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<sst xmlns="http://schemas.openxmlformats.org/spreadsheetml/2006/main" count="4322" uniqueCount="1003">
  <si>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</si>
  <si>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</si>
  <si>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</si>
  <si>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</si>
  <si>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</si>
  <si>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</si>
  <si>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</si>
  <si>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</si>
  <si>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</si>
  <si>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</si>
  <si>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</si>
  <si>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</si>
  <si>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</si>
  <si>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</si>
  <si>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</si>
  <si>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</si>
  <si>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</si>
  <si>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</si>
  <si>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</si>
  <si>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</si>
  <si>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</si>
  <si>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</si>
  <si>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</si>
  <si>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</si>
  <si>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</si>
  <si>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</si>
  <si>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</si>
  <si>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</si>
  <si>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</si>
  <si>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</si>
  <si>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</si>
  <si>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</si>
  <si>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</si>
  <si>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</si>
  <si>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</si>
  <si>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</si>
  <si>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</si>
  <si>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</si>
  <si>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</si>
  <si>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</si>
  <si>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</si>
  <si>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</si>
  <si>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</si>
  <si>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</si>
  <si>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</si>
  <si>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</si>
  <si>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</si>
  <si>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</si>
  <si>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</si>
  <si>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</si>
  <si>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</si>
  <si>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</si>
  <si>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</si>
  <si>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</si>
  <si>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</si>
  <si>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</si>
  <si>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</si>
  <si>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</si>
  <si>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</si>
  <si>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</si>
  <si>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</si>
  <si>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</si>
  <si>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</si>
  <si>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</si>
  <si>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</si>
  <si>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</si>
  <si>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</si>
  <si>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</si>
  <si>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</si>
  <si>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</si>
  <si>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</si>
  <si>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</si>
  <si>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</si>
  <si>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</si>
  <si>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</si>
  <si>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</si>
  <si>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</si>
  <si>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</si>
  <si>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</si>
  <si>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</si>
  <si>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</si>
  <si>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</si>
  <si>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</si>
  <si>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</si>
  <si>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</si>
  <si>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</si>
  <si>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</si>
  <si>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</si>
  <si>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</si>
  <si>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</si>
  <si>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</si>
  <si>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</si>
  <si>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</si>
  <si>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</si>
  <si>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</si>
  <si>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</si>
  <si>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</si>
  <si>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</si>
  <si>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</si>
  <si>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</si>
  <si>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</si>
  <si>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</si>
  <si>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</si>
  <si>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</si>
  <si>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</si>
  <si>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</si>
  <si>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</si>
  <si>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</si>
  <si>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</si>
  <si>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</si>
  <si>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</si>
  <si>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</si>
  <si>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</si>
  <si>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</si>
  <si>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</si>
  <si>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</si>
  <si>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</si>
  <si>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</si>
  <si>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</si>
  <si>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</si>
  <si>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</si>
  <si>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</si>
  <si>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</si>
  <si>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</si>
  <si>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</si>
  <si>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</si>
  <si>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</si>
  <si>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</si>
  <si>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</si>
  <si>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</si>
  <si>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</si>
  <si>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</si>
  <si>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</si>
  <si>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</si>
  <si>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</si>
  <si>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</si>
  <si>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</si>
  <si>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</si>
  <si>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</si>
  <si>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</si>
  <si>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</si>
  <si>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</si>
  <si>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</si>
  <si>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</si>
  <si>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</si>
  <si>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</si>
  <si>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</si>
  <si>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</si>
  <si>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</si>
  <si>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</si>
  <si>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</si>
  <si>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</si>
  <si>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</si>
  <si>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</si>
  <si>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</si>
  <si>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</si>
  <si>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</si>
  <si>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</si>
  <si>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</si>
  <si>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</si>
  <si>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</si>
  <si>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</si>
  <si>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</si>
  <si>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</si>
  <si>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</si>
  <si>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</si>
  <si>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</si>
  <si>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</si>
  <si>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</si>
  <si>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</si>
  <si>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</si>
  <si>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</si>
  <si>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</si>
  <si>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</si>
  <si>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</si>
  <si>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</si>
  <si>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</si>
  <si>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</si>
  <si>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</si>
  <si>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</si>
  <si>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</si>
  <si>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</si>
  <si>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</si>
  <si>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</si>
  <si>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</si>
  <si>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</si>
  <si>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</si>
  <si>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</si>
  <si>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</si>
  <si>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</si>
  <si>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</si>
  <si>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</si>
  <si>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</si>
  <si>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</si>
  <si>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</si>
  <si>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</si>
  <si>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</si>
  <si>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</si>
  <si>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</si>
  <si>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</si>
  <si>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</si>
  <si>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</si>
  <si>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</si>
  <si>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</si>
  <si>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</si>
  <si>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</si>
  <si>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</si>
  <si>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</si>
  <si>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</si>
  <si>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</si>
  <si>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</si>
  <si>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</si>
  <si>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</si>
  <si>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</si>
  <si>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</si>
  <si>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</si>
  <si>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</si>
  <si>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</si>
  <si>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</si>
  <si>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</si>
  <si>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</si>
  <si>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</si>
  <si>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</si>
  <si>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</si>
  <si>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</si>
  <si>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</si>
  <si>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</si>
  <si>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</si>
  <si>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</si>
  <si>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</si>
  <si>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</si>
  <si>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</si>
  <si>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</si>
  <si>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</si>
  <si>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</si>
  <si>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</si>
  <si>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</si>
  <si>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</si>
  <si>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</si>
  <si>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</si>
  <si>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</si>
  <si>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</si>
  <si>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</si>
  <si>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</si>
  <si>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</si>
  <si>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</si>
  <si>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</si>
  <si>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</si>
  <si>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</si>
  <si>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</si>
  <si>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</si>
  <si>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</si>
  <si>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</si>
  <si>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</si>
  <si>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</si>
  <si>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</si>
  <si>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</si>
  <si>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</si>
  <si>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</si>
  <si>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</si>
  <si>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</si>
  <si>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</si>
  <si>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</si>
  <si>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</si>
  <si>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</si>
  <si>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</si>
  <si>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</si>
  <si>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</si>
  <si>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</si>
  <si>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</si>
  <si>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</si>
  <si>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</si>
  <si>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</si>
  <si>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</si>
  <si>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</si>
  <si>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</si>
  <si>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</si>
  <si>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</si>
  <si>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</si>
  <si>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</si>
  <si>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</si>
  <si>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</si>
  <si>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</si>
  <si>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</si>
  <si>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</si>
  <si>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</si>
  <si>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</si>
  <si>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</si>
  <si>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</si>
  <si>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</si>
  <si>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</si>
  <si>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</si>
  <si>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</si>
  <si>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</si>
  <si>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</si>
  <si>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</si>
  <si>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</si>
  <si>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</si>
  <si>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</si>
  <si>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</si>
  <si>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</si>
  <si>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</si>
  <si>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</si>
  <si>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</si>
  <si>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</si>
  <si>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</si>
  <si>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</si>
  <si>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</si>
  <si>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</si>
  <si>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</si>
  <si>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</si>
  <si>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</si>
  <si>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</si>
  <si>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</si>
  <si>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</si>
  <si>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</si>
  <si>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</si>
  <si>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</si>
  <si>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</si>
  <si>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</si>
  <si>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</si>
  <si>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</si>
  <si>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</si>
  <si>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</si>
  <si>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</si>
  <si>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</si>
  <si>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</si>
  <si>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</si>
  <si>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</si>
  <si>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</si>
  <si>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</si>
  <si>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</si>
  <si>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</si>
  <si>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</si>
  <si>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</si>
  <si>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</si>
  <si>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</si>
  <si>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</si>
  <si>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</si>
  <si>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</si>
  <si>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</si>
  <si>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</si>
  <si>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</si>
  <si>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</si>
  <si>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</si>
  <si>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</si>
  <si>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</si>
  <si>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</si>
  <si>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</si>
  <si>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</si>
  <si>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</si>
  <si>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</si>
  <si>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</si>
  <si>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</si>
  <si>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</si>
  <si>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</si>
  <si>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</si>
  <si>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</si>
  <si>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</si>
  <si>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</si>
  <si>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</si>
  <si>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</si>
  <si>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</si>
  <si>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</si>
  <si>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</si>
  <si>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</si>
  <si>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</si>
  <si>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</si>
  <si>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</si>
  <si>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</si>
  <si>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</si>
  <si>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</si>
  <si>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</si>
  <si>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</si>
  <si>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</si>
  <si>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</si>
  <si>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</si>
  <si>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</si>
  <si>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</si>
  <si>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</si>
  <si>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</si>
  <si>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</si>
  <si>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</si>
  <si>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</si>
  <si>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</si>
  <si>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</si>
  <si>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</si>
  <si>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</si>
  <si>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</si>
  <si>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</si>
  <si>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</si>
  <si>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</si>
  <si>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</si>
  <si>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</si>
  <si>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</si>
  <si>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</si>
  <si>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</si>
  <si>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</si>
  <si>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</si>
  <si>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</si>
  <si>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</si>
  <si>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</si>
  <si>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</si>
  <si>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</si>
  <si>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</si>
  <si>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</si>
  <si>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</si>
  <si>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</si>
  <si>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</si>
  <si>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</si>
  <si>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</si>
  <si>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</si>
  <si>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</si>
  <si>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</si>
  <si>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</si>
  <si>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</si>
  <si>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</si>
  <si>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</si>
  <si>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</si>
  <si>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</si>
  <si>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</si>
  <si>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</si>
  <si>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</si>
  <si>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</si>
  <si>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</si>
  <si>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</si>
  <si>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</si>
  <si>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</si>
  <si>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</si>
  <si>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</si>
  <si>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</si>
  <si>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</si>
  <si>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</si>
  <si>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</si>
  <si>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</si>
  <si>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</si>
  <si>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</si>
  <si>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</si>
  <si>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</si>
  <si>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</si>
  <si>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</si>
  <si>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</si>
  <si>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</si>
  <si>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</si>
  <si>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</si>
  <si>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</si>
  <si>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</si>
  <si>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</si>
  <si>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</si>
  <si>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</si>
  <si>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</si>
  <si>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</si>
  <si>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</si>
  <si>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</si>
  <si>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</si>
  <si>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</si>
  <si>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</si>
  <si>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</si>
  <si>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</si>
  <si>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</si>
  <si>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</si>
  <si>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</si>
  <si>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</si>
  <si>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</si>
  <si>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</si>
  <si>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</si>
  <si>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</si>
  <si>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</si>
  <si>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</si>
  <si>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</si>
  <si>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</si>
  <si>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</si>
  <si>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</si>
  <si>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</si>
  <si>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</si>
  <si>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</si>
  <si>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</si>
  <si>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</si>
  <si>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</si>
  <si>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</si>
  <si>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</si>
  <si>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</si>
  <si>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</si>
  <si>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</si>
  <si>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</si>
  <si>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</si>
  <si>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</si>
  <si>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</si>
  <si>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</si>
  <si>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</si>
  <si>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</si>
  <si>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</si>
  <si>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</si>
  <si>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</si>
  <si>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</si>
  <si>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</si>
  <si>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</si>
  <si>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</si>
  <si>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</si>
  <si>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</si>
  <si>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</si>
  <si>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</si>
  <si>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</si>
  <si>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</si>
  <si>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</si>
  <si>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</si>
  <si>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</si>
  <si>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</si>
  <si>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</si>
  <si>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</si>
  <si>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</si>
  <si>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</si>
  <si>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</si>
  <si>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</si>
  <si>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</si>
  <si>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</si>
  <si>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</si>
  <si>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</si>
  <si>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</si>
  <si>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</si>
  <si>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</si>
  <si>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</si>
  <si>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</si>
  <si>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</si>
  <si>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</si>
  <si>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</si>
  <si>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</si>
  <si>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</si>
  <si>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</si>
  <si>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</si>
  <si>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</si>
  <si>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</si>
  <si>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</si>
  <si>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</si>
  <si>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</si>
  <si>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</si>
  <si>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</si>
  <si>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</si>
  <si>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</si>
  <si>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</si>
  <si>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</si>
  <si>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</si>
  <si>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</si>
  <si>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</si>
  <si>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</si>
  <si>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</si>
  <si>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</si>
  <si>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</si>
  <si>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</si>
  <si>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</si>
  <si>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</si>
  <si>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</si>
  <si>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</si>
  <si>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</si>
  <si>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</si>
  <si>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</si>
  <si>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</si>
  <si>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</si>
  <si>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</si>
  <si>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</si>
  <si>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</si>
  <si>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</si>
  <si>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</si>
  <si>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</si>
  <si>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</si>
  <si>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</si>
  <si>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</si>
  <si>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</si>
  <si>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</si>
  <si>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</si>
  <si>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</si>
  <si>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</si>
  <si>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</si>
  <si>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</si>
  <si>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</si>
  <si>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</si>
  <si>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</si>
  <si>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</si>
  <si>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</si>
  <si>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</si>
  <si>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</si>
  <si>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</si>
  <si>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</si>
  <si>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</si>
  <si>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</si>
  <si>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</si>
  <si>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</si>
  <si>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</si>
  <si>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</si>
  <si>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</si>
  <si>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</si>
  <si>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</si>
  <si>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</si>
  <si>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</si>
  <si>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</si>
  <si>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</si>
  <si>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</si>
  <si>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</si>
  <si>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</si>
  <si>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</si>
  <si>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</si>
  <si>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</si>
  <si>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</si>
  <si>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</si>
  <si>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</si>
  <si>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</si>
  <si>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</si>
  <si>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</si>
  <si>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</si>
  <si>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</si>
  <si>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</si>
  <si>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</si>
  <si>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</si>
  <si>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</si>
  <si>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</si>
  <si>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</si>
  <si>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</si>
  <si>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</si>
  <si>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</si>
  <si>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</si>
  <si>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</si>
  <si>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</si>
  <si>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</si>
  <si>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</si>
  <si>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</si>
  <si>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</si>
  <si>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</si>
  <si>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</si>
  <si>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</si>
  <si>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</si>
  <si>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</si>
  <si>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</si>
  <si>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</si>
  <si>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</si>
  <si>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</si>
  <si>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</si>
  <si>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</si>
  <si>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</si>
  <si>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</si>
  <si>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</si>
  <si>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</si>
  <si>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</si>
  <si>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</si>
  <si>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</si>
  <si>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</si>
  <si>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</si>
  <si>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</si>
  <si>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</si>
  <si>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</si>
  <si>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</si>
  <si>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</si>
  <si>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</si>
  <si>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</si>
  <si>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</si>
  <si>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</si>
  <si>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</si>
  <si>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</si>
  <si>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</si>
  <si>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</si>
  <si>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</si>
  <si>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</si>
  <si>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</si>
  <si>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</si>
  <si>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</si>
  <si>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</si>
  <si>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</si>
  <si>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</si>
  <si>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</si>
  <si>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</si>
  <si>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</si>
  <si>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</si>
  <si>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</si>
  <si>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</si>
  <si>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</si>
  <si>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</si>
  <si>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</si>
  <si>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</si>
  <si>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</si>
  <si>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</si>
  <si>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</si>
  <si>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</si>
  <si>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</si>
  <si>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</si>
  <si>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</si>
  <si>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</si>
  <si>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</si>
  <si>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</si>
  <si>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</si>
  <si>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</si>
  <si>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</si>
  <si>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</si>
  <si>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</si>
  <si>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</si>
  <si>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</si>
  <si>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</si>
  <si>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</si>
  <si>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</si>
  <si>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</si>
  <si>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</si>
  <si>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</si>
  <si>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</si>
  <si>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</si>
  <si>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</si>
  <si>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</si>
  <si>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</si>
  <si>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</si>
  <si>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</si>
  <si>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</si>
  <si>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</si>
  <si>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</si>
  <si>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</si>
  <si>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</si>
  <si>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</si>
  <si>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</si>
  <si>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</si>
  <si>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</si>
  <si>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</si>
  <si>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</si>
  <si>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</si>
  <si>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</si>
  <si>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</si>
  <si>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</si>
  <si>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</si>
  <si>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</si>
  <si>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</si>
  <si>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</si>
  <si>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</si>
  <si>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</si>
  <si>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</si>
  <si>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</si>
  <si>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</si>
  <si>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</si>
  <si>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</si>
  <si>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</si>
  <si>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</si>
  <si>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</si>
  <si>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</si>
  <si>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</si>
  <si>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</si>
  <si>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</si>
  <si>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</si>
  <si>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</si>
  <si>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</si>
  <si>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</si>
  <si>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</si>
  <si>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</si>
  <si>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</si>
  <si>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</si>
  <si>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</si>
  <si>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</si>
  <si>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</si>
  <si>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</si>
  <si>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</si>
  <si>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</si>
  <si>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</si>
  <si>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</si>
  <si>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</si>
  <si>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</si>
  <si>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</si>
  <si>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</si>
  <si>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</si>
  <si>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</si>
  <si>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</si>
  <si>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</si>
  <si>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</si>
  <si>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</si>
  <si>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</si>
  <si>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</si>
  <si>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</si>
  <si>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</si>
  <si>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</si>
  <si>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</si>
  <si>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</si>
  <si>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</si>
  <si>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</si>
  <si>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</si>
  <si>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</si>
  <si>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</si>
  <si>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</si>
  <si>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</si>
  <si>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</si>
  <si>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</si>
  <si>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</si>
  <si>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</si>
  <si>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</si>
  <si>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</si>
  <si>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</si>
  <si>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</si>
  <si>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</si>
  <si>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</si>
  <si>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</si>
  <si>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</si>
  <si>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</si>
  <si>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</si>
  <si>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</si>
  <si>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</si>
  <si>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</si>
  <si>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</si>
  <si>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</si>
  <si>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</si>
  <si>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</si>
  <si>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</si>
  <si>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</si>
  <si>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</si>
  <si>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</si>
  <si>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</si>
  <si>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</si>
  <si>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</si>
  <si>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</si>
  <si>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</si>
  <si>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</si>
  <si>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</si>
  <si>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</si>
  <si>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</si>
  <si>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</si>
  <si>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</si>
  <si>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</si>
  <si>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</si>
  <si>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</si>
  <si>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</si>
  <si>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</si>
  <si>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</si>
  <si>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</si>
  <si>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</si>
  <si>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</si>
  <si>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</si>
  <si>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</si>
  <si>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</si>
  <si>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</si>
  <si>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</si>
  <si>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</si>
  <si>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</si>
  <si>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</si>
  <si>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</si>
  <si>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</si>
  <si>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</si>
  <si>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</si>
  <si>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</si>
  <si>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</si>
  <si>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</si>
  <si>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</si>
  <si>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</si>
  <si>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</si>
  <si>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</si>
  <si>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</si>
  <si>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</si>
  <si>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</si>
  <si>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</si>
  <si>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</si>
  <si>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</si>
  <si>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</si>
  <si>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</si>
  <si>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</si>
  <si>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</si>
  <si>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</si>
  <si>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</si>
  <si>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</si>
  <si>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</si>
  <si>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</si>
  <si>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</si>
  <si>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</si>
  <si>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</si>
  <si>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</si>
  <si>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</si>
  <si>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</si>
  <si>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</si>
  <si>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</si>
  <si>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</si>
  <si>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</si>
  <si>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</si>
  <si>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</si>
  <si>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</si>
  <si>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</si>
  <si>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</si>
  <si>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</si>
  <si>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</si>
  <si>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</si>
  <si>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</si>
  <si>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</si>
  <si>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</si>
  <si>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</si>
  <si>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</si>
  <si>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</si>
  <si>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</si>
  <si>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</si>
  <si>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</si>
  <si>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</si>
  <si>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</si>
  <si>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</si>
  <si>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</si>
  <si>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</si>
  <si>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</si>
  <si>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</si>
  <si>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</si>
  <si>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</si>
  <si>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</si>
  <si>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</si>
  <si>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</si>
  <si>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</si>
  <si>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</si>
  <si>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</si>
  <si>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</si>
  <si>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</si>
  <si>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</si>
  <si>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</si>
  <si>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</si>
  <si>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</si>
  <si>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</si>
  <si>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</si>
  <si>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</si>
  <si>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</si>
  <si>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</si>
  <si>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</si>
  <si>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</si>
  <si>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</si>
  <si>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</si>
  <si>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</si>
  <si>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</si>
  <si>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</si>
  <si>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</si>
  <si>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</si>
  <si>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</si>
  <si>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</si>
  <si>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</si>
  <si>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</si>
  <si>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</si>
  <si>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</si>
  <si>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</si>
  <si>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</si>
  <si>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</si>
  <si>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</si>
  <si>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</si>
  <si>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</si>
  <si>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</si>
  <si>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</si>
  <si>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</si>
  <si>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</si>
  <si>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</si>
  <si>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</si>
  <si>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</si>
  <si>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</si>
  <si>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</si>
  <si>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</si>
  <si>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</si>
  <si>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</si>
  <si>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</si>
  <si>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</si>
  <si>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</si>
  <si>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</si>
  <si>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</si>
  <si>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</si>
  <si>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</si>
  <si>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</si>
  <si>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</si>
  <si>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</si>
  <si>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</si>
  <si>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</si>
  <si>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</si>
  <si>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</si>
  <si>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</si>
  <si>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</si>
  <si>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</si>
  <si>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</si>
  <si>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</si>
  <si>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</si>
  <si>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</si>
  <si>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</si>
  <si>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</si>
  <si>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</si>
  <si>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</si>
  <si>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</si>
  <si>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</si>
  <si>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</si>
  <si>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</si>
  <si>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</si>
  <si>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</si>
  <si>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</si>
  <si>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</si>
  <si>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</si>
  <si>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</si>
  <si>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</si>
  <si>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</si>
  <si>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</si>
  <si>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</si>
  <si>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</si>
  <si>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</si>
  <si>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</si>
  <si>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</si>
  <si>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</si>
  <si>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</si>
  <si>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</si>
  <si>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</si>
  <si>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</si>
  <si>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</si>
  <si>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</si>
  <si>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</si>
  <si>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</si>
  <si>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</si>
  <si>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</si>
  <si>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</si>
  <si>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01.01.2021г.</t>
  </si>
  <si>
    <t>31.03.2021 г.</t>
  </si>
  <si>
    <t>26.04.2021г.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</si>
</sst>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31.03.2021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26.04.2021г.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1878</v>
      </c>
      <c r="D6" s="675">
        <f aca="true" t="shared" si="0" ref="D6:D15">C6-E6</f>
        <v>0</v>
      </c>
      <c r="E6" s="674">
        <f>'1-Баланс'!G95</f>
        <v>1878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1750</v>
      </c>
      <c r="D7" s="675">
        <f t="shared" si="0"/>
        <v>1350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-60</v>
      </c>
      <c r="D8" s="675">
        <f t="shared" si="0"/>
        <v>0</v>
      </c>
      <c r="E8" s="674">
        <f>ABS('2-Отчет за доходите'!C44)-ABS('2-Отчет за доходите'!G44)</f>
        <v>-60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54</v>
      </c>
      <c r="D9" s="675">
        <f t="shared" si="0"/>
        <v>0</v>
      </c>
      <c r="E9" s="674">
        <f>'3-Отчет за паричния поток'!C45</f>
        <v>54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39</v>
      </c>
      <c r="D10" s="675">
        <f t="shared" si="0"/>
        <v>0</v>
      </c>
      <c r="E10" s="674">
        <f>'3-Отчет за паричния поток'!C46</f>
        <v>39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1750</v>
      </c>
      <c r="D11" s="675">
        <f t="shared" si="0"/>
        <v>0</v>
      </c>
      <c r="E11" s="674">
        <f>'4-Отчет за собствения капитал'!L34</f>
        <v>1750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-0.45112781954887216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-0.03428571428571429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-0.46875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-0.03194888178913738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0.689119170984456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9.285714285714286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5.982142857142857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0.6964285714285714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0.6964285714285714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0.08641975308641975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0.07082002129925452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0.03951701427003293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0.07314285714285715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0.06815761448349307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0.0005714285714285715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0.22556390977443608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4.266666666666667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31.03.2021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31.03.2021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283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31.03.2021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388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31.03.2021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31.03.2021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61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31.03.2021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31.03.2021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31.03.2021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31.03.2021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1358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31.03.2021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31.03.2021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31.03.2021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31.03.2021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31.03.2021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31.03.2021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31.03.2021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31.03.2021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31.03.2021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31.03.2021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31.03.2021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31.03.2021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31.03.2021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31.03.2021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31.03.2021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31.03.2021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31.03.2021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31.03.2021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31.03.2021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31.03.2021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31.03.2021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31.03.2021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31.03.2021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31.03.2021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31.03.2021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31.03.2021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31.03.2021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31.03.2021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31.03.2021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31.03.2021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1358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31.03.2021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81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31.03.2021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21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31.03.2021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31.03.2021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79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31.03.2021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31.03.2021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31.03.2021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181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31.03.2021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263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31.03.2021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31.03.2021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31.03.2021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31.03.2021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31.03.2021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31.03.2021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31.03.2021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31.03.2021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296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31.03.2021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31.03.2021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31.03.2021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31.03.2021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31.03.2021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31.03.2021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31.03.2021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31.03.2021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31.03.2021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31.03.2021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31.03.2021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31.03.2021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39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31.03.2021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31.03.2021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520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31.03.2021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1878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31.03.2021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31.03.2021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31.03.2021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31.03.2021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31.03.2021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31.03.2021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31.03.2021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31.03.2021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31.03.2021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359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31.03.2021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31.03.2021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31.03.2021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31.03.2021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31.03.2021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941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31.03.2021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469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31.03.2021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469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31.03.2021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31.03.2021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31.03.2021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31.03.2021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31.03.2021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409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31.03.2021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1750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31.03.2021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31.03.2021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31.03.2021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31.03.2021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31.03.2021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31.03.2021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31.03.2021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32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31.03.2021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32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31.03.2021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31.03.2021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31.03.2021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31.03.2021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31.03.2021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72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31.03.2021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31.03.2021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31.03.2021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55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31.03.2021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31.03.2021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31.03.2021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16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31.03.2021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31.03.2021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31.03.2021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31.03.2021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31.03.2021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31.03.2021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31.03.2021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56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31.03.2021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31.03.2021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31.03.2021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31.03.2021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56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31.03.2021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1878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31.03.2021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62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31.03.2021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31.03.2021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29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31.03.2021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76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31.03.2021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31.03.2021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31.03.2021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4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31.03.2021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31.03.2021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31.03.2021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31.03.2021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192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31.03.2021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31.03.2021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31.03.2021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31.03.2021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31.03.2021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31.03.2021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193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31.03.2021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31.03.2021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31.03.2021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31.03.2021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193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31.03.2021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31.03.2021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31.03.2021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31.03.2021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31.03.2021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31.03.2021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31.03.2021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31.03.2021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31.03.2021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193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31.03.2021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125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31.03.2021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31.03.2021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31.03.2021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31.03.2021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133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31.03.2021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31.03.2021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31.03.2021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31.03.2021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31.03.2021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31.03.2021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31.03.2021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31.03.2021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31.03.2021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133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31.03.2021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31.03.2021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31.03.2021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31.03.2021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133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31.03.2021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31.03.2021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31.03.2021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31.03.2021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31.03.2021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31.03.2021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79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31.03.2021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31.03.2021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31.03.2021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-92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31.03.2021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31.03.2021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31.03.2021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31.03.2021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31.03.2021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31.03.2021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22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31.03.2021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31.03.2021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31.03.2021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31.03.2021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31.03.2021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31.03.2021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31.03.2021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31.03.2021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31.03.2021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31.03.2021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31.03.2021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31.03.2021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31.03.2021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31.03.2021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31.03.2021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31.03.2021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31.03.2021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-25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31.03.2021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31.03.2021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31.03.2021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31.03.2021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-25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31.03.2021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31.03.2021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54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31.03.2021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39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31.03.2021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54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31.03.2021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31.03.2021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31.03.2021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31.03.2021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31.03.2021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31.03.2021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31.03.2021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31.03.2021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31.03.2021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31.03.2021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31.03.2021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31.03.2021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31.03.2021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31.03.2021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31.03.2021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31.03.2021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31.03.2021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31.03.2021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31.03.2021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31.03.2021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31.03.2021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31.03.2021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31.03.2021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31.03.2021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31.03.2021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31.03.2021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31.03.2021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31.03.2021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31.03.2021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31.03.2021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31.03.2021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31.03.2021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31.03.2021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31.03.2021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31.03.2021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31.03.2021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31.03.2021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31.03.2021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31.03.2021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31.03.2021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31.03.2021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31.03.2021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31.03.2021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31.03.2021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31.03.2021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31.03.2021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359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31.03.2021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31.03.2021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31.03.2021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31.03.2021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359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31.03.2021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31.03.2021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31.03.2021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31.03.2021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31.03.2021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31.03.2021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31.03.2021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31.03.2021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31.03.2021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31.03.2021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31.03.2021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31.03.2021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31.03.2021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31.03.2021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359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31.03.2021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31.03.2021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31.03.2021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359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31.03.2021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31.03.2021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31.03.2021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31.03.2021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31.03.2021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31.03.2021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31.03.2021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31.03.2021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31.03.2021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31.03.2021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31.03.2021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31.03.2021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31.03.2021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31.03.2021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31.03.2021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31.03.2021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31.03.2021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31.03.2021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31.03.2021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31.03.2021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31.03.2021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31.03.2021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31.03.2021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31.03.2021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31.03.2021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31.03.2021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31.03.2021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31.03.2021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31.03.2021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31.03.2021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31.03.2021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31.03.2021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31.03.2021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31.03.2021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31.03.2021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31.03.2021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31.03.2021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31.03.2021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31.03.2021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31.03.2021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31.03.2021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31.03.2021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31.03.2021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31.03.2021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31.03.2021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31.03.2021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31.03.2021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31.03.2021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31.03.2021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31.03.2021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31.03.2021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31.03.2021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31.03.2021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31.03.2021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31.03.2021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31.03.2021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31.03.2021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31.03.2021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31.03.2021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31.03.2021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31.03.2021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31.03.2021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31.03.2021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31.03.2021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31.03.2021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31.03.2021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31.03.2021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469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31.03.2021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31.03.2021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31.03.2021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31.03.2021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469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31.03.2021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31.03.2021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31.03.2021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31.03.2021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31.03.2021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31.03.2021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31.03.2021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31.03.2021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31.03.2021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31.03.2021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31.03.2021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31.03.2021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31.03.2021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31.03.2021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469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31.03.2021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31.03.2021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31.03.2021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469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31.03.2021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31.03.2021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31.03.2021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31.03.2021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31.03.2021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31.03.2021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31.03.2021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31.03.2021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31.03.2021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31.03.2021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31.03.2021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31.03.2021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31.03.2021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31.03.2021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31.03.2021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31.03.2021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31.03.2021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31.03.2021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31.03.2021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31.03.2021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31.03.2021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31.03.2021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31.03.2021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31.03.2021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31.03.2021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31.03.2021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31.03.2021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31.03.2021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31.03.2021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31.03.2021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31.03.2021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31.03.2021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31.03.2021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31.03.2021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31.03.2021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31.03.2021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31.03.2021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31.03.2021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31.03.2021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31.03.2021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31.03.2021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31.03.2021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31.03.2021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31.03.2021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31.03.2021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1810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31.03.2021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31.03.2021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31.03.2021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31.03.2021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1810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31.03.2021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-60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31.03.2021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31.03.2021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31.03.2021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31.03.2021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31.03.2021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31.03.2021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31.03.2021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31.03.2021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31.03.2021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31.03.2021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31.03.2021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31.03.2021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31.03.2021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1750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31.03.2021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31.03.2021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31.03.2021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1750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31.03.2021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31.03.2021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31.03.2021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31.03.2021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31.03.2021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31.03.2021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31.03.2021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31.03.2021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31.03.2021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31.03.2021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31.03.2021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31.03.2021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31.03.2021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31.03.2021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31.03.2021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31.03.2021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31.03.2021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31.03.2021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31.03.2021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31.03.2021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31.03.2021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31.03.2021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31.03.2021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31.03.2021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519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31.03.2021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1267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31.03.2021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84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31.03.2021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169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31.03.2021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31.03.2021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31.03.2021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31.03.2021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2628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31.03.2021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31.03.2021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31.03.2021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31.03.2021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31.03.2021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31.03.2021 г.</v>
      </c>
      <c r="D475" s="105" t="s">
        <v>558</v>
      </c>
      <c r="E475" s="496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31.03.2021 г.</v>
      </c>
      <c r="D476" s="105" t="s">
        <v>560</v>
      </c>
      <c r="E476" s="496">
        <v>1</v>
      </c>
      <c r="F476" s="105" t="s">
        <v>863</v>
      </c>
      <c r="H476" s="105">
        <f>'Справка 6'!D27</f>
        <v>4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31.03.2021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31.03.2021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31.03.2021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31.03.2021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31.03.2021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31.03.2021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31.03.2021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31.03.2021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31.03.2021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31.03.2021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31.03.2021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31.03.2021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31.03.2021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31.03.2021 г.</v>
      </c>
      <c r="D490" s="105" t="s">
        <v>583</v>
      </c>
      <c r="E490" s="496">
        <v>1</v>
      </c>
      <c r="F490" s="105" t="s">
        <v>582</v>
      </c>
      <c r="H490" s="105">
        <f>'Справка 6'!D42</f>
        <v>2632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31.03.2021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31.03.2021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31.03.2021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31.03.2021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31.03.2021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31.03.2021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31.03.2021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31.03.2021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31.03.2021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31.03.2021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31.03.2021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31.03.2021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31.03.2021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31.03.2021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31.03.2021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31.03.2021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31.03.2021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31.03.2021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31.03.2021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31.03.2021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31.03.2021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31.03.2021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31.03.2021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31.03.2021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31.03.2021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31.03.2021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31.03.2021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31.03.2021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31.03.2021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31.03.2021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31.03.2021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31.03.2021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31.03.2021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31.03.2021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31.03.2021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35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31.03.2021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31.03.2021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31.03.2021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31.03.2021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47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31.03.2021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31.03.2021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31.03.2021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31.03.2021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31.03.2021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31.03.2021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31.03.2021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31.03.2021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31.03.2021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31.03.2021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31.03.2021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31.03.2021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31.03.2021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31.03.2021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31.03.2021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31.03.2021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31.03.2021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31.03.2021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31.03.2021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31.03.2021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31.03.2021 г.</v>
      </c>
      <c r="D550" s="105" t="s">
        <v>583</v>
      </c>
      <c r="E550" s="496">
        <v>3</v>
      </c>
      <c r="F550" s="105" t="s">
        <v>582</v>
      </c>
      <c r="H550" s="105">
        <f>'Справка 6'!F42</f>
        <v>47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31.03.2021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31.03.2021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519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31.03.2021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1255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31.03.2021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84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31.03.2021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134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31.03.2021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31.03.2021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31.03.2021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31.03.2021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2581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31.03.2021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31.03.2021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31.03.2021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31.03.2021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31.03.2021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31.03.2021 г.</v>
      </c>
      <c r="D565" s="105" t="s">
        <v>558</v>
      </c>
      <c r="E565" s="496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31.03.2021 г.</v>
      </c>
      <c r="D566" s="105" t="s">
        <v>560</v>
      </c>
      <c r="E566" s="496">
        <v>4</v>
      </c>
      <c r="F566" s="105" t="s">
        <v>863</v>
      </c>
      <c r="H566" s="105">
        <f>'Справка 6'!G27</f>
        <v>4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31.03.2021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31.03.2021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31.03.2021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31.03.2021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31.03.2021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31.03.2021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31.03.2021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31.03.2021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31.03.2021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31.03.2021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31.03.2021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31.03.2021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31.03.2021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31.03.2021 г.</v>
      </c>
      <c r="D580" s="105" t="s">
        <v>583</v>
      </c>
      <c r="E580" s="496">
        <v>4</v>
      </c>
      <c r="F580" s="105" t="s">
        <v>582</v>
      </c>
      <c r="H580" s="105">
        <f>'Справка 6'!G42</f>
        <v>2585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31.03.2021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31.03.2021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31.03.2021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31.03.2021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31.03.2021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31.03.2021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31.03.2021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31.03.2021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31.03.2021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31.03.2021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31.03.2021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31.03.2021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31.03.2021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31.03.2021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31.03.2021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31.03.2021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31.03.2021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31.03.2021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31.03.2021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31.03.2021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31.03.2021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31.03.2021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31.03.2021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31.03.2021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31.03.2021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31.03.2021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31.03.2021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31.03.2021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31.03.2021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31.03.2021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31.03.2021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31.03.2021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31.03.2021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31.03.2021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31.03.2021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31.03.2021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31.03.2021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31.03.2021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31.03.2021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31.03.2021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31.03.2021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31.03.2021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31.03.2021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31.03.2021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31.03.2021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31.03.2021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31.03.2021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31.03.2021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31.03.2021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31.03.2021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31.03.2021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31.03.2021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31.03.2021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31.03.2021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31.03.2021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31.03.2021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31.03.2021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31.03.2021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31.03.2021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31.03.2021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31.03.2021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31.03.2021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519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31.03.2021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1255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31.03.2021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84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31.03.2021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134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31.03.2021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31.03.2021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31.03.2021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31.03.2021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2581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31.03.2021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31.03.2021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31.03.2021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31.03.2021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31.03.2021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31.03.2021 г.</v>
      </c>
      <c r="D655" s="105" t="s">
        <v>558</v>
      </c>
      <c r="E655" s="496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31.03.2021 г.</v>
      </c>
      <c r="D656" s="105" t="s">
        <v>560</v>
      </c>
      <c r="E656" s="496">
        <v>7</v>
      </c>
      <c r="F656" s="105" t="s">
        <v>863</v>
      </c>
      <c r="H656" s="105">
        <f>'Справка 6'!J27</f>
        <v>4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31.03.2021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31.03.2021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31.03.2021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31.03.2021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31.03.2021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31.03.2021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31.03.2021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31.03.2021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31.03.2021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31.03.2021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31.03.2021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31.03.2021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31.03.2021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31.03.2021 г.</v>
      </c>
      <c r="D670" s="105" t="s">
        <v>583</v>
      </c>
      <c r="E670" s="496">
        <v>7</v>
      </c>
      <c r="F670" s="105" t="s">
        <v>582</v>
      </c>
      <c r="H670" s="105">
        <f>'Справка 6'!J42</f>
        <v>2585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31.03.2021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31.03.2021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231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31.03.2021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859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31.03.2021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46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31.03.2021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105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31.03.2021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31.03.2021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31.03.2021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31.03.2021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1241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31.03.2021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31.03.2021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31.03.2021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31.03.2021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31.03.2021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31.03.2021 г.</v>
      </c>
      <c r="D685" s="105" t="s">
        <v>558</v>
      </c>
      <c r="E685" s="496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31.03.2021 г.</v>
      </c>
      <c r="D686" s="105" t="s">
        <v>560</v>
      </c>
      <c r="E686" s="496">
        <v>8</v>
      </c>
      <c r="F686" s="105" t="s">
        <v>863</v>
      </c>
      <c r="H686" s="105">
        <f>'Справка 6'!K27</f>
        <v>4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31.03.2021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31.03.2021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31.03.2021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31.03.2021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31.03.2021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31.03.2021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31.03.2021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31.03.2021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31.03.2021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31.03.2021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31.03.2021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31.03.2021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31.03.2021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31.03.2021 г.</v>
      </c>
      <c r="D700" s="105" t="s">
        <v>583</v>
      </c>
      <c r="E700" s="496">
        <v>8</v>
      </c>
      <c r="F700" s="105" t="s">
        <v>582</v>
      </c>
      <c r="H700" s="105">
        <f>'Справка 6'!K42</f>
        <v>1245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31.03.2021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31.03.2021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31.03.2021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20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31.03.2021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31.03.2021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31.03.2021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31.03.2021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31.03.2021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31.03.2021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29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31.03.2021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31.03.2021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31.03.2021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31.03.2021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31.03.2021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31.03.2021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31.03.2021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31.03.2021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31.03.2021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31.03.2021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31.03.2021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31.03.2021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31.03.2021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31.03.2021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31.03.2021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31.03.2021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31.03.2021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31.03.2021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31.03.2021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31.03.2021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31.03.2021 г.</v>
      </c>
      <c r="D730" s="105" t="s">
        <v>583</v>
      </c>
      <c r="E730" s="496">
        <v>9</v>
      </c>
      <c r="F730" s="105" t="s">
        <v>582</v>
      </c>
      <c r="H730" s="105">
        <f>'Справка 6'!L42</f>
        <v>29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31.03.2021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31.03.2021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31.03.2021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12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31.03.2021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31.03.2021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35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31.03.2021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31.03.2021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31.03.2021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31.03.2021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47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31.03.2021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31.03.2021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31.03.2021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31.03.2021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31.03.2021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31.03.2021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31.03.2021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31.03.2021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31.03.2021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31.03.2021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31.03.2021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31.03.2021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31.03.2021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31.03.2021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31.03.2021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31.03.2021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31.03.2021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31.03.2021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31.03.2021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31.03.2021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31.03.2021 г.</v>
      </c>
      <c r="D760" s="105" t="s">
        <v>583</v>
      </c>
      <c r="E760" s="496">
        <v>10</v>
      </c>
      <c r="F760" s="105" t="s">
        <v>582</v>
      </c>
      <c r="H760" s="105">
        <f>'Справка 6'!M42</f>
        <v>47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31.03.2021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31.03.2021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236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31.03.2021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867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31.03.2021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47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31.03.2021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73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31.03.2021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31.03.2021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31.03.2021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31.03.2021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1223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31.03.2021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31.03.2021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31.03.2021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31.03.2021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31.03.2021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31.03.2021 г.</v>
      </c>
      <c r="D775" s="105" t="s">
        <v>558</v>
      </c>
      <c r="E775" s="496">
        <v>11</v>
      </c>
      <c r="F775" s="105" t="s">
        <v>542</v>
      </c>
      <c r="H775" s="105">
        <f>'Справка 6'!N26</f>
        <v>4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31.03.2021 г.</v>
      </c>
      <c r="D776" s="105" t="s">
        <v>560</v>
      </c>
      <c r="E776" s="496">
        <v>11</v>
      </c>
      <c r="F776" s="105" t="s">
        <v>863</v>
      </c>
      <c r="H776" s="105">
        <f>'Справка 6'!N27</f>
        <v>4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31.03.2021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31.03.2021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31.03.2021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31.03.2021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31.03.2021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31.03.2021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31.03.2021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31.03.2021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31.03.2021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31.03.2021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31.03.2021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31.03.2021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31.03.2021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31.03.2021 г.</v>
      </c>
      <c r="D790" s="105" t="s">
        <v>583</v>
      </c>
      <c r="E790" s="496">
        <v>11</v>
      </c>
      <c r="F790" s="105" t="s">
        <v>582</v>
      </c>
      <c r="H790" s="105">
        <f>'Справка 6'!N42</f>
        <v>1227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31.03.2021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31.03.2021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31.03.2021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31.03.2021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31.03.2021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31.03.2021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31.03.2021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31.03.2021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31.03.2021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31.03.2021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31.03.2021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31.03.2021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31.03.2021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31.03.2021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31.03.2021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31.03.2021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31.03.2021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31.03.2021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31.03.2021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31.03.2021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31.03.2021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31.03.2021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31.03.2021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31.03.2021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31.03.2021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31.03.2021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31.03.2021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31.03.2021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31.03.2021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31.03.2021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31.03.2021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31.03.2021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31.03.2021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31.03.2021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31.03.2021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31.03.2021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31.03.2021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31.03.2021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31.03.2021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31.03.2021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31.03.2021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31.03.2021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31.03.2021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31.03.2021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31.03.2021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31.03.2021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31.03.2021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31.03.2021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31.03.2021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31.03.2021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31.03.2021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31.03.2021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31.03.2021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31.03.2021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31.03.2021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31.03.2021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31.03.2021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31.03.2021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31.03.2021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31.03.2021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31.03.2021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31.03.2021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236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31.03.2021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867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31.03.2021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47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31.03.2021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73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31.03.2021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31.03.2021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31.03.2021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31.03.2021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1223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31.03.2021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31.03.2021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31.03.2021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31.03.2021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31.03.2021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31.03.2021 г.</v>
      </c>
      <c r="D865" s="105" t="s">
        <v>558</v>
      </c>
      <c r="E865" s="496">
        <v>14</v>
      </c>
      <c r="F865" s="105" t="s">
        <v>542</v>
      </c>
      <c r="H865" s="105">
        <f>'Справка 6'!Q26</f>
        <v>4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31.03.2021 г.</v>
      </c>
      <c r="D866" s="105" t="s">
        <v>560</v>
      </c>
      <c r="E866" s="496">
        <v>14</v>
      </c>
      <c r="F866" s="105" t="s">
        <v>863</v>
      </c>
      <c r="H866" s="105">
        <f>'Справка 6'!Q27</f>
        <v>4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31.03.2021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31.03.2021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31.03.2021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31.03.2021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31.03.2021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31.03.2021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31.03.2021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31.03.2021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31.03.2021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31.03.2021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31.03.2021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31.03.2021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31.03.2021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31.03.2021 г.</v>
      </c>
      <c r="D880" s="105" t="s">
        <v>583</v>
      </c>
      <c r="E880" s="496">
        <v>14</v>
      </c>
      <c r="F880" s="105" t="s">
        <v>582</v>
      </c>
      <c r="H880" s="105">
        <f>'Справка 6'!Q42</f>
        <v>1227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31.03.2021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31.03.2021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283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31.03.2021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388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31.03.2021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37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31.03.2021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61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31.03.2021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31.03.2021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31.03.2021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31.03.2021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1358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31.03.2021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31.03.2021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31.03.2021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31.03.2021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31.03.2021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31.03.2021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31.03.2021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31.03.2021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31.03.2021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31.03.2021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31.03.2021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31.03.2021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31.03.2021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31.03.2021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31.03.2021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31.03.2021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31.03.2021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31.03.2021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31.03.2021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31.03.2021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31.03.2021 г.</v>
      </c>
      <c r="D910" s="105" t="s">
        <v>583</v>
      </c>
      <c r="E910" s="496">
        <v>15</v>
      </c>
      <c r="F910" s="105" t="s">
        <v>582</v>
      </c>
      <c r="H910" s="105">
        <f>'Справка 6'!R42</f>
        <v>1358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31.03.2021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31.03.2021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31.03.2021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31.03.2021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31.03.2021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31.03.2021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31.03.2021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31.03.2021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31.03.2021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31.03.2021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31.03.2021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31.03.2021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263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31.03.2021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31.03.2021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263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31.03.2021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31.03.2021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31.03.2021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31.03.2021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31.03.2021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31.03.2021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31.03.2021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31.03.2021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31.03.2021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31.03.2021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31.03.2021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31.03.2021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31.03.2021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31.03.2021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31.03.2021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31.03.2021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31.03.2021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296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31.03.2021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296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31.03.2021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31.03.2021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31.03.2021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31.03.2021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31.03.2021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31.03.2021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31.03.2021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31.03.2021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31.03.2021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31.03.2021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31.03.2021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31.03.2021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263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31.03.2021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31.03.2021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263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31.03.2021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31.03.2021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31.03.2021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31.03.2021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31.03.2021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31.03.2021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31.03.2021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31.03.2021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31.03.2021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31.03.2021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31.03.2021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31.03.2021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31.03.2021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31.03.2021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31.03.2021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31.03.2021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31.03.2021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296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31.03.2021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296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31.03.2021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31.03.2021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31.03.2021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31.03.2021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31.03.2021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31.03.2021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31.03.2021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31.03.2021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31.03.2021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31.03.2021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31.03.2021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31.03.2021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31.03.2021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31.03.2021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31.03.2021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31.03.2021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31.03.2021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31.03.2021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31.03.2021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31.03.2021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31.03.2021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31.03.2021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31.03.2021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31.03.2021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31.03.2021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31.03.2021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31.03.2021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31.03.2021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31.03.2021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31.03.2021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31.03.2021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31.03.2021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31.03.2021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31.03.2021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31.03.2021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31.03.2021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31.03.2021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31.03.2021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31.03.2021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31.03.2021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31.03.2021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31.03.2021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31.03.2021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31.03.2021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31.03.2021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32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31.03.2021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32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31.03.2021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32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31.03.2021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40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31.03.2021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31.03.2021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31.03.2021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31.03.2021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31.03.2021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31.03.2021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31.03.2021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31.03.2021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31.03.2021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31.03.2021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31.03.2021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31.03.2021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31.03.2021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31.03.2021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31.03.2021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54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31.03.2021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31.03.2021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31.03.2021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31.03.2021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31.03.2021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31.03.2021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31.03.2021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31.03.2021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31.03.2021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31.03.2021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31.03.2021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56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31.03.2021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128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31.03.2021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31.03.2021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31.03.2021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31.03.2021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31.03.2021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31.03.2021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31.03.2021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31.03.2021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31.03.2021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31.03.2021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31.03.2021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31.03.2021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31.03.2021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32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31.03.2021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32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31.03.2021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32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31.03.2021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40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31.03.2021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31.03.2021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31.03.2021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31.03.2021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31.03.2021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31.03.2021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31.03.2021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31.03.2021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31.03.2021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31.03.2021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31.03.2021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31.03.2021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31.03.2021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31.03.2021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31.03.2021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54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31.03.2021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31.03.2021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31.03.2021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31.03.2021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23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31.03.2021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31.03.2021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31.03.2021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31.03.2021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31.03.2021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9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31.03.2021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31.03.2021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56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31.03.2021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31.03.2021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31.03.2021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31.03.2021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31.03.2021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31.03.2021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31.03.2021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31.03.2021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31.03.2021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31.03.2021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31.03.2021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31.03.2021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31.03.2021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31.03.2021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31.03.2021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31.03.2021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31.03.2021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31.03.2021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31.03.2021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31.03.2021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31.03.2021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31.03.2021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31.03.2021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31.03.2021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31.03.2021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31.03.2021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31.03.2021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31.03.2021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31.03.2021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31.03.2021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31.03.2021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31.03.2021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31.03.2021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31.03.2021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31.03.2021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31.03.2021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31.03.2021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31.03.2021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31.03.2021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31.03.2021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31.03.2021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31.03.2021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31.03.2021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31.03.2021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31.03.2021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31.03.2021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31.03.2021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31.03.2021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31.03.2021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31.03.2021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31.03.2021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31.03.2021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31.03.2021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31.03.2021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31.03.2021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31.03.2021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31.03.2021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31.03.2021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31.03.2021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31.03.2021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31.03.2021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31.03.2021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31.03.2021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31.03.2021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31.03.2021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31.03.2021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31.03.2021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31.03.2021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31.03.2021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31.03.2021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31.03.2021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31.03.2021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31.03.2021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31.03.2021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31.03.2021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31.03.2021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31.03.2021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31.03.2021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31.03.2021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31.03.2021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31.03.2021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31.03.2021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31.03.2021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31.03.2021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31.03.2021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31.03.2021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31.03.2021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31.03.2021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31.03.2021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31.03.2021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31.03.2021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31.03.2021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31.03.2021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31.03.2021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31.03.2021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31.03.2021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31.03.2021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31.03.2021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31.03.2021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31.03.2021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31.03.2021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31.03.2021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31.03.2021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31.03.2021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31.03.2021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31.03.2021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31.03.2021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31.03.2021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31.03.2021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31.03.2021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31.03.2021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31.03.2021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31.03.2021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31.03.2021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31.03.2021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31.03.2021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31.03.2021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31.03.2021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31.03.2021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31.03.2021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31.03.2021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31.03.2021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31.03.2021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31.03.2021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31.03.2021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31.03.2021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31.03.2021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31.03.2021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31.03.2021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31.03.2021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31.03.2021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31.03.2021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31.03.2021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31.03.2021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31.03.2021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31.03.2021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31.03.2021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31.03.2021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31.03.2021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31.03.2021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31.03.2021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31.03.2021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31.03.2021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31.03.2021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31.03.2021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31.03.2021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31.03.2021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31.03.2021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31.03.2021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31.03.2021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31.03.2021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31.03.2021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31.03.2021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31.03.2021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31.03.2021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31.03.2021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31.03.2021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31.03.2021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31.03.2021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31.03.2021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31.03.2021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31.03.2021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31.03.2021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31.03.2021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31.03.2021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31.03.2021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31.03.2021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31.03.2021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31.03.2021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31.03.2021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31.03.2021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31.03.2021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31.03.2021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31.03.2021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31.03.2021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31.03.2021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31.03.2021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31.03.2021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31.03.2021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31.03.2021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31.03.2021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31.03.2021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31.03.2021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31.03.2021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31.03.2021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31.03.2021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31.03.2021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31.03.2021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31.03.2021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31.03.2021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31.03.2021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31.03.2021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31.03.2021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31.03.2021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31.03.2021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31.03.2021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31.03.2021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31.03.2021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31.03.2021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31.03.2021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31.03.2021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31.03.2021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31.03.2021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31.03.2021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31.03.2021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31.03.2021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31.03.2021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31.03.2021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31.03.2021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31.03.2021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31.03.2021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31.03.2021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31.03.2021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31.03.2021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31.03.2021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31.03.2021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31.03.2021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31.03.2021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31.03.2021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31.03.2021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31.03.2021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31.03.2021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31.03.2021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31.03.2021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31.03.2021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31.03.2021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31.03.2021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31.03.2021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31.03.2021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31.03.2021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31.03.2021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31.03.2021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31.03.2021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31.03.2021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31.03.2021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31.03.2021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31.03.2021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31.03.2021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31.03.2021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31.03.2021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31.03.2021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H56" sqref="H5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283</v>
      </c>
      <c r="D13" s="196">
        <v>288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388</v>
      </c>
      <c r="D14" s="196">
        <v>407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37</v>
      </c>
      <c r="D15" s="196">
        <v>38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61</v>
      </c>
      <c r="D16" s="196">
        <v>64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1358</v>
      </c>
      <c r="D20" s="598">
        <f>SUM(D12:D19)</f>
        <v>1386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359</v>
      </c>
      <c r="H21" s="196">
        <v>359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941</v>
      </c>
      <c r="H26" s="598">
        <f>H20+H21+H22</f>
        <v>941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469</v>
      </c>
      <c r="H28" s="596">
        <f>SUM(H29:H31)</f>
        <v>343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469</v>
      </c>
      <c r="H29" s="196">
        <v>343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126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-60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409</v>
      </c>
      <c r="H34" s="598">
        <f>H28+H32+H33</f>
        <v>469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1750</v>
      </c>
      <c r="H37" s="600">
        <f>H26+H18+H34</f>
        <v>1810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32</v>
      </c>
      <c r="H49" s="196">
        <v>57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32</v>
      </c>
      <c r="H50" s="596">
        <f>SUM(H44:H49)</f>
        <v>57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>
        <v>-24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1358</v>
      </c>
      <c r="D56" s="602">
        <f>D20+D21+D22+D28+D33+D46+D52+D54+D55</f>
        <v>1386</v>
      </c>
      <c r="E56" s="100" t="s">
        <v>850</v>
      </c>
      <c r="F56" s="99" t="s">
        <v>172</v>
      </c>
      <c r="G56" s="599">
        <f>G50+G52+G53+G54+G55</f>
        <v>72</v>
      </c>
      <c r="H56" s="600">
        <f>H50+H52+H53+H54+H55</f>
        <v>73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81</v>
      </c>
      <c r="D59" s="196">
        <v>77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21</v>
      </c>
      <c r="D60" s="196">
        <v>21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55</v>
      </c>
      <c r="H61" s="596">
        <f>SUM(H62:H68)</f>
        <v>58</v>
      </c>
    </row>
    <row r="62" spans="1:13" ht="15.75">
      <c r="A62" s="89" t="s">
        <v>186</v>
      </c>
      <c r="B62" s="94" t="s">
        <v>187</v>
      </c>
      <c r="C62" s="197">
        <v>79</v>
      </c>
      <c r="D62" s="196">
        <v>83</v>
      </c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16</v>
      </c>
      <c r="H64" s="196">
        <v>21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181</v>
      </c>
      <c r="D65" s="598">
        <f>SUM(D59:D64)</f>
        <v>181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</v>
      </c>
      <c r="H66" s="196">
        <v>25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9</v>
      </c>
    </row>
    <row r="68" spans="1:8" ht="15.75">
      <c r="A68" s="89" t="s">
        <v>206</v>
      </c>
      <c r="B68" s="91" t="s">
        <v>207</v>
      </c>
      <c r="C68" s="197">
        <v>263</v>
      </c>
      <c r="D68" s="196">
        <v>295</v>
      </c>
      <c r="E68" s="89" t="s">
        <v>212</v>
      </c>
      <c r="F68" s="93" t="s">
        <v>213</v>
      </c>
      <c r="G68" s="197">
        <v>6</v>
      </c>
      <c r="H68" s="196">
        <v>2</v>
      </c>
    </row>
    <row r="69" spans="1:8" ht="15.75">
      <c r="A69" s="89" t="s">
        <v>210</v>
      </c>
      <c r="B69" s="91" t="s">
        <v>211</v>
      </c>
      <c r="C69" s="197">
        <v>33</v>
      </c>
      <c r="D69" s="196">
        <v>28</v>
      </c>
      <c r="E69" s="201" t="s">
        <v>79</v>
      </c>
      <c r="F69" s="93" t="s">
        <v>216</v>
      </c>
      <c r="G69" s="197">
        <v>1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56</v>
      </c>
      <c r="H71" s="598">
        <f>H59+H60+H61+H69+H70</f>
        <v>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296</v>
      </c>
      <c r="D76" s="598">
        <f>SUM(D68:D75)</f>
        <v>323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56</v>
      </c>
      <c r="H79" s="600">
        <f>H71+H73+H75+H77</f>
        <v>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35</v>
      </c>
      <c r="D89" s="196">
        <v>50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39</v>
      </c>
      <c r="D92" s="598">
        <f>SUM(D88:D91)</f>
        <v>54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520</v>
      </c>
      <c r="D94" s="602">
        <f>D65+D76+D85+D92+D93</f>
        <v>562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1878</v>
      </c>
      <c r="D95" s="604">
        <f>D94+D56</f>
        <v>1948</v>
      </c>
      <c r="E95" s="229" t="s">
        <v>942</v>
      </c>
      <c r="F95" s="489" t="s">
        <v>268</v>
      </c>
      <c r="G95" s="603">
        <f>G37+G40+G56+G79</f>
        <v>1878</v>
      </c>
      <c r="H95" s="604">
        <f>H37+H40+H56+H79</f>
        <v>1948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26.04.2021г.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6">
      <selection activeCell="G18" sqref="G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62</v>
      </c>
      <c r="D12" s="317">
        <v>197</v>
      </c>
      <c r="E12" s="194" t="s">
        <v>277</v>
      </c>
      <c r="F12" s="240" t="s">
        <v>278</v>
      </c>
      <c r="G12" s="316">
        <v>125</v>
      </c>
      <c r="H12" s="317">
        <v>91</v>
      </c>
    </row>
    <row r="13" spans="1:8" ht="15.75">
      <c r="A13" s="194" t="s">
        <v>279</v>
      </c>
      <c r="B13" s="190" t="s">
        <v>280</v>
      </c>
      <c r="C13" s="316">
        <v>6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29</v>
      </c>
      <c r="D14" s="317">
        <v>23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76</v>
      </c>
      <c r="D15" s="317">
        <v>62</v>
      </c>
      <c r="E15" s="245" t="s">
        <v>79</v>
      </c>
      <c r="F15" s="240" t="s">
        <v>289</v>
      </c>
      <c r="G15" s="316">
        <v>8</v>
      </c>
      <c r="H15" s="317">
        <v>6</v>
      </c>
    </row>
    <row r="16" spans="1:8" ht="15.75">
      <c r="A16" s="194" t="s">
        <v>290</v>
      </c>
      <c r="B16" s="190" t="s">
        <v>291</v>
      </c>
      <c r="C16" s="316">
        <v>15</v>
      </c>
      <c r="D16" s="317">
        <v>12</v>
      </c>
      <c r="E16" s="236" t="s">
        <v>52</v>
      </c>
      <c r="F16" s="264" t="s">
        <v>292</v>
      </c>
      <c r="G16" s="628">
        <f>SUM(G12:G15)</f>
        <v>133</v>
      </c>
      <c r="H16" s="629">
        <f>SUM(H12:H15)</f>
        <v>97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4</v>
      </c>
      <c r="D18" s="317">
        <v>-228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192</v>
      </c>
      <c r="D22" s="629">
        <f>SUM(D12:D18)+D19</f>
        <v>82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193</v>
      </c>
      <c r="D31" s="635">
        <f>D29+D22</f>
        <v>83</v>
      </c>
      <c r="E31" s="251" t="s">
        <v>824</v>
      </c>
      <c r="F31" s="266" t="s">
        <v>331</v>
      </c>
      <c r="G31" s="253">
        <f>G16+G18+G27</f>
        <v>133</v>
      </c>
      <c r="H31" s="254">
        <f>H16+H18+H27</f>
        <v>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</v>
      </c>
      <c r="E33" s="233" t="s">
        <v>334</v>
      </c>
      <c r="F33" s="238" t="s">
        <v>335</v>
      </c>
      <c r="G33" s="628">
        <f>IF((C31-G31)&gt;0,C31-G31,0)</f>
        <v>60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193</v>
      </c>
      <c r="D36" s="637">
        <f>D31-D34+D35</f>
        <v>83</v>
      </c>
      <c r="E36" s="262" t="s">
        <v>346</v>
      </c>
      <c r="F36" s="256" t="s">
        <v>347</v>
      </c>
      <c r="G36" s="267">
        <f>G35-G34+G31</f>
        <v>133</v>
      </c>
      <c r="H36" s="268">
        <f>H35-H34+H31</f>
        <v>97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</v>
      </c>
      <c r="E37" s="261" t="s">
        <v>350</v>
      </c>
      <c r="F37" s="266" t="s">
        <v>351</v>
      </c>
      <c r="G37" s="253">
        <f>IF((C36-G36)&gt;0,C36-G36,0)</f>
        <v>60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</v>
      </c>
      <c r="E42" s="247" t="s">
        <v>362</v>
      </c>
      <c r="F42" s="195" t="s">
        <v>363</v>
      </c>
      <c r="G42" s="241">
        <f>IF(G37&gt;0,IF(C38+G37&lt;0,0,C38+G37),IF(C37-C38&lt;0,C38-C37,0))</f>
        <v>60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</v>
      </c>
      <c r="E44" s="262" t="s">
        <v>369</v>
      </c>
      <c r="F44" s="269" t="s">
        <v>370</v>
      </c>
      <c r="G44" s="267">
        <f>IF(C42=0,IF(G42-G43&gt;0,G42-G43+C43,0),IF(C42-C43&lt;0,C43-C42+G43,0))</f>
        <v>60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193</v>
      </c>
      <c r="D45" s="631">
        <f>D36+D38+D42</f>
        <v>97</v>
      </c>
      <c r="E45" s="270" t="s">
        <v>373</v>
      </c>
      <c r="F45" s="272" t="s">
        <v>374</v>
      </c>
      <c r="G45" s="630">
        <f>G42+G36</f>
        <v>193</v>
      </c>
      <c r="H45" s="631">
        <f>H42+H36</f>
        <v>97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26.04.2021г.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6" sqref="D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79</v>
      </c>
      <c r="D11" s="196">
        <v>65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-92</v>
      </c>
      <c r="D14" s="196">
        <v>-72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22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</v>
      </c>
      <c r="D21" s="659">
        <f>SUM(D11:D20)</f>
        <v>-24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</v>
      </c>
      <c r="D24" s="196">
        <v>-7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</v>
      </c>
      <c r="D33" s="659">
        <f>SUM(D23:D32)</f>
        <v>-7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-25</v>
      </c>
      <c r="D39" s="196">
        <v>-1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-25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54</v>
      </c>
      <c r="D45" s="309">
        <v>208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39</v>
      </c>
      <c r="D46" s="311">
        <f>D45+D44</f>
        <v>176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</v>
      </c>
      <c r="D47" s="298">
        <v>208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26.04.2021г.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7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359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469</v>
      </c>
      <c r="J13" s="584">
        <f>'1-Баланс'!H30+'1-Баланс'!H33</f>
        <v>0</v>
      </c>
      <c r="K13" s="585"/>
      <c r="L13" s="584">
        <f>SUM(C13:K13)</f>
        <v>1810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359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469</v>
      </c>
      <c r="J17" s="653">
        <f t="shared" si="2"/>
        <v>0</v>
      </c>
      <c r="K17" s="653">
        <f t="shared" si="2"/>
        <v>0</v>
      </c>
      <c r="L17" s="584">
        <f t="shared" si="1"/>
        <v>1810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-60</v>
      </c>
      <c r="K18" s="585"/>
      <c r="L18" s="584">
        <f t="shared" si="1"/>
        <v>-60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359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469</v>
      </c>
      <c r="J31" s="653">
        <f t="shared" si="6"/>
        <v>-60</v>
      </c>
      <c r="K31" s="653">
        <f t="shared" si="6"/>
        <v>0</v>
      </c>
      <c r="L31" s="584">
        <f t="shared" si="1"/>
        <v>1750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359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469</v>
      </c>
      <c r="J34" s="587">
        <f t="shared" si="7"/>
        <v>-60</v>
      </c>
      <c r="K34" s="587">
        <f t="shared" si="7"/>
        <v>0</v>
      </c>
      <c r="L34" s="651">
        <f t="shared" si="1"/>
        <v>1750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26.04.2021г.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31.03.2021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26.04.2021г.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X16" sqref="X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519</v>
      </c>
      <c r="E12" s="328"/>
      <c r="F12" s="328"/>
      <c r="G12" s="329">
        <f aca="true" t="shared" si="2" ref="G12:G41">D12+E12-F12</f>
        <v>519</v>
      </c>
      <c r="H12" s="328"/>
      <c r="I12" s="328"/>
      <c r="J12" s="329">
        <f aca="true" t="shared" si="3" ref="J12:J41">G12+H12-I12</f>
        <v>519</v>
      </c>
      <c r="K12" s="328">
        <v>231</v>
      </c>
      <c r="L12" s="328">
        <v>5</v>
      </c>
      <c r="M12" s="328"/>
      <c r="N12" s="329">
        <f aca="true" t="shared" si="4" ref="N12:N41">K12+L12-M12</f>
        <v>236</v>
      </c>
      <c r="O12" s="328"/>
      <c r="P12" s="328"/>
      <c r="Q12" s="329">
        <f t="shared" si="0"/>
        <v>236</v>
      </c>
      <c r="R12" s="340">
        <f t="shared" si="1"/>
        <v>283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1267</v>
      </c>
      <c r="E13" s="328"/>
      <c r="F13" s="328">
        <v>12</v>
      </c>
      <c r="G13" s="329">
        <f t="shared" si="2"/>
        <v>1255</v>
      </c>
      <c r="H13" s="328"/>
      <c r="I13" s="328"/>
      <c r="J13" s="329">
        <f t="shared" si="3"/>
        <v>1255</v>
      </c>
      <c r="K13" s="328">
        <v>859</v>
      </c>
      <c r="L13" s="328">
        <v>20</v>
      </c>
      <c r="M13" s="328">
        <v>12</v>
      </c>
      <c r="N13" s="329">
        <f t="shared" si="4"/>
        <v>867</v>
      </c>
      <c r="O13" s="328"/>
      <c r="P13" s="328"/>
      <c r="Q13" s="329">
        <f t="shared" si="0"/>
        <v>867</v>
      </c>
      <c r="R13" s="340">
        <f t="shared" si="1"/>
        <v>388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84</v>
      </c>
      <c r="E14" s="328"/>
      <c r="F14" s="328"/>
      <c r="G14" s="329">
        <f t="shared" si="2"/>
        <v>84</v>
      </c>
      <c r="H14" s="328"/>
      <c r="I14" s="328"/>
      <c r="J14" s="329">
        <f t="shared" si="3"/>
        <v>84</v>
      </c>
      <c r="K14" s="328">
        <v>46</v>
      </c>
      <c r="L14" s="328">
        <v>1</v>
      </c>
      <c r="M14" s="328"/>
      <c r="N14" s="329">
        <f t="shared" si="4"/>
        <v>47</v>
      </c>
      <c r="O14" s="328"/>
      <c r="P14" s="328"/>
      <c r="Q14" s="329">
        <f t="shared" si="0"/>
        <v>47</v>
      </c>
      <c r="R14" s="340">
        <f t="shared" si="1"/>
        <v>37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169</v>
      </c>
      <c r="E15" s="328"/>
      <c r="F15" s="328">
        <v>35</v>
      </c>
      <c r="G15" s="329">
        <f t="shared" si="2"/>
        <v>134</v>
      </c>
      <c r="H15" s="328"/>
      <c r="I15" s="328"/>
      <c r="J15" s="329">
        <f t="shared" si="3"/>
        <v>134</v>
      </c>
      <c r="K15" s="328">
        <v>105</v>
      </c>
      <c r="L15" s="328">
        <v>3</v>
      </c>
      <c r="M15" s="328">
        <v>35</v>
      </c>
      <c r="N15" s="329">
        <f t="shared" si="4"/>
        <v>73</v>
      </c>
      <c r="O15" s="328"/>
      <c r="P15" s="328"/>
      <c r="Q15" s="329">
        <f t="shared" si="0"/>
        <v>73</v>
      </c>
      <c r="R15" s="340">
        <f t="shared" si="1"/>
        <v>61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2628</v>
      </c>
      <c r="E19" s="330">
        <f>SUM(E11:E18)</f>
        <v>0</v>
      </c>
      <c r="F19" s="330">
        <f>SUM(F11:F18)</f>
        <v>47</v>
      </c>
      <c r="G19" s="329">
        <f t="shared" si="2"/>
        <v>2581</v>
      </c>
      <c r="H19" s="330">
        <f>SUM(H11:H18)</f>
        <v>0</v>
      </c>
      <c r="I19" s="330">
        <f>SUM(I11:I18)</f>
        <v>0</v>
      </c>
      <c r="J19" s="329">
        <f t="shared" si="3"/>
        <v>2581</v>
      </c>
      <c r="K19" s="330">
        <f>SUM(K11:K18)</f>
        <v>1241</v>
      </c>
      <c r="L19" s="330">
        <f>SUM(L11:L18)</f>
        <v>29</v>
      </c>
      <c r="M19" s="330">
        <f>SUM(M11:M18)</f>
        <v>47</v>
      </c>
      <c r="N19" s="329">
        <f t="shared" si="4"/>
        <v>1223</v>
      </c>
      <c r="O19" s="330">
        <f>SUM(O11:O18)</f>
        <v>0</v>
      </c>
      <c r="P19" s="330">
        <f>SUM(P11:P18)</f>
        <v>0</v>
      </c>
      <c r="Q19" s="329">
        <f t="shared" si="0"/>
        <v>1223</v>
      </c>
      <c r="R19" s="340">
        <f t="shared" si="1"/>
        <v>1358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/>
      <c r="F26" s="328"/>
      <c r="G26" s="329">
        <f t="shared" si="2"/>
        <v>4</v>
      </c>
      <c r="H26" s="328"/>
      <c r="I26" s="328"/>
      <c r="J26" s="329">
        <f t="shared" si="3"/>
        <v>4</v>
      </c>
      <c r="K26" s="328">
        <v>4</v>
      </c>
      <c r="L26" s="328"/>
      <c r="M26" s="328"/>
      <c r="N26" s="329">
        <f t="shared" si="4"/>
        <v>4</v>
      </c>
      <c r="O26" s="328"/>
      <c r="P26" s="328"/>
      <c r="Q26" s="329">
        <f t="shared" si="0"/>
        <v>4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4</v>
      </c>
      <c r="H27" s="332">
        <f t="shared" si="5"/>
        <v>0</v>
      </c>
      <c r="I27" s="332">
        <f t="shared" si="5"/>
        <v>0</v>
      </c>
      <c r="J27" s="333">
        <f t="shared" si="3"/>
        <v>4</v>
      </c>
      <c r="K27" s="332">
        <f t="shared" si="5"/>
        <v>4</v>
      </c>
      <c r="L27" s="332">
        <f t="shared" si="5"/>
        <v>0</v>
      </c>
      <c r="M27" s="332">
        <f t="shared" si="5"/>
        <v>0</v>
      </c>
      <c r="N27" s="333">
        <f t="shared" si="4"/>
        <v>4</v>
      </c>
      <c r="O27" s="332">
        <f t="shared" si="5"/>
        <v>0</v>
      </c>
      <c r="P27" s="332">
        <f t="shared" si="5"/>
        <v>0</v>
      </c>
      <c r="Q27" s="333">
        <f t="shared" si="0"/>
        <v>4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2632</v>
      </c>
      <c r="E42" s="349">
        <f>E19+E20+E21+E27+E40+E41</f>
        <v>0</v>
      </c>
      <c r="F42" s="349">
        <f aca="true" t="shared" si="11" ref="F42:R42">F19+F20+F21+F27+F40+F41</f>
        <v>47</v>
      </c>
      <c r="G42" s="349">
        <f t="shared" si="11"/>
        <v>2585</v>
      </c>
      <c r="H42" s="349">
        <f t="shared" si="11"/>
        <v>0</v>
      </c>
      <c r="I42" s="349">
        <f t="shared" si="11"/>
        <v>0</v>
      </c>
      <c r="J42" s="349">
        <f t="shared" si="11"/>
        <v>2585</v>
      </c>
      <c r="K42" s="349">
        <f t="shared" si="11"/>
        <v>1245</v>
      </c>
      <c r="L42" s="349">
        <f t="shared" si="11"/>
        <v>29</v>
      </c>
      <c r="M42" s="349">
        <f t="shared" si="11"/>
        <v>47</v>
      </c>
      <c r="N42" s="349">
        <f t="shared" si="11"/>
        <v>1227</v>
      </c>
      <c r="O42" s="349">
        <f t="shared" si="11"/>
        <v>0</v>
      </c>
      <c r="P42" s="349">
        <f t="shared" si="11"/>
        <v>0</v>
      </c>
      <c r="Q42" s="349">
        <f t="shared" si="11"/>
        <v>1227</v>
      </c>
      <c r="R42" s="350">
        <f t="shared" si="11"/>
        <v>1358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26.04.2021г.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263</v>
      </c>
      <c r="D26" s="362">
        <f>SUM(D27:D29)</f>
        <v>263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263</v>
      </c>
      <c r="D28" s="368">
        <v>263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33</v>
      </c>
      <c r="D30" s="368">
        <v>33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296</v>
      </c>
      <c r="D45" s="438">
        <f>D26+D30+D31+D33+D32+D34+D35+D40</f>
        <v>296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296</v>
      </c>
      <c r="D46" s="444">
        <f>D45+D23+D21+D11</f>
        <v>296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32</v>
      </c>
      <c r="D66" s="197">
        <v>32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>
        <v>32</v>
      </c>
      <c r="D67" s="197">
        <v>32</v>
      </c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32</v>
      </c>
      <c r="D68" s="435">
        <f>D54+D58+D63+D64+D65+D66</f>
        <v>32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40</v>
      </c>
      <c r="D70" s="197">
        <v>40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1</v>
      </c>
      <c r="D75" s="197">
        <v>1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54</v>
      </c>
      <c r="D87" s="134">
        <f>SUM(D88:D92)+D96</f>
        <v>54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16</v>
      </c>
      <c r="D89" s="197">
        <v>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23</v>
      </c>
      <c r="D91" s="197">
        <v>23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</v>
      </c>
      <c r="D96" s="197">
        <v>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56</v>
      </c>
      <c r="D98" s="433">
        <f>D87+D82+D77+D73+D97</f>
        <v>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128</v>
      </c>
      <c r="D99" s="427">
        <f>D98+D70+D68</f>
        <v>128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26.04.2021г.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26.04.2021г.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WorkPC</cp:lastModifiedBy>
  <cp:lastPrinted>2021-04-27T08:48:53Z</cp:lastPrinted>
  <dcterms:created xsi:type="dcterms:W3CDTF">2006-09-16T00:00:00Z</dcterms:created>
  <dcterms:modified xsi:type="dcterms:W3CDTF">2021-04-27T08:51:18Z</dcterms:modified>
  <cp:category/>
  <cp:version/>
  <cp:contentType/>
  <cp:contentStatus/>
</cp:coreProperties>
</file>