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<sst xmlns="http://schemas.openxmlformats.org/spreadsheetml/2006/main" count="594" uniqueCount="532">
  <si>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</si>
  <si>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</si>
  <si>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</si>
  <si>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</si>
  <si>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</si>
  <si>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</si>
  <si>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</si>
  <si>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</si>
  <si>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</si>
  <si>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</si>
  <si>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</si>
  <si>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</si>
  <si>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</si>
  <si>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</si>
  <si>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</si>
  <si>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</si>
  <si>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</si>
  <si>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</si>
  <si>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</si>
  <si>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</si>
  <si>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</si>
  <si>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</si>
  <si>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</si>
  <si>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</si>
  <si>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</si>
  <si>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</si>
  <si>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</si>
  <si>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</si>
  <si>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</si>
  <si>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</si>
  <si>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</si>
  <si>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</si>
  <si>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</si>
  <si>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</si>
  <si>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</si>
  <si>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</si>
  <si>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</si>
  <si>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</si>
  <si>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</si>
  <si>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</si>
  <si>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</si>
  <si>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</si>
  <si>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</si>
  <si>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</si>
  <si>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</si>
  <si>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</si>
  <si>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</si>
  <si>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</si>
  <si>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</si>
  <si>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</si>
  <si>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</si>
  <si>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</si>
  <si>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</si>
  <si>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</si>
  <si>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</si>
  <si>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</si>
  <si>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</si>
  <si>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</si>
  <si>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</si>
  <si>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</si>
  <si>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</si>
  <si>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</si>
  <si>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</si>
  <si>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</si>
  <si>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</si>
  <si>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</si>
  <si>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</si>
  <si>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</si>
  <si>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</si>
  <si>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</si>
  <si>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</si>
  <si>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</si>
  <si>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</si>
  <si>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</si>
  <si>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</si>
  <si>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</si>
  <si>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</si>
  <si>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</si>
  <si>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</si>
  <si>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</si>
  <si>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</si>
  <si>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</si>
  <si>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</si>
  <si>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</si>
  <si>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</si>
  <si>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</si>
  <si>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</si>
  <si>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</si>
  <si>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</si>
  <si>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</si>
  <si>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</si>
  <si>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</si>
  <si>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</si>
  <si>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</si>
  <si>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</si>
  <si>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</si>
  <si>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</si>
  <si>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</si>
  <si>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</si>
  <si>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</si>
  <si>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</si>
  <si>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</si>
  <si>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</si>
  <si>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</si>
  <si>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</si>
  <si>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</si>
  <si>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</si>
  <si>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</si>
  <si>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</si>
  <si>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</si>
  <si>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</si>
  <si>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</si>
  <si>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</si>
  <si>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</si>
  <si>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</si>
  <si>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</si>
  <si>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</si>
  <si>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</si>
  <si>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</si>
  <si>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</si>
  <si>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</si>
  <si>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</si>
  <si>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</si>
  <si>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</si>
  <si>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</si>
  <si>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</si>
  <si>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</si>
  <si>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</si>
  <si>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</si>
  <si>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</si>
  <si>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</si>
  <si>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</si>
  <si>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</si>
  <si>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</si>
  <si>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</si>
  <si>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</si>
  <si>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</si>
  <si>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</si>
  <si>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</si>
  <si>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</si>
  <si>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</si>
  <si>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</si>
  <si>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</si>
  <si>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</si>
  <si>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</si>
  <si>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</si>
  <si>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</si>
  <si>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</si>
  <si>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</si>
  <si>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</si>
  <si>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</si>
  <si>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</si>
  <si>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</si>
  <si>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</si>
  <si>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</si>
  <si>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</si>
  <si>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</si>
  <si>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</si>
  <si>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</si>
  <si>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</si>
  <si>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</si>
  <si>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</si>
  <si>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</si>
  <si>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</si>
  <si>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</si>
  <si>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</si>
  <si>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</si>
  <si>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</si>
  <si>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</si>
  <si>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</si>
  <si>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</si>
  <si>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</si>
  <si>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</si>
  <si>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</si>
  <si>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</si>
  <si>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</si>
  <si>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</si>
  <si>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</si>
  <si>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</si>
  <si>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</si>
  <si>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</si>
  <si>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</si>
  <si>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</si>
  <si>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</si>
  <si>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</si>
  <si>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</si>
  <si>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</si>
  <si>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</si>
  <si>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</si>
  <si>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</si>
  <si>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</si>
  <si>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</si>
  <si>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</si>
  <si>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</si>
  <si>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</si>
  <si>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</si>
  <si>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</si>
  <si>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</si>
  <si>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</si>
  <si>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</si>
  <si>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</si>
  <si>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</si>
  <si>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</si>
  <si>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</si>
  <si>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</si>
  <si>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</si>
  <si>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</si>
  <si>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</si>
  <si>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</si>
  <si>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</si>
  <si>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</si>
  <si>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</si>
  <si>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</si>
  <si>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</si>
  <si>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</si>
  <si>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</si>
  <si>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</si>
  <si>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</si>
  <si>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</si>
  <si>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</si>
  <si>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</si>
  <si>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</si>
  <si>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</si>
  <si>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</si>
  <si>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</si>
  <si>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</si>
  <si>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</si>
  <si>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</si>
  <si>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</si>
  <si>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</si>
  <si>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</si>
  <si>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</si>
  <si>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</si>
  <si>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</si>
  <si>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</si>
  <si>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</si>
  <si>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</si>
  <si>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</si>
  <si>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</si>
  <si>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</si>
  <si>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</si>
  <si>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</si>
  <si>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</si>
  <si>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</si>
  <si>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</si>
  <si>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</si>
  <si>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</si>
  <si>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</si>
  <si>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</si>
  <si>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</si>
  <si>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</si>
  <si>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</si>
  <si>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</si>
  <si>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</si>
  <si>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</si>
  <si>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</si>
  <si>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</si>
  <si>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</si>
  <si>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</si>
  <si>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</si>
  <si>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</si>
  <si>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</si>
  <si>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</si>
  <si>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</si>
  <si>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</si>
  <si>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</si>
  <si>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</si>
  <si>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</si>
  <si>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</si>
  <si>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</si>
  <si>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</si>
  <si>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</si>
  <si>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</si>
  <si>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</si>
  <si>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</si>
  <si>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</si>
  <si>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</si>
  <si>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</si>
  <si>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</si>
  <si>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</si>
  <si>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</si>
  <si>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</si>
  <si>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</si>
  <si>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</si>
  <si>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</si>
  <si>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</si>
  <si>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</si>
  <si>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</si>
  <si>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</si>
  <si>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</si>
  <si>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</si>
  <si>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</si>
  <si>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</si>
  <si>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</si>
  <si>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</si>
  <si>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</si>
  <si>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</si>
  <si>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</si>
  <si>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</si>
  <si>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</si>
  <si>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</si>
  <si>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</si>
  <si>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</si>
  <si>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</si>
  <si>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</si>
  <si>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</si>
  <si>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</si>
  <si>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</si>
  <si>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</si>
  <si>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</si>
  <si>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</si>
  <si>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</si>
  <si>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</si>
  <si>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</si>
  <si>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</si>
  <si>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</si>
  <si>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</si>
  <si>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</si>
  <si>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</si>
  <si>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</si>
  <si>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</si>
  <si>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</si>
  <si>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</si>
  <si>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</si>
  <si>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</si>
  <si>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</si>
  <si>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</si>
  <si>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</si>
  <si>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</si>
  <si>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</si>
  <si>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</si>
  <si>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</si>
  <si>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</si>
  <si>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</si>
  <si>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</si>
  <si>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</si>
  <si>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</si>
  <si>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</si>
  <si>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</si>
  <si>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</si>
  <si>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</si>
  <si>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</si>
  <si>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</si>
  <si>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</si>
  <si>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</si>
  <si>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</si>
  <si>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</si>
  <si>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</si>
  <si>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</si>
  <si>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</si>
  <si>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</si>
  <si>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</si>
  <si>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</si>
  <si>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</si>
  <si>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</si>
  <si>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</si>
  <si>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</si>
  <si>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</si>
  <si>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</si>
  <si>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</si>
  <si>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</si>
  <si>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</si>
  <si>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</si>
  <si>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</si>
  <si>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</si>
  <si>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</si>
  <si>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</si>
  <si>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</si>
  <si>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</si>
  <si>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</si>
  <si>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</si>
  <si>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</si>
  <si>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</si>
  <si>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</si>
  <si>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</si>
  <si>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</si>
  <si>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</si>
  <si>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</si>
  <si>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</si>
  <si>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</si>
  <si>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</si>
  <si>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</si>
  <si>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</si>
  <si>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</si>
  <si>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</si>
  <si>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</si>
  <si>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</si>
  <si>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</si>
  <si>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</si>
  <si>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</si>
  <si>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</si>
  <si>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</si>
  <si>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</si>
  <si>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</si>
  <si>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</si>
  <si>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</si>
  <si>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</si>
  <si>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</si>
  <si>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</si>
  <si>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</si>
  <si>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</si>
  <si>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</si>
  <si>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</si>
  <si>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</si>
  <si>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</si>
  <si>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</si>
  <si>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</si>
  <si>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</si>
  <si>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</si>
  <si>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</si>
  <si>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</si>
  <si>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</si>
  <si>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</si>
  <si>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</si>
  <si>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</si>
  <si>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</si>
  <si>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</si>
  <si>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</si>
  <si>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</si>
  <si>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</si>
  <si>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</si>
  <si>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</si>
  <si>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</si>
  <si>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</si>
  <si>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</si>
  <si>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</si>
  <si>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</si>
  <si>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</si>
  <si>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</si>
  <si>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</si>
  <si>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</si>
  <si>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</si>
  <si>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</si>
  <si>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</si>
  <si>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</si>
  <si>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</si>
  <si>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</si>
  <si>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</si>
  <si>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</si>
  <si>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</si>
  <si>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</si>
  <si>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</si>
  <si>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</si>
  <si>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</si>
  <si>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</si>
  <si>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</si>
  <si>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</si>
  <si>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</si>
  <si>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</si>
  <si>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</si>
  <si>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</si>
  <si>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</si>
  <si>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</si>
  <si>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</si>
  <si>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</si>
  <si>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</si>
  <si>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</si>
  <si>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</si>
  <si>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</si>
  <si>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</si>
  <si>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</si>
  <si>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</si>
  <si>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</si>
  <si>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</si>
  <si>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</si>
  <si>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</si>
  <si>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</si>
  <si>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</si>
  <si>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</si>
  <si>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</si>
  <si>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</si>
  <si>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</si>
  <si>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</si>
  <si>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</si>
  <si>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</si>
  <si>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</si>
  <si>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</si>
  <si>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</si>
  <si>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</si>
  <si>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</si>
  <si>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</si>
  <si>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</si>
  <si>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</si>
  <si>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</si>
  <si>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</si>
  <si>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</si>
  <si>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</si>
  <si>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</si>
  <si>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</si>
  <si>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</si>
  <si>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</si>
  <si>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</si>
  <si>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</si>
  <si>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</si>
  <si>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</si>
  <si>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</si>
  <si>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</si>
  <si>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</si>
  <si>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</si>
  <si>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</si>
  <si>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</si>
  <si>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</si>
  <si>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</si>
  <si>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</si>
  <si>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</si>
  <si>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</si>
  <si>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</si>
  <si>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</si>
  <si>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</si>
  <si>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</si>
  <si>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</si>
  <si>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</si>
  <si>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</si>
  <si>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</si>
  <si>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</si>
  <si>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</si>
  <si>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</si>
  <si>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</si>
  <si>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</si>
  <si>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</si>
  <si>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</si>
  <si>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</si>
  <si>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</si>
  <si>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</si>
  <si>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</si>
  <si>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</si>
  <si>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</si>
  <si>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</si>
  <si>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</si>
  <si>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</si>
  <si>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01.01.2012 - 31.12.2012 г.</t>
  </si>
  <si>
    <t>Date:11.03.2013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</si>
</sst>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C70">
      <selection activeCell="H77" sqref="H77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1004</v>
      </c>
      <c r="D12" s="306">
        <v>1024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12750</v>
      </c>
      <c r="D13" s="306">
        <v>9860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361</v>
      </c>
      <c r="D14" s="306">
        <v>388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426</v>
      </c>
      <c r="D15" s="306">
        <v>364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116</v>
      </c>
      <c r="D16" s="306">
        <v>29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2359</v>
      </c>
      <c r="D17" s="306">
        <v>16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10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17345</v>
      </c>
      <c r="D19" s="43">
        <f>SUM(D11:D18)</f>
        <v>12011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139</v>
      </c>
      <c r="D24" s="306">
        <v>129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139</v>
      </c>
      <c r="D27" s="43">
        <f>SUM(D23:D26)</f>
        <v>129</v>
      </c>
      <c r="E27" s="44" t="s">
        <v>231</v>
      </c>
      <c r="F27" s="33" t="s">
        <v>37</v>
      </c>
      <c r="G27" s="43">
        <f>SUM(G28:G30)</f>
        <v>6435</v>
      </c>
      <c r="H27" s="43">
        <f>SUM(H28:H30)</f>
        <v>4819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6435</v>
      </c>
      <c r="H28" s="306">
        <v>4819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3079</v>
      </c>
      <c r="H31" s="306">
        <v>1707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9514</v>
      </c>
      <c r="H33" s="43">
        <f>H27+H31+H32</f>
        <v>6526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14592</v>
      </c>
      <c r="H36" s="43">
        <f>H25+H17+H33</f>
        <v>11604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2770</v>
      </c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2467</v>
      </c>
      <c r="H48" s="306">
        <v>3871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5237</v>
      </c>
      <c r="H49" s="43">
        <f>SUM(H43:H48)</f>
        <v>3871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57</v>
      </c>
      <c r="H53" s="306">
        <v>20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1342</v>
      </c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17484</v>
      </c>
      <c r="D55" s="43">
        <f>D19+D20+D21+D27+D32+D45+D51+D53+D54</f>
        <v>12140</v>
      </c>
      <c r="E55" s="30" t="s">
        <v>251</v>
      </c>
      <c r="F55" s="48" t="s">
        <v>80</v>
      </c>
      <c r="G55" s="43">
        <f>G49+G51+G52+G53+G54</f>
        <v>6636</v>
      </c>
      <c r="H55" s="43">
        <f>H49+H51+H52+H53+H54</f>
        <v>3891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7544</v>
      </c>
      <c r="D58" s="306">
        <v>5258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352</v>
      </c>
      <c r="D59" s="306">
        <v>363</v>
      </c>
      <c r="E59" s="41" t="s">
        <v>255</v>
      </c>
      <c r="F59" s="33" t="s">
        <v>83</v>
      </c>
      <c r="G59" s="306">
        <v>2247</v>
      </c>
      <c r="H59" s="306"/>
      <c r="M59" s="45"/>
    </row>
    <row r="60" spans="1:8" ht="15">
      <c r="A60" s="28" t="s">
        <v>183</v>
      </c>
      <c r="B60" s="31" t="s">
        <v>84</v>
      </c>
      <c r="C60" s="32">
        <v>58</v>
      </c>
      <c r="D60" s="306">
        <v>54</v>
      </c>
      <c r="E60" s="30" t="s">
        <v>256</v>
      </c>
      <c r="F60" s="33" t="s">
        <v>85</v>
      </c>
      <c r="G60" s="306">
        <v>1406</v>
      </c>
      <c r="H60" s="306">
        <v>1395</v>
      </c>
    </row>
    <row r="61" spans="1:18" ht="15">
      <c r="A61" s="28" t="s">
        <v>184</v>
      </c>
      <c r="B61" s="35" t="s">
        <v>86</v>
      </c>
      <c r="C61" s="32">
        <v>331</v>
      </c>
      <c r="D61" s="306">
        <v>741</v>
      </c>
      <c r="E61" s="34" t="s">
        <v>257</v>
      </c>
      <c r="F61" s="60" t="s">
        <v>87</v>
      </c>
      <c r="G61" s="43">
        <f>SUM(G62:G68)</f>
        <v>7158</v>
      </c>
      <c r="H61" s="43">
        <f>SUM(H62:H68)</f>
        <v>5689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457</v>
      </c>
      <c r="H62" s="306">
        <v>368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8285</v>
      </c>
      <c r="D64" s="43">
        <f>SUM(D58:D63)</f>
        <v>6416</v>
      </c>
      <c r="E64" s="30" t="s">
        <v>259</v>
      </c>
      <c r="F64" s="33" t="s">
        <v>93</v>
      </c>
      <c r="G64" s="306">
        <v>6075</v>
      </c>
      <c r="H64" s="306">
        <v>4802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39</v>
      </c>
      <c r="H65" s="306">
        <v>47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102</v>
      </c>
      <c r="H66" s="306">
        <v>89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37</v>
      </c>
      <c r="H67" s="306">
        <v>33</v>
      </c>
    </row>
    <row r="68" spans="1:8" ht="15">
      <c r="A68" s="28" t="s">
        <v>190</v>
      </c>
      <c r="B68" s="31" t="s">
        <v>98</v>
      </c>
      <c r="C68" s="32">
        <v>4017</v>
      </c>
      <c r="D68" s="306">
        <v>3383</v>
      </c>
      <c r="E68" s="30" t="s">
        <v>264</v>
      </c>
      <c r="F68" s="33" t="s">
        <v>99</v>
      </c>
      <c r="G68" s="306">
        <v>448</v>
      </c>
      <c r="H68" s="306">
        <v>350</v>
      </c>
    </row>
    <row r="69" spans="1:8" ht="15">
      <c r="A69" s="28" t="s">
        <v>191</v>
      </c>
      <c r="B69" s="31" t="s">
        <v>100</v>
      </c>
      <c r="C69" s="32">
        <v>342</v>
      </c>
      <c r="D69" s="306">
        <v>202</v>
      </c>
      <c r="E69" s="41" t="s">
        <v>265</v>
      </c>
      <c r="F69" s="33" t="s">
        <v>101</v>
      </c>
      <c r="G69" s="306">
        <v>15</v>
      </c>
      <c r="H69" s="306">
        <v>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381</v>
      </c>
      <c r="D71" s="306">
        <v>367</v>
      </c>
      <c r="E71" s="44" t="s">
        <v>267</v>
      </c>
      <c r="F71" s="36" t="s">
        <v>105</v>
      </c>
      <c r="G71" s="43">
        <f>G59+G60+G61+G69+G70</f>
        <v>10826</v>
      </c>
      <c r="H71" s="43">
        <f>H59+H60+H61+H69+H70</f>
        <v>7090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1889</v>
      </c>
      <c r="D74" s="306">
        <v>11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6629</v>
      </c>
      <c r="D75" s="43">
        <f>SUM(D67:D74)</f>
        <v>3963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36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11201</v>
      </c>
      <c r="H79" s="312">
        <f>H71+H74+H75+H76</f>
        <v>7126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12</v>
      </c>
      <c r="D87" s="306">
        <v>45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13</v>
      </c>
      <c r="D88" s="306">
        <v>51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31</v>
      </c>
      <c r="D91" s="43">
        <f>SUM(D87:D90)</f>
        <v>102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14945</v>
      </c>
      <c r="D93" s="43">
        <f>D64+D75+D84+D91+D92</f>
        <v>10481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32429</v>
      </c>
      <c r="D94" s="312">
        <f>D93+D55</f>
        <v>22621</v>
      </c>
      <c r="E94" s="313" t="s">
        <v>271</v>
      </c>
      <c r="F94" s="48" t="s">
        <v>129</v>
      </c>
      <c r="G94" s="312">
        <f>G79+G55+G39+G36</f>
        <v>32429</v>
      </c>
      <c r="H94" s="312">
        <f>H79+H55+H39+H36</f>
        <v>22621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3">
      <selection activeCell="C40" sqref="C40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01.01.2012 - 31.12.2012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26087</v>
      </c>
      <c r="D8" s="298">
        <v>21211</v>
      </c>
      <c r="E8" s="110" t="s">
        <v>361</v>
      </c>
      <c r="F8" s="113" t="s">
        <v>273</v>
      </c>
      <c r="G8" s="288">
        <v>33367</v>
      </c>
      <c r="H8" s="288">
        <v>25907</v>
      </c>
    </row>
    <row r="9" spans="1:8" ht="12">
      <c r="A9" s="110" t="s">
        <v>331</v>
      </c>
      <c r="B9" s="111" t="s">
        <v>274</v>
      </c>
      <c r="C9" s="298">
        <v>1146</v>
      </c>
      <c r="D9" s="298">
        <v>1179</v>
      </c>
      <c r="E9" s="110" t="s">
        <v>362</v>
      </c>
      <c r="F9" s="113" t="s">
        <v>275</v>
      </c>
      <c r="G9" s="288">
        <v>1136</v>
      </c>
      <c r="H9" s="288">
        <v>276</v>
      </c>
    </row>
    <row r="10" spans="1:8" ht="12">
      <c r="A10" s="110" t="s">
        <v>332</v>
      </c>
      <c r="B10" s="111" t="s">
        <v>276</v>
      </c>
      <c r="C10" s="298">
        <v>1195</v>
      </c>
      <c r="D10" s="298">
        <v>558</v>
      </c>
      <c r="E10" s="114" t="s">
        <v>363</v>
      </c>
      <c r="F10" s="113" t="s">
        <v>277</v>
      </c>
      <c r="G10" s="288">
        <v>107</v>
      </c>
      <c r="H10" s="288">
        <v>54</v>
      </c>
    </row>
    <row r="11" spans="1:8" ht="12">
      <c r="A11" s="110" t="s">
        <v>333</v>
      </c>
      <c r="B11" s="111" t="s">
        <v>278</v>
      </c>
      <c r="C11" s="298">
        <v>1355</v>
      </c>
      <c r="D11" s="298">
        <v>1257</v>
      </c>
      <c r="E11" s="114" t="s">
        <v>265</v>
      </c>
      <c r="F11" s="113" t="s">
        <v>279</v>
      </c>
      <c r="G11" s="288">
        <v>1451</v>
      </c>
      <c r="H11" s="288">
        <v>1424</v>
      </c>
    </row>
    <row r="12" spans="1:18" ht="12">
      <c r="A12" s="110" t="s">
        <v>334</v>
      </c>
      <c r="B12" s="111" t="s">
        <v>280</v>
      </c>
      <c r="C12" s="298">
        <v>239</v>
      </c>
      <c r="D12" s="298">
        <v>219</v>
      </c>
      <c r="E12" s="115" t="s">
        <v>364</v>
      </c>
      <c r="F12" s="116" t="s">
        <v>281</v>
      </c>
      <c r="G12" s="289">
        <f>SUM(G8:G11)</f>
        <v>36061</v>
      </c>
      <c r="H12" s="289">
        <f>SUM(H8:H11)</f>
        <v>27661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1772</v>
      </c>
      <c r="D13" s="298">
        <v>1035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421</v>
      </c>
      <c r="D14" s="119">
        <v>-89</v>
      </c>
      <c r="E14" s="107" t="s">
        <v>365</v>
      </c>
      <c r="F14" s="120" t="s">
        <v>284</v>
      </c>
      <c r="G14" s="288">
        <v>190</v>
      </c>
      <c r="H14" s="288">
        <v>2</v>
      </c>
    </row>
    <row r="15" spans="1:8" ht="12">
      <c r="A15" s="110" t="s">
        <v>337</v>
      </c>
      <c r="B15" s="111" t="s">
        <v>285</v>
      </c>
      <c r="C15" s="119">
        <v>88</v>
      </c>
      <c r="D15" s="119">
        <v>57</v>
      </c>
      <c r="E15" s="110" t="s">
        <v>366</v>
      </c>
      <c r="F15" s="118" t="s">
        <v>286</v>
      </c>
      <c r="G15" s="291">
        <v>190</v>
      </c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>
        <v>14</v>
      </c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32303</v>
      </c>
      <c r="D18" s="124">
        <f>SUM(D8:D14)+D15</f>
        <v>25427</v>
      </c>
      <c r="E18" s="125" t="s">
        <v>368</v>
      </c>
      <c r="F18" s="118" t="s">
        <v>290</v>
      </c>
      <c r="G18" s="288">
        <v>9</v>
      </c>
      <c r="H18" s="288">
        <v>12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478</v>
      </c>
      <c r="D21" s="112">
        <v>312</v>
      </c>
      <c r="E21" s="125" t="s">
        <v>371</v>
      </c>
      <c r="F21" s="118" t="s">
        <v>294</v>
      </c>
      <c r="G21" s="288"/>
      <c r="H21" s="288"/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14</v>
      </c>
      <c r="D23" s="112">
        <v>10</v>
      </c>
      <c r="E23" s="115" t="s">
        <v>373</v>
      </c>
      <c r="F23" s="120" t="s">
        <v>298</v>
      </c>
      <c r="G23" s="289">
        <f>SUM(G18:G22)</f>
        <v>9</v>
      </c>
      <c r="H23" s="289">
        <f>SUM(H18:H22)</f>
        <v>12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65</v>
      </c>
      <c r="D24" s="112">
        <v>28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557</v>
      </c>
      <c r="D25" s="124">
        <f>SUM(D21:D24)</f>
        <v>350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32860</v>
      </c>
      <c r="D27" s="109">
        <f>D25+D18</f>
        <v>25777</v>
      </c>
      <c r="E27" s="103" t="s">
        <v>374</v>
      </c>
      <c r="F27" s="120" t="s">
        <v>302</v>
      </c>
      <c r="G27" s="290">
        <f>G12+G14+G23</f>
        <v>36260</v>
      </c>
      <c r="H27" s="289">
        <f>H12+H14+H23</f>
        <v>27675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f>IF((G27-C27)&gt;0,G27-C27,0)</f>
        <v>3400</v>
      </c>
      <c r="D29" s="109">
        <f>IF((H27-D27)&gt;0,H27-D27,0)</f>
        <v>1898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32860</v>
      </c>
      <c r="D32" s="124">
        <f>D27+D30+D31</f>
        <v>25777</v>
      </c>
      <c r="E32" s="103" t="s">
        <v>378</v>
      </c>
      <c r="F32" s="120" t="s">
        <v>310</v>
      </c>
      <c r="G32" s="146">
        <f>G31+G30+G27</f>
        <v>36260</v>
      </c>
      <c r="H32" s="146">
        <f>H31+H30+H27</f>
        <v>27675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f>IF((G32-C32)&gt;0,G32-C32,0)</f>
        <v>3400</v>
      </c>
      <c r="D33" s="109">
        <v>1898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>
        <v>321</v>
      </c>
      <c r="D34" s="124">
        <v>191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>
        <v>284</v>
      </c>
      <c r="D35" s="112">
        <v>176</v>
      </c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>
        <v>37</v>
      </c>
      <c r="D36" s="119">
        <v>15</v>
      </c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v>3079</v>
      </c>
      <c r="D38" s="141">
        <f>D33-D34</f>
        <v>1707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3079</v>
      </c>
      <c r="D40" s="104">
        <f>D38</f>
        <v>1707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36260</v>
      </c>
      <c r="D41" s="146">
        <f>D32+D33</f>
        <v>27675</v>
      </c>
      <c r="E41" s="145" t="s">
        <v>358</v>
      </c>
      <c r="F41" s="140" t="s">
        <v>324</v>
      </c>
      <c r="G41" s="146">
        <f>G38+G32</f>
        <v>36260</v>
      </c>
      <c r="H41" s="146">
        <f>H38+H32</f>
        <v>27675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Date:11.03.2013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34">
      <selection activeCell="C48" sqref="C48:E48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01.01.2012 - 31.12.2012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39589</v>
      </c>
      <c r="D9" s="184">
        <v>31385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-34680</v>
      </c>
      <c r="D10" s="184">
        <v>-26072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-1569</v>
      </c>
      <c r="D12" s="184">
        <v>-1468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>
        <v>-1931</v>
      </c>
      <c r="D13" s="184">
        <v>-1349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-133</v>
      </c>
      <c r="D14" s="184">
        <v>-203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8</v>
      </c>
      <c r="D15" s="184">
        <v>10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>
        <v>-21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-14</v>
      </c>
      <c r="D17" s="184">
        <v>-9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-33</v>
      </c>
      <c r="D18" s="184"/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1216</v>
      </c>
      <c r="D19" s="180">
        <f>SUM(D9:D18)</f>
        <v>2294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-5086</v>
      </c>
      <c r="D21" s="184">
        <v>-189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535</v>
      </c>
      <c r="D22" s="184">
        <v>201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-4551</v>
      </c>
      <c r="D31" s="180">
        <f>SUM(D21:D30)</f>
        <v>12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>
        <v>5671</v>
      </c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>
        <v>-654</v>
      </c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-1501</v>
      </c>
      <c r="D37" s="184">
        <v>-2186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-163</v>
      </c>
      <c r="D38" s="184">
        <v>-30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-89</v>
      </c>
      <c r="D39" s="184">
        <v>-89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3264</v>
      </c>
      <c r="D41" s="180">
        <f>SUM(D33:D40)</f>
        <v>-2305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-71</v>
      </c>
      <c r="D42" s="180">
        <f>D19+D31+D41</f>
        <v>1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102</v>
      </c>
      <c r="D43" s="196">
        <v>101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31</v>
      </c>
      <c r="D44" s="180">
        <f>D43+D42</f>
        <v>102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25</v>
      </c>
      <c r="D45" s="197">
        <v>96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Date:11.03.2013</v>
      </c>
      <c r="B48" s="294"/>
      <c r="C48" s="317" t="s">
        <v>529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0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01.01.2012 - 31.12.2012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Sheet'!G17</f>
        <v>2272</v>
      </c>
      <c r="D11" s="251">
        <v>0</v>
      </c>
      <c r="E11" s="251">
        <f>'Balance Sheet'!G20</f>
        <v>375</v>
      </c>
      <c r="F11" s="251">
        <f>'Balance Sheet'!G22</f>
        <v>608</v>
      </c>
      <c r="G11" s="251">
        <v>0</v>
      </c>
      <c r="H11" s="252">
        <v>1823</v>
      </c>
      <c r="I11" s="251">
        <v>6526</v>
      </c>
      <c r="J11" s="251"/>
      <c r="K11" s="252"/>
      <c r="L11" s="253">
        <f>SUM(C11:K11)</f>
        <v>11604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6526</v>
      </c>
      <c r="J15" s="261">
        <f t="shared" si="2"/>
        <v>0</v>
      </c>
      <c r="K15" s="261">
        <f t="shared" si="2"/>
        <v>0</v>
      </c>
      <c r="L15" s="253">
        <f t="shared" si="1"/>
        <v>11604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3079</v>
      </c>
      <c r="J16" s="267">
        <v>0</v>
      </c>
      <c r="K16" s="252"/>
      <c r="L16" s="253">
        <f t="shared" si="1"/>
        <v>3079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-91</v>
      </c>
      <c r="J18" s="252"/>
      <c r="K18" s="252"/>
      <c r="L18" s="253">
        <f t="shared" si="1"/>
        <v>-91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9514</v>
      </c>
      <c r="J29" s="257">
        <f t="shared" si="7"/>
        <v>0</v>
      </c>
      <c r="K29" s="257">
        <f t="shared" si="7"/>
        <v>0</v>
      </c>
      <c r="L29" s="253">
        <f>SUM(C29:K29)</f>
        <v>14592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9514</v>
      </c>
      <c r="J32" s="257">
        <f t="shared" si="8"/>
        <v>0</v>
      </c>
      <c r="K32" s="257">
        <f t="shared" si="8"/>
        <v>0</v>
      </c>
      <c r="L32" s="253">
        <f>SUM(C32:K32)</f>
        <v>14592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Date:11.03.2013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2013-01-30T06:46:01Z</cp:lastPrinted>
  <dcterms:created xsi:type="dcterms:W3CDTF">2006-10-19T06:45:18Z</dcterms:created>
  <dcterms:modified xsi:type="dcterms:W3CDTF">2013-03-26T11:44:21Z</dcterms:modified>
  <cp:category/>
  <cp:version/>
  <cp:contentType/>
  <cp:contentStatus/>
</cp:coreProperties>
</file>