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<sst xmlns="http://schemas.openxmlformats.org/spreadsheetml/2006/main" count="1034" uniqueCount="872">
  <si>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</si>
  <si>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</si>
  <si>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</si>
  <si>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</si>
  <si>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</si>
  <si>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</si>
  <si>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</si>
  <si>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</si>
  <si>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</si>
  <si>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</si>
  <si>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</si>
  <si>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</si>
  <si>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</si>
  <si>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</si>
  <si>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</si>
  <si>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</si>
  <si>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</si>
  <si>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</si>
  <si>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</si>
  <si>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</si>
  <si>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</si>
  <si>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</si>
  <si>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</si>
  <si>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</si>
  <si>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</si>
  <si>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</si>
  <si>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</si>
  <si>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</si>
  <si>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</si>
  <si>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</si>
  <si>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</si>
  <si>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</si>
  <si>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</si>
  <si>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</si>
  <si>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</si>
  <si>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</si>
  <si>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</si>
  <si>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</si>
  <si>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</si>
  <si>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</si>
  <si>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</si>
  <si>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</si>
  <si>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</si>
  <si>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</si>
  <si>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</si>
  <si>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</si>
  <si>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</si>
  <si>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</si>
  <si>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</si>
  <si>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</si>
  <si>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</si>
  <si>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</si>
  <si>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</si>
  <si>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</si>
  <si>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</si>
  <si>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</si>
  <si>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</si>
  <si>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</si>
  <si>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</si>
  <si>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</si>
  <si>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</si>
  <si>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</si>
  <si>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</si>
  <si>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</si>
  <si>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</si>
  <si>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</si>
  <si>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</si>
  <si>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</si>
  <si>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</si>
  <si>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</si>
  <si>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</si>
  <si>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</si>
  <si>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</si>
  <si>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</si>
  <si>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</si>
  <si>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</si>
  <si>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</si>
  <si>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</si>
  <si>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</si>
  <si>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</si>
  <si>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</si>
  <si>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</si>
  <si>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</si>
  <si>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</si>
  <si>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</si>
  <si>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</si>
  <si>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</si>
  <si>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</si>
  <si>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</si>
  <si>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</si>
  <si>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</si>
  <si>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</si>
  <si>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</si>
  <si>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</si>
  <si>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</si>
  <si>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</si>
  <si>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</si>
  <si>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</si>
  <si>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</si>
  <si>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</si>
  <si>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</si>
  <si>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</si>
  <si>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</si>
  <si>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</si>
  <si>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</si>
  <si>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</si>
  <si>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</si>
  <si>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</si>
  <si>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</si>
  <si>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</si>
  <si>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</si>
  <si>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</si>
  <si>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</si>
  <si>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</si>
  <si>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</si>
  <si>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</si>
  <si>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</si>
  <si>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</si>
  <si>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</si>
  <si>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</si>
  <si>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</si>
  <si>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</si>
  <si>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</si>
  <si>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</si>
  <si>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</si>
  <si>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</si>
  <si>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</si>
  <si>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</si>
  <si>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</si>
  <si>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</si>
  <si>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</si>
  <si>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</si>
  <si>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</si>
  <si>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</si>
  <si>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</si>
  <si>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</si>
  <si>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</si>
  <si>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</si>
  <si>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</si>
  <si>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</si>
  <si>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</si>
  <si>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</si>
  <si>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</si>
  <si>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</si>
  <si>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</si>
  <si>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</si>
  <si>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</si>
  <si>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</si>
  <si>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</si>
  <si>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</si>
  <si>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</si>
  <si>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</si>
  <si>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</si>
  <si>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</si>
  <si>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</si>
  <si>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</si>
  <si>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</si>
  <si>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</si>
  <si>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</si>
  <si>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</si>
  <si>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</si>
  <si>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</si>
  <si>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</si>
  <si>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</si>
  <si>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</si>
  <si>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</si>
  <si>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</si>
  <si>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</si>
  <si>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</si>
  <si>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</si>
  <si>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</si>
  <si>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</si>
  <si>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</si>
  <si>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</si>
  <si>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</si>
  <si>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</si>
  <si>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</si>
  <si>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</si>
  <si>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</si>
  <si>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</si>
  <si>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</si>
  <si>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</si>
  <si>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</si>
  <si>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</si>
  <si>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</si>
  <si>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</si>
  <si>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</si>
  <si>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</si>
  <si>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</si>
  <si>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</si>
  <si>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</si>
  <si>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</si>
  <si>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</si>
  <si>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</si>
  <si>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</si>
  <si>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</si>
  <si>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</si>
  <si>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</si>
  <si>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</si>
  <si>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</si>
  <si>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</si>
  <si>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</si>
  <si>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</si>
  <si>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</si>
  <si>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</si>
  <si>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</si>
  <si>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</si>
  <si>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</si>
  <si>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</si>
  <si>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</si>
  <si>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</si>
  <si>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</si>
  <si>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</si>
  <si>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</si>
  <si>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</si>
  <si>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</si>
  <si>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</si>
  <si>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</si>
  <si>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</si>
  <si>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</si>
  <si>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</si>
  <si>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</si>
  <si>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</si>
  <si>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</si>
  <si>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</si>
  <si>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</si>
  <si>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</si>
  <si>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</si>
  <si>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</si>
  <si>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</si>
  <si>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</si>
  <si>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</si>
  <si>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</si>
  <si>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</si>
  <si>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</si>
  <si>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</si>
  <si>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</si>
  <si>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</si>
  <si>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</si>
  <si>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</si>
  <si>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</si>
  <si>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</si>
  <si>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</si>
  <si>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</si>
  <si>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</si>
  <si>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</si>
  <si>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</si>
  <si>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</si>
  <si>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</si>
  <si>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</si>
  <si>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</si>
  <si>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</si>
  <si>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</si>
  <si>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</si>
  <si>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</si>
  <si>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</si>
  <si>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</si>
  <si>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</si>
  <si>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</si>
  <si>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</si>
  <si>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</si>
  <si>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</si>
  <si>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</si>
  <si>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</si>
  <si>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</si>
  <si>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</si>
  <si>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</si>
  <si>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</si>
  <si>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</si>
  <si>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</si>
  <si>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</si>
  <si>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</si>
  <si>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</si>
  <si>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</si>
  <si>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</si>
  <si>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</si>
  <si>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</si>
  <si>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</si>
  <si>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</si>
  <si>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</si>
  <si>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</si>
  <si>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</si>
  <si>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</si>
  <si>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</si>
  <si>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</si>
  <si>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</si>
  <si>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</si>
  <si>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</si>
  <si>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</si>
  <si>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</si>
  <si>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</si>
  <si>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</si>
  <si>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</si>
  <si>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</si>
  <si>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</si>
  <si>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</si>
  <si>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</si>
  <si>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</si>
  <si>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</si>
  <si>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</si>
  <si>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</si>
  <si>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</si>
  <si>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</si>
  <si>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</si>
  <si>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</si>
  <si>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</si>
  <si>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</si>
  <si>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</si>
  <si>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</si>
  <si>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</si>
  <si>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</si>
  <si>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</si>
  <si>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</si>
  <si>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</si>
  <si>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</si>
  <si>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</si>
  <si>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</si>
  <si>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</si>
  <si>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</si>
  <si>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</si>
  <si>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</si>
  <si>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</si>
  <si>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</si>
  <si>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</si>
  <si>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</si>
  <si>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</si>
  <si>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</si>
  <si>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</si>
  <si>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</si>
  <si>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</si>
  <si>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</si>
  <si>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</si>
  <si>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</si>
  <si>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</si>
  <si>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</si>
  <si>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</si>
  <si>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</si>
  <si>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</si>
  <si>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</si>
  <si>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</si>
  <si>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</si>
  <si>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</si>
  <si>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</si>
  <si>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</si>
  <si>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</si>
  <si>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</si>
  <si>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</si>
  <si>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</si>
  <si>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</si>
  <si>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</si>
  <si>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</si>
  <si>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</si>
  <si>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</si>
  <si>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</si>
  <si>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</si>
  <si>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</si>
  <si>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</si>
  <si>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</si>
  <si>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</si>
  <si>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</si>
  <si>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</si>
  <si>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</si>
  <si>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</si>
  <si>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</si>
  <si>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</si>
  <si>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</si>
  <si>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</si>
  <si>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</si>
  <si>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</si>
  <si>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</si>
  <si>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</si>
  <si>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</si>
  <si>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</si>
  <si>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</si>
  <si>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</si>
  <si>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</si>
  <si>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</si>
  <si>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</si>
  <si>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</si>
  <si>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</si>
  <si>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</si>
  <si>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</si>
  <si>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</si>
  <si>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</si>
  <si>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</si>
  <si>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</si>
  <si>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</si>
  <si>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</si>
  <si>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</si>
  <si>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</si>
  <si>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</si>
  <si>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</si>
  <si>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</si>
  <si>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</si>
  <si>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</si>
  <si>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</si>
  <si>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</si>
  <si>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</si>
  <si>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</si>
  <si>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</si>
  <si>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</si>
  <si>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</si>
  <si>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</si>
  <si>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</si>
  <si>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</si>
  <si>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</si>
  <si>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</si>
  <si>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</si>
  <si>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</si>
  <si>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</si>
  <si>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</si>
  <si>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</si>
  <si>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</si>
  <si>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</si>
  <si>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</si>
  <si>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</si>
  <si>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</si>
  <si>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</si>
  <si>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</si>
  <si>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</si>
  <si>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</si>
  <si>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</si>
  <si>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</si>
  <si>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</si>
  <si>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</si>
  <si>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</si>
  <si>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</si>
  <si>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</si>
  <si>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</si>
  <si>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</si>
  <si>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</si>
  <si>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</si>
  <si>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</si>
  <si>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</si>
  <si>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</si>
  <si>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</si>
  <si>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</si>
  <si>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</si>
  <si>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</si>
  <si>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</si>
  <si>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</si>
  <si>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</si>
  <si>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</si>
  <si>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</si>
  <si>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</si>
  <si>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</si>
  <si>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</si>
  <si>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</si>
  <si>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</si>
  <si>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</si>
  <si>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</si>
  <si>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</si>
  <si>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</si>
  <si>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</si>
  <si>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</si>
  <si>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</si>
  <si>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</si>
  <si>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</si>
  <si>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</si>
  <si>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</si>
  <si>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</si>
  <si>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</si>
  <si>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</si>
  <si>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</si>
  <si>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</si>
  <si>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</si>
  <si>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</si>
  <si>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</si>
  <si>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</si>
  <si>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</si>
  <si>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</si>
  <si>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</si>
  <si>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</si>
  <si>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</si>
  <si>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</si>
  <si>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</si>
  <si>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</si>
  <si>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</si>
  <si>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</si>
  <si>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</si>
  <si>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</si>
  <si>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</si>
  <si>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</si>
  <si>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</si>
  <si>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</si>
  <si>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</si>
  <si>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</si>
  <si>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</si>
  <si>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</si>
  <si>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</si>
  <si>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</si>
  <si>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</si>
  <si>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</si>
  <si>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</si>
  <si>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</si>
  <si>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</si>
  <si>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</si>
  <si>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</si>
  <si>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</si>
  <si>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</si>
  <si>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</si>
  <si>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</si>
  <si>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</si>
  <si>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</si>
  <si>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</si>
  <si>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</si>
  <si>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</si>
  <si>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</si>
  <si>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</si>
  <si>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</si>
  <si>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</si>
  <si>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</si>
  <si>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</si>
  <si>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</si>
  <si>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</si>
  <si>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</si>
  <si>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</si>
  <si>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</si>
  <si>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</si>
  <si>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</si>
  <si>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</si>
  <si>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</si>
  <si>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</si>
  <si>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</si>
  <si>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</si>
  <si>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</si>
  <si>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</si>
  <si>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</si>
  <si>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</si>
  <si>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</si>
  <si>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</si>
  <si>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</si>
  <si>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</si>
  <si>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</si>
  <si>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</si>
  <si>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</si>
  <si>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</si>
  <si>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</si>
  <si>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</si>
  <si>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</si>
  <si>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</si>
  <si>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</si>
  <si>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</si>
  <si>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</si>
  <si>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</si>
  <si>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</si>
  <si>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</si>
  <si>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</si>
  <si>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</si>
  <si>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</si>
  <si>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</si>
  <si>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</si>
  <si>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</si>
  <si>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</si>
  <si>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</si>
  <si>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</si>
  <si>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</si>
  <si>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</si>
  <si>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</si>
  <si>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</si>
  <si>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</si>
  <si>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</si>
  <si>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</si>
  <si>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</si>
  <si>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</si>
  <si>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</si>
  <si>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</si>
  <si>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</si>
  <si>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</si>
  <si>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</si>
  <si>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</si>
  <si>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</si>
  <si>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</si>
  <si>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</si>
  <si>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</si>
  <si>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</si>
  <si>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</si>
  <si>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</si>
  <si>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</si>
  <si>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</si>
  <si>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</si>
  <si>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</si>
  <si>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</si>
  <si>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</si>
  <si>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</si>
  <si>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</si>
  <si>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</si>
  <si>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</si>
  <si>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</si>
  <si>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</si>
  <si>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</si>
  <si>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</si>
  <si>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</si>
  <si>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</si>
  <si>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</si>
  <si>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</si>
  <si>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</si>
  <si>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</si>
  <si>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</si>
  <si>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</si>
  <si>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</si>
  <si>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</si>
  <si>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</si>
  <si>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</si>
  <si>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</si>
  <si>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</si>
  <si>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</si>
  <si>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</si>
  <si>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</si>
  <si>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</si>
  <si>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</si>
  <si>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</si>
  <si>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</si>
  <si>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</si>
  <si>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</si>
  <si>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</si>
  <si>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</si>
  <si>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</si>
  <si>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</si>
  <si>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</si>
  <si>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</si>
  <si>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</si>
  <si>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</si>
  <si>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</si>
  <si>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</si>
  <si>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</si>
  <si>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</si>
  <si>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</si>
  <si>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</si>
  <si>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</si>
  <si>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</si>
  <si>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</si>
  <si>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</si>
  <si>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</si>
  <si>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</si>
  <si>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</si>
  <si>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</si>
  <si>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</si>
  <si>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</si>
  <si>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</si>
  <si>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</si>
  <si>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</si>
  <si>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</si>
  <si>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</si>
  <si>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</si>
  <si>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</si>
  <si>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</si>
  <si>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</si>
  <si>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</si>
  <si>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</si>
  <si>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</si>
  <si>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</si>
  <si>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</si>
  <si>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</si>
  <si>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</si>
  <si>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</si>
  <si>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</si>
  <si>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</si>
  <si>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</si>
  <si>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</si>
  <si>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</si>
  <si>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</si>
  <si>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</si>
  <si>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</si>
  <si>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</si>
  <si>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</si>
  <si>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</si>
  <si>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</si>
  <si>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</si>
  <si>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</si>
  <si>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</si>
  <si>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</si>
  <si>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</si>
  <si>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</si>
  <si>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</si>
  <si>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</si>
  <si>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</si>
  <si>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</si>
  <si>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</si>
  <si>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</si>
  <si>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</si>
  <si>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</si>
  <si>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</si>
  <si>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</si>
  <si>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</si>
  <si>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</si>
  <si>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</si>
  <si>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</si>
  <si>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</si>
  <si>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</si>
  <si>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</si>
  <si>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</si>
  <si>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</si>
  <si>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</si>
  <si>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</si>
  <si>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</si>
  <si>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</si>
  <si>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</si>
  <si>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</si>
  <si>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</si>
  <si>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</si>
  <si>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</si>
  <si>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</si>
  <si>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</si>
  <si>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</si>
  <si>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</si>
  <si>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</si>
  <si>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</si>
  <si>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</si>
  <si>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</si>
  <si>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</si>
  <si>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</si>
  <si>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</si>
  <si>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</si>
  <si>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</si>
  <si>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</si>
  <si>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</si>
  <si>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</si>
  <si>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</si>
  <si>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</si>
  <si>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</si>
  <si>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</si>
  <si>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</si>
  <si>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</si>
  <si>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</si>
  <si>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</si>
  <si>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</si>
  <si>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</si>
  <si>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</si>
  <si>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</si>
  <si>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</si>
  <si>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</si>
  <si>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</si>
  <si>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</si>
  <si>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</si>
  <si>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</si>
  <si>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</si>
  <si>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</si>
  <si>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</si>
  <si>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</si>
  <si>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</si>
  <si>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</si>
  <si>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</si>
  <si>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</si>
  <si>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</si>
  <si>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</si>
  <si>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</si>
  <si>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</si>
  <si>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</si>
  <si>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</si>
  <si>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</si>
  <si>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</si>
  <si>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</si>
  <si>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</si>
  <si>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</si>
  <si>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</si>
  <si>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</si>
  <si>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</si>
  <si>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</si>
  <si>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</si>
  <si>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</si>
  <si>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</si>
  <si>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</si>
  <si>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</si>
  <si>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</si>
  <si>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</si>
  <si>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</si>
  <si>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</si>
  <si>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</si>
  <si>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</si>
  <si>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</si>
  <si>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</si>
  <si>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</si>
  <si>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</si>
  <si>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</si>
  <si>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</si>
  <si>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</si>
  <si>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</si>
  <si>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</si>
  <si>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</si>
  <si>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</si>
  <si>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</si>
  <si>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</si>
  <si>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</si>
  <si>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</si>
  <si>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</si>
  <si>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</si>
  <si>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</si>
  <si>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</si>
  <si>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</si>
  <si>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</si>
  <si>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</si>
  <si>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</si>
  <si>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</si>
  <si>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</si>
  <si>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</si>
  <si>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</si>
  <si>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</si>
  <si>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</si>
  <si>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</si>
  <si>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</si>
  <si>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</si>
  <si>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</si>
  <si>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</si>
  <si>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</si>
  <si>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</si>
  <si>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</si>
  <si>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</si>
  <si>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</si>
  <si>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</si>
  <si>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</si>
  <si>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</si>
  <si>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</si>
  <si>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</si>
  <si>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</si>
  <si>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</si>
  <si>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</si>
  <si>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</si>
  <si>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</si>
  <si>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</si>
  <si>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</si>
  <si>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</si>
  <si>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</si>
  <si>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</si>
  <si>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</si>
  <si>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</si>
  <si>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</si>
  <si>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</si>
  <si>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</si>
  <si>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</si>
  <si>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</si>
  <si>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</si>
  <si>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</si>
  <si>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</si>
  <si>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</si>
  <si>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</si>
  <si>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</si>
  <si>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</si>
  <si>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</si>
  <si>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</si>
  <si>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</si>
  <si>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</si>
  <si>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</si>
  <si>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</si>
  <si>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</si>
  <si>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</si>
  <si>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</si>
  <si>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</si>
  <si>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</si>
  <si>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</si>
  <si>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</si>
  <si>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</si>
  <si>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</si>
  <si>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</si>
  <si>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</si>
  <si>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</si>
  <si>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</si>
  <si>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</si>
  <si>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</si>
  <si>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</si>
  <si>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</si>
  <si>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</si>
  <si>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</si>
  <si>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</si>
  <si>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</si>
  <si>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</si>
  <si>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</si>
  <si>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</si>
  <si>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</si>
  <si>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31.12.2014</t>
  </si>
  <si>
    <t>Дата на съставяне: 20.02.2015</t>
  </si>
  <si>
    <t>Дата: 20.02.2015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</si>
</sst>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109" sqref="C109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28</v>
      </c>
      <c r="D12" s="208">
        <v>30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50</v>
      </c>
      <c r="D19" s="212">
        <f>SUM(D11:D18)</f>
        <v>52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165</v>
      </c>
      <c r="H27" s="211">
        <f>SUM(H28:H30)</f>
        <v>156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184</v>
      </c>
      <c r="H28" s="209">
        <v>175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9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-2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163</v>
      </c>
      <c r="H33" s="211">
        <f>H27+H31+H32</f>
        <v>165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837</v>
      </c>
      <c r="D34" s="212">
        <f>SUM(D35:D38)</f>
        <v>844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1434</v>
      </c>
      <c r="H36" s="211">
        <f>H25+H17+H33</f>
        <v>1436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845</v>
      </c>
      <c r="D45" s="212">
        <f>D34+D39+D44</f>
        <v>852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200</v>
      </c>
      <c r="D47" s="208">
        <v>200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200</v>
      </c>
      <c r="D51" s="212">
        <f>SUM(D47:D50)</f>
        <v>200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12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1107</v>
      </c>
      <c r="D55" s="212">
        <f>D19+D20+D21+D27+D32+D45+D51+D53+D54</f>
        <v>1116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16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13</v>
      </c>
      <c r="H64" s="209">
        <v>16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58</v>
      </c>
      <c r="D67" s="208">
        <v>58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5</v>
      </c>
      <c r="D68" s="208">
        <v>4</v>
      </c>
      <c r="E68" s="297" t="s">
        <v>210</v>
      </c>
      <c r="F68" s="302" t="s">
        <v>211</v>
      </c>
      <c r="G68" s="209">
        <v>3</v>
      </c>
      <c r="H68" s="209">
        <v>3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17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65</v>
      </c>
      <c r="D74" s="208">
        <v>57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128</v>
      </c>
      <c r="D75" s="212">
        <f>SUM(D67:D74)</f>
        <v>119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17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2</v>
      </c>
      <c r="D87" s="208">
        <v>3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214</v>
      </c>
      <c r="D88" s="208">
        <v>217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216</v>
      </c>
      <c r="D91" s="212">
        <f>SUM(D87:D90)</f>
        <v>220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344</v>
      </c>
      <c r="D93" s="212">
        <f>D64+D75+D84+D91+D92</f>
        <v>339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1451</v>
      </c>
      <c r="D94" s="221">
        <f>D93+D55</f>
        <v>1455</v>
      </c>
      <c r="E94" s="564" t="s">
        <v>267</v>
      </c>
      <c r="F94" s="349" t="s">
        <v>268</v>
      </c>
      <c r="G94" s="222">
        <f>G36+G39+G55+G79</f>
        <v>1451</v>
      </c>
      <c r="H94" s="222">
        <f>H36+H39+H55+H79</f>
        <v>1455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6">
      <selection activeCell="C12" sqref="C12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31.12.2014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12</v>
      </c>
      <c r="D10" s="81">
        <v>17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2</v>
      </c>
      <c r="D11" s="81">
        <v>6</v>
      </c>
      <c r="E11" s="370" t="s">
        <v>287</v>
      </c>
      <c r="F11" s="369" t="s">
        <v>288</v>
      </c>
      <c r="G11" s="89"/>
      <c r="H11" s="89">
        <v>18</v>
      </c>
    </row>
    <row r="12" spans="1:8" ht="12">
      <c r="A12" s="367" t="s">
        <v>289</v>
      </c>
      <c r="B12" s="368" t="s">
        <v>290</v>
      </c>
      <c r="C12" s="81">
        <v>3</v>
      </c>
      <c r="D12" s="81">
        <v>15</v>
      </c>
      <c r="E12" s="370" t="s">
        <v>75</v>
      </c>
      <c r="F12" s="369" t="s">
        <v>291</v>
      </c>
      <c r="G12" s="89">
        <v>4</v>
      </c>
      <c r="H12" s="89">
        <v>166</v>
      </c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4</v>
      </c>
      <c r="H13" s="90">
        <f>SUM(H9:H12)</f>
        <v>184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>
        <v>164</v>
      </c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18</v>
      </c>
      <c r="D19" s="84">
        <f>SUM(D9:D15)+D16</f>
        <v>203</v>
      </c>
      <c r="E19" s="377" t="s">
        <v>311</v>
      </c>
      <c r="F19" s="373" t="s">
        <v>312</v>
      </c>
      <c r="G19" s="89">
        <v>19</v>
      </c>
      <c r="H19" s="89">
        <v>29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/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7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/>
      <c r="E24" s="371" t="s">
        <v>100</v>
      </c>
      <c r="F24" s="374" t="s">
        <v>328</v>
      </c>
      <c r="G24" s="90">
        <f>SUM(G19:G23)</f>
        <v>19</v>
      </c>
      <c r="H24" s="90">
        <f>SUM(H19:H23)</f>
        <v>29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7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25</v>
      </c>
      <c r="D28" s="85">
        <f>D26+D19</f>
        <v>203</v>
      </c>
      <c r="E28" s="176" t="s">
        <v>333</v>
      </c>
      <c r="F28" s="374" t="s">
        <v>334</v>
      </c>
      <c r="G28" s="90">
        <f>G13+G15+G24</f>
        <v>23</v>
      </c>
      <c r="H28" s="90">
        <f>H13+H15+H24</f>
        <v>213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10</v>
      </c>
      <c r="E30" s="176" t="s">
        <v>337</v>
      </c>
      <c r="F30" s="374" t="s">
        <v>338</v>
      </c>
      <c r="G30" s="92">
        <f>IF((C28-G28)&gt;0,C28-G28,0)</f>
        <v>2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25</v>
      </c>
      <c r="D33" s="84">
        <f>D28+D31+D32</f>
        <v>203</v>
      </c>
      <c r="E33" s="176" t="s">
        <v>347</v>
      </c>
      <c r="F33" s="374" t="s">
        <v>348</v>
      </c>
      <c r="G33" s="92">
        <f>G32+G31+G28</f>
        <v>23</v>
      </c>
      <c r="H33" s="92">
        <f>H32+H31+H28</f>
        <v>213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10</v>
      </c>
      <c r="E34" s="383" t="s">
        <v>351</v>
      </c>
      <c r="F34" s="374" t="s">
        <v>352</v>
      </c>
      <c r="G34" s="90">
        <f>IF((C33-G33)&gt;0,C33-G33,0)</f>
        <v>2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1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>
        <v>1</v>
      </c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9</v>
      </c>
      <c r="E39" s="390" t="s">
        <v>363</v>
      </c>
      <c r="F39" s="177" t="s">
        <v>364</v>
      </c>
      <c r="G39" s="93">
        <f>IF(G34&gt;0,IF(C35+G34&lt;0,0,C35+G34),IF(C34-C35&lt;0,C35-C34,0))</f>
        <v>2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9</v>
      </c>
      <c r="E41" s="176" t="s">
        <v>370</v>
      </c>
      <c r="F41" s="177" t="s">
        <v>371</v>
      </c>
      <c r="G41" s="87">
        <f>IF(G39-G40&gt;0,G39-G40,0)</f>
        <v>2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25</v>
      </c>
      <c r="D42" s="88">
        <f>D33+D35+D39</f>
        <v>213</v>
      </c>
      <c r="E42" s="179" t="s">
        <v>374</v>
      </c>
      <c r="F42" s="180" t="s">
        <v>375</v>
      </c>
      <c r="G42" s="92">
        <f>G39+G33</f>
        <v>25</v>
      </c>
      <c r="H42" s="92">
        <f>H39+H33</f>
        <v>213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5" sqref="C45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31.12.2014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4</v>
      </c>
      <c r="D10" s="94">
        <v>17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-13</v>
      </c>
      <c r="D11" s="94">
        <v>-5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-4</v>
      </c>
      <c r="D13" s="94">
        <v>-17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-2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>
        <v>1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>
        <v>1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-7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-15</v>
      </c>
      <c r="D20" s="95">
        <f>SUM(D10:D19)</f>
        <v>-10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>
        <v>166</v>
      </c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>
        <v>11</v>
      </c>
      <c r="D26" s="94">
        <v>98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/>
      <c r="D27" s="94">
        <v>-297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11</v>
      </c>
      <c r="D32" s="95">
        <f>SUM(D22:D31)</f>
        <v>-33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>
        <v>204</v>
      </c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2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>
        <v>-1</v>
      </c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205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-4</v>
      </c>
      <c r="D43" s="95">
        <f>D42+D32+D20</f>
        <v>162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220</v>
      </c>
      <c r="D44" s="186">
        <v>58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216</v>
      </c>
      <c r="D45" s="95">
        <f>D44+D43</f>
        <v>220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216</v>
      </c>
      <c r="D46" s="96">
        <v>220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20.02.2015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2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31.12.2014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184</v>
      </c>
      <c r="J11" s="98">
        <f>'справка №1-БАЛАНС'!H29+'справка №1-БАЛАНС'!H32</f>
        <v>-19</v>
      </c>
      <c r="K11" s="100"/>
      <c r="L11" s="428">
        <f>SUM(C11:K11)</f>
        <v>1436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184</v>
      </c>
      <c r="J15" s="101">
        <f t="shared" si="2"/>
        <v>-19</v>
      </c>
      <c r="K15" s="101">
        <f t="shared" si="2"/>
        <v>0</v>
      </c>
      <c r="L15" s="428">
        <f t="shared" si="1"/>
        <v>1436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-2</v>
      </c>
      <c r="K16" s="100"/>
      <c r="L16" s="428">
        <f t="shared" si="1"/>
        <v>-2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184</v>
      </c>
      <c r="J29" s="99">
        <f t="shared" si="6"/>
        <v>-21</v>
      </c>
      <c r="K29" s="99">
        <f t="shared" si="6"/>
        <v>0</v>
      </c>
      <c r="L29" s="428">
        <f t="shared" si="1"/>
        <v>1434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184</v>
      </c>
      <c r="J32" s="99">
        <f t="shared" si="7"/>
        <v>-21</v>
      </c>
      <c r="K32" s="99">
        <f t="shared" si="7"/>
        <v>0</v>
      </c>
      <c r="L32" s="428">
        <f t="shared" si="1"/>
        <v>1434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20.02.2015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4">
      <selection activeCell="R38" sqref="R38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31.12.2014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6</v>
      </c>
      <c r="L10" s="105">
        <v>2</v>
      </c>
      <c r="M10" s="105"/>
      <c r="N10" s="115">
        <f aca="true" t="shared" si="4" ref="N10:N39">K10+L10-M10</f>
        <v>8</v>
      </c>
      <c r="O10" s="105"/>
      <c r="P10" s="105"/>
      <c r="Q10" s="115">
        <f t="shared" si="0"/>
        <v>8</v>
      </c>
      <c r="R10" s="115">
        <f t="shared" si="1"/>
        <v>28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8</v>
      </c>
      <c r="L17" s="116">
        <f>SUM(L9:L16)</f>
        <v>2</v>
      </c>
      <c r="M17" s="116">
        <f>SUM(M9:M16)</f>
        <v>0</v>
      </c>
      <c r="N17" s="115">
        <f t="shared" si="4"/>
        <v>10</v>
      </c>
      <c r="O17" s="116">
        <f>SUM(O9:O16)</f>
        <v>0</v>
      </c>
      <c r="P17" s="116">
        <f>SUM(P9:P16)</f>
        <v>0</v>
      </c>
      <c r="Q17" s="115">
        <f t="shared" si="5"/>
        <v>10</v>
      </c>
      <c r="R17" s="115">
        <f t="shared" si="6"/>
        <v>50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844</v>
      </c>
      <c r="E27" s="249">
        <f aca="true" t="shared" si="8" ref="E27:P27">SUM(E28:E31)</f>
        <v>0</v>
      </c>
      <c r="F27" s="249">
        <f t="shared" si="8"/>
        <v>7</v>
      </c>
      <c r="G27" s="112">
        <f t="shared" si="2"/>
        <v>837</v>
      </c>
      <c r="H27" s="111">
        <f t="shared" si="8"/>
        <v>0</v>
      </c>
      <c r="I27" s="111">
        <f t="shared" si="8"/>
        <v>0</v>
      </c>
      <c r="J27" s="112">
        <f t="shared" si="3"/>
        <v>837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837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>
        <v>7</v>
      </c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852</v>
      </c>
      <c r="E38" s="251">
        <f aca="true" t="shared" si="12" ref="E38:P38">E27+E32+E37</f>
        <v>0</v>
      </c>
      <c r="F38" s="251">
        <f t="shared" si="12"/>
        <v>7</v>
      </c>
      <c r="G38" s="115">
        <f t="shared" si="2"/>
        <v>845</v>
      </c>
      <c r="H38" s="116">
        <f t="shared" si="12"/>
        <v>0</v>
      </c>
      <c r="I38" s="116">
        <f t="shared" si="12"/>
        <v>0</v>
      </c>
      <c r="J38" s="115">
        <f t="shared" si="3"/>
        <v>845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845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912</v>
      </c>
      <c r="E40" s="553">
        <f>E17+E18+E19+E25+E38+E39</f>
        <v>0</v>
      </c>
      <c r="F40" s="553">
        <f aca="true" t="shared" si="13" ref="F40:R40">F17+F18+F19+F25+F38+F39</f>
        <v>7</v>
      </c>
      <c r="G40" s="553">
        <f t="shared" si="13"/>
        <v>905</v>
      </c>
      <c r="H40" s="553">
        <f t="shared" si="13"/>
        <v>0</v>
      </c>
      <c r="I40" s="553">
        <f t="shared" si="13"/>
        <v>0</v>
      </c>
      <c r="J40" s="553">
        <f t="shared" si="13"/>
        <v>905</v>
      </c>
      <c r="K40" s="553">
        <f t="shared" si="13"/>
        <v>8</v>
      </c>
      <c r="L40" s="553">
        <f t="shared" si="13"/>
        <v>2</v>
      </c>
      <c r="M40" s="553">
        <f t="shared" si="13"/>
        <v>0</v>
      </c>
      <c r="N40" s="553">
        <f t="shared" si="13"/>
        <v>10</v>
      </c>
      <c r="O40" s="553">
        <f t="shared" si="13"/>
        <v>0</v>
      </c>
      <c r="P40" s="553">
        <f t="shared" si="13"/>
        <v>0</v>
      </c>
      <c r="Q40" s="553">
        <f t="shared" si="13"/>
        <v>10</v>
      </c>
      <c r="R40" s="553">
        <f t="shared" si="13"/>
        <v>895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20.02.2015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D88" sqref="D88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31.12.2014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200</v>
      </c>
      <c r="D11" s="167">
        <f>SUM(D12:D14)</f>
        <v>0</v>
      </c>
      <c r="E11" s="168">
        <f>SUM(E12:E14)</f>
        <v>200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200</v>
      </c>
      <c r="D12" s="155"/>
      <c r="E12" s="168">
        <f aca="true" t="shared" si="0" ref="E12:E42">C12-D12</f>
        <v>200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200</v>
      </c>
      <c r="D19" s="151">
        <f>D11+D15+D16</f>
        <v>0</v>
      </c>
      <c r="E19" s="166">
        <f>E11+E15+E16</f>
        <v>200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128</v>
      </c>
      <c r="D24" s="167">
        <f>SUM(D25:D27)</f>
        <v>128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5</v>
      </c>
      <c r="D26" s="155">
        <v>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f>58+65</f>
        <v>123</v>
      </c>
      <c r="D27" s="155">
        <v>123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128</v>
      </c>
      <c r="D43" s="151">
        <f>D24+D28+D29+D31+D30+D32+D33+D38</f>
        <v>128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340</v>
      </c>
      <c r="D44" s="150">
        <f>D43+D21+D19+D9</f>
        <v>128</v>
      </c>
      <c r="E44" s="166">
        <f>E43+E21+E19+E9</f>
        <v>212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16</v>
      </c>
      <c r="D85" s="151">
        <f>SUM(D86:D90)+D94</f>
        <v>16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13</v>
      </c>
      <c r="D87" s="155">
        <v>13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3</v>
      </c>
      <c r="D90" s="150">
        <f>SUM(D91:D93)</f>
        <v>3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3</v>
      </c>
      <c r="D93" s="155">
        <v>3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</v>
      </c>
      <c r="D95" s="155">
        <v>1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17</v>
      </c>
      <c r="D96" s="151">
        <f>D85+D80+D75+D71+D95</f>
        <v>17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17</v>
      </c>
      <c r="D97" s="151">
        <f>D96+D68+D66</f>
        <v>17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20.02.2015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31.12.2014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844-7</f>
        <v>837</v>
      </c>
      <c r="G12" s="143"/>
      <c r="H12" s="143"/>
      <c r="I12" s="547">
        <f>F12+G12-H12</f>
        <v>837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845</v>
      </c>
      <c r="G17" s="129">
        <f t="shared" si="1"/>
        <v>0</v>
      </c>
      <c r="H17" s="129">
        <f t="shared" si="1"/>
        <v>0</v>
      </c>
      <c r="I17" s="547">
        <f t="shared" si="0"/>
        <v>845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20.02.2015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34">
      <selection activeCell="C36" sqref="C36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31.12.2014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0</v>
      </c>
      <c r="D32" s="587">
        <v>0</v>
      </c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837</v>
      </c>
      <c r="D36" s="542"/>
      <c r="E36" s="542">
        <f>E35+E30+E24+E19</f>
        <v>0</v>
      </c>
      <c r="F36" s="557">
        <f>F35+F30+F24+F19</f>
        <v>837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20.02.2015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2015-03-20T06:37:39Z</cp:lastPrinted>
  <dcterms:created xsi:type="dcterms:W3CDTF">2000-06-29T12:02:40Z</dcterms:created>
  <dcterms:modified xsi:type="dcterms:W3CDTF">2015-03-30T11:18:24Z</dcterms:modified>
  <cp:category/>
  <cp:version/>
  <cp:contentType/>
  <cp:contentStatus/>
</cp:coreProperties>
</file>