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<sst xmlns="http://schemas.openxmlformats.org/spreadsheetml/2006/main" count="1058" uniqueCount="871">
  <si>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</si>
  <si>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</si>
  <si>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</si>
  <si>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</si>
  <si>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</si>
  <si>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</si>
  <si>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</si>
  <si>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</si>
  <si>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</si>
  <si>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</si>
  <si>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</si>
  <si>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</si>
  <si>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</si>
  <si>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</si>
  <si>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</si>
  <si>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</si>
  <si>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</si>
  <si>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</si>
  <si>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</si>
  <si>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</si>
  <si>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</si>
  <si>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</si>
  <si>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</si>
  <si>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</si>
  <si>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</si>
  <si>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</si>
  <si>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</si>
  <si>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</si>
  <si>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</si>
  <si>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</si>
  <si>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</si>
  <si>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</si>
  <si>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</si>
  <si>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</si>
  <si>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</si>
  <si>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</si>
  <si>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</si>
  <si>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</si>
  <si>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</si>
  <si>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</si>
  <si>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</si>
  <si>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</si>
  <si>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</si>
  <si>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</si>
  <si>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</si>
  <si>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</si>
  <si>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</si>
  <si>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</si>
  <si>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</si>
  <si>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</si>
  <si>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</si>
  <si>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</si>
  <si>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</si>
  <si>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</si>
  <si>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</si>
  <si>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</si>
  <si>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</si>
  <si>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</si>
  <si>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</si>
  <si>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</si>
  <si>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</si>
  <si>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</si>
  <si>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</si>
  <si>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</si>
  <si>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</si>
  <si>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</si>
  <si>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</si>
  <si>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</si>
  <si>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</si>
  <si>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</si>
  <si>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</si>
  <si>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</si>
  <si>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</si>
  <si>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</si>
  <si>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</si>
  <si>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</si>
  <si>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</si>
  <si>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</si>
  <si>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</si>
  <si>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</si>
  <si>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</si>
  <si>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</si>
  <si>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</si>
  <si>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</si>
  <si>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</si>
  <si>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</si>
  <si>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</si>
  <si>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</si>
  <si>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</si>
  <si>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</si>
  <si>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</si>
  <si>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</si>
  <si>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</si>
  <si>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</si>
  <si>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</si>
  <si>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</si>
  <si>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</si>
  <si>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</si>
  <si>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</si>
  <si>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</si>
  <si>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</si>
  <si>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</si>
  <si>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</si>
  <si>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</si>
  <si>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</si>
  <si>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</si>
  <si>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</si>
  <si>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</si>
  <si>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</si>
  <si>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</si>
  <si>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</si>
  <si>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</si>
  <si>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</si>
  <si>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</si>
  <si>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</si>
  <si>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</si>
  <si>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</si>
  <si>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</si>
  <si>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</si>
  <si>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</si>
  <si>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</si>
  <si>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</si>
  <si>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</si>
  <si>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</si>
  <si>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</si>
  <si>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</si>
  <si>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</si>
  <si>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</si>
  <si>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</si>
  <si>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</si>
  <si>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</si>
  <si>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</si>
  <si>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</si>
  <si>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</si>
  <si>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</si>
  <si>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</si>
  <si>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</si>
  <si>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</si>
  <si>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</si>
  <si>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</si>
  <si>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</si>
  <si>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</si>
  <si>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</si>
  <si>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</si>
  <si>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</si>
  <si>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</si>
  <si>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</si>
  <si>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</si>
  <si>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</si>
  <si>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</si>
  <si>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</si>
  <si>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</si>
  <si>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</si>
  <si>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</si>
  <si>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</si>
  <si>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</si>
  <si>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</si>
  <si>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</si>
  <si>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</si>
  <si>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</si>
  <si>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</si>
  <si>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</si>
  <si>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</si>
  <si>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</si>
  <si>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</si>
  <si>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</si>
  <si>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</si>
  <si>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</si>
  <si>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</si>
  <si>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</si>
  <si>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</si>
  <si>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</si>
  <si>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</si>
  <si>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</si>
  <si>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</si>
  <si>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</si>
  <si>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</si>
  <si>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</si>
  <si>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</si>
  <si>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</si>
  <si>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</si>
  <si>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</si>
  <si>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</si>
  <si>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</si>
  <si>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</si>
  <si>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</si>
  <si>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</si>
  <si>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</si>
  <si>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</si>
  <si>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</si>
  <si>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</si>
  <si>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</si>
  <si>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</si>
  <si>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</si>
  <si>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</si>
  <si>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</si>
  <si>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</si>
  <si>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</si>
  <si>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</si>
  <si>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</si>
  <si>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</si>
  <si>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</si>
  <si>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</si>
  <si>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</si>
  <si>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</si>
  <si>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</si>
  <si>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</si>
  <si>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</si>
  <si>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</si>
  <si>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</si>
  <si>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</si>
  <si>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</si>
  <si>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</si>
  <si>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</si>
  <si>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</si>
  <si>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</si>
  <si>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</si>
  <si>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</si>
  <si>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</si>
  <si>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</si>
  <si>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</si>
  <si>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</si>
  <si>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</si>
  <si>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</si>
  <si>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</si>
  <si>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</si>
  <si>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</si>
  <si>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</si>
  <si>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</si>
  <si>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</si>
  <si>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</si>
  <si>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</si>
  <si>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</si>
  <si>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</si>
  <si>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</si>
  <si>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</si>
  <si>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</si>
  <si>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</si>
  <si>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</si>
  <si>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</si>
  <si>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</si>
  <si>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</si>
  <si>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</si>
  <si>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</si>
  <si>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</si>
  <si>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</si>
  <si>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</si>
  <si>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</si>
  <si>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</si>
  <si>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</si>
  <si>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</si>
  <si>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</si>
  <si>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</si>
  <si>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</si>
  <si>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</si>
  <si>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</si>
  <si>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</si>
  <si>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</si>
  <si>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</si>
  <si>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</si>
  <si>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</si>
  <si>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</si>
  <si>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</si>
  <si>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</si>
  <si>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</si>
  <si>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</si>
  <si>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</si>
  <si>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</si>
  <si>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</si>
  <si>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</si>
  <si>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</si>
  <si>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</si>
  <si>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</si>
  <si>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</si>
  <si>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</si>
  <si>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</si>
  <si>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</si>
  <si>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</si>
  <si>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</si>
  <si>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</si>
  <si>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</si>
  <si>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</si>
  <si>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</si>
  <si>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</si>
  <si>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</si>
  <si>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</si>
  <si>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</si>
  <si>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</si>
  <si>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</si>
  <si>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</si>
  <si>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</si>
  <si>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</si>
  <si>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</si>
  <si>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</si>
  <si>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</si>
  <si>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</si>
  <si>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</si>
  <si>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</si>
  <si>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</si>
  <si>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</si>
  <si>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</si>
  <si>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</si>
  <si>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</si>
  <si>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</si>
  <si>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</si>
  <si>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</si>
  <si>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</si>
  <si>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</si>
  <si>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</si>
  <si>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</si>
  <si>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</si>
  <si>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</si>
  <si>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</si>
  <si>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</si>
  <si>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</si>
  <si>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</si>
  <si>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</si>
  <si>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</si>
  <si>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</si>
  <si>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</si>
  <si>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</si>
  <si>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</si>
  <si>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</si>
  <si>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</si>
  <si>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</si>
  <si>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</si>
  <si>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</si>
  <si>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</si>
  <si>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</si>
  <si>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</si>
  <si>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</si>
  <si>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</si>
  <si>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</si>
  <si>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</si>
  <si>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</si>
  <si>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</si>
  <si>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</si>
  <si>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</si>
  <si>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</si>
  <si>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</si>
  <si>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</si>
  <si>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</si>
  <si>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</si>
  <si>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</si>
  <si>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</si>
  <si>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</si>
  <si>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</si>
  <si>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</si>
  <si>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</si>
  <si>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</si>
  <si>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</si>
  <si>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</si>
  <si>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</si>
  <si>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</si>
  <si>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</si>
  <si>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</si>
  <si>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</si>
  <si>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</si>
  <si>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</si>
  <si>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</si>
  <si>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</si>
  <si>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</si>
  <si>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</si>
  <si>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</si>
  <si>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</si>
  <si>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</si>
  <si>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</si>
  <si>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</si>
  <si>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</si>
  <si>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</si>
  <si>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</si>
  <si>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</si>
  <si>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</si>
  <si>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</si>
  <si>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</si>
  <si>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</si>
  <si>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</si>
  <si>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</si>
  <si>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</si>
  <si>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</si>
  <si>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</si>
  <si>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</si>
  <si>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</si>
  <si>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</si>
  <si>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</si>
  <si>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</si>
  <si>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</si>
  <si>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</si>
  <si>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</si>
  <si>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</si>
  <si>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</si>
  <si>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</si>
  <si>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</si>
  <si>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</si>
  <si>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</si>
  <si>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</si>
  <si>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</si>
  <si>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</si>
  <si>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</si>
  <si>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</si>
  <si>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</si>
  <si>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</si>
  <si>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</si>
  <si>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</si>
  <si>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</si>
  <si>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</si>
  <si>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</si>
  <si>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</si>
  <si>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</si>
  <si>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</si>
  <si>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</si>
  <si>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</si>
  <si>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</si>
  <si>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</si>
  <si>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</si>
  <si>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</si>
  <si>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</si>
  <si>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</si>
  <si>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</si>
  <si>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</si>
  <si>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</si>
  <si>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</si>
  <si>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</si>
  <si>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</si>
  <si>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</si>
  <si>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</si>
  <si>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</si>
  <si>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</si>
  <si>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</si>
  <si>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</si>
  <si>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</si>
  <si>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</si>
  <si>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</si>
  <si>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</si>
  <si>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</si>
  <si>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</si>
  <si>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</si>
  <si>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</si>
  <si>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</si>
  <si>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</si>
  <si>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</si>
  <si>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</si>
  <si>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</si>
  <si>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</si>
  <si>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</si>
  <si>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</si>
  <si>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</si>
  <si>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</si>
  <si>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</si>
  <si>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</si>
  <si>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</si>
  <si>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</si>
  <si>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</si>
  <si>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</si>
  <si>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</si>
  <si>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</si>
  <si>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</si>
  <si>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</si>
  <si>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</si>
  <si>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</si>
  <si>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</si>
  <si>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</si>
  <si>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</si>
  <si>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</si>
  <si>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</si>
  <si>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</si>
  <si>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</si>
  <si>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</si>
  <si>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</si>
  <si>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</si>
  <si>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</si>
  <si>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</si>
  <si>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</si>
  <si>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</si>
  <si>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</si>
  <si>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</si>
  <si>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</si>
  <si>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</si>
  <si>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</si>
  <si>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</si>
  <si>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</si>
  <si>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</si>
  <si>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</si>
  <si>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</si>
  <si>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</si>
  <si>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</si>
  <si>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</si>
  <si>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</si>
  <si>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</si>
  <si>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</si>
  <si>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</si>
  <si>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</si>
  <si>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</si>
  <si>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</si>
  <si>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</si>
  <si>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</si>
  <si>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</si>
  <si>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</si>
  <si>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</si>
  <si>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</si>
  <si>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</si>
  <si>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</si>
  <si>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</si>
  <si>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</si>
  <si>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</si>
  <si>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</si>
  <si>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</si>
  <si>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</si>
  <si>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</si>
  <si>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</si>
  <si>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</si>
  <si>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</si>
  <si>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</si>
  <si>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</si>
  <si>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</si>
  <si>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</si>
  <si>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</si>
  <si>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</si>
  <si>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</si>
  <si>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</si>
  <si>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</si>
  <si>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</si>
  <si>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</si>
  <si>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</si>
  <si>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</si>
  <si>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</si>
  <si>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</si>
  <si>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</si>
  <si>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</si>
  <si>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</si>
  <si>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</si>
  <si>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</si>
  <si>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</si>
  <si>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</si>
  <si>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</si>
  <si>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</si>
  <si>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</si>
  <si>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</si>
  <si>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</si>
  <si>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</si>
  <si>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</si>
  <si>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</si>
  <si>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</si>
  <si>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</si>
  <si>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</si>
  <si>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</si>
  <si>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</si>
  <si>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</si>
  <si>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</si>
  <si>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</si>
  <si>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</si>
  <si>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</si>
  <si>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</si>
  <si>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</si>
  <si>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</si>
  <si>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</si>
  <si>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</si>
  <si>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</si>
  <si>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</si>
  <si>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</si>
  <si>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</si>
  <si>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</si>
  <si>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</si>
  <si>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</si>
  <si>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</si>
  <si>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</si>
  <si>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</si>
  <si>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</si>
  <si>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</si>
  <si>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</si>
  <si>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</si>
  <si>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</si>
  <si>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</si>
  <si>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</si>
  <si>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</si>
  <si>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</si>
  <si>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</si>
  <si>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</si>
  <si>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</si>
  <si>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</si>
  <si>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</si>
  <si>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</si>
  <si>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</si>
  <si>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</si>
  <si>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</si>
  <si>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</si>
  <si>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</si>
  <si>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</si>
  <si>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</si>
  <si>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</si>
  <si>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</si>
  <si>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</si>
  <si>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</si>
  <si>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</si>
  <si>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</si>
  <si>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</si>
  <si>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</si>
  <si>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</si>
  <si>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</si>
  <si>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</si>
  <si>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</si>
  <si>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</si>
  <si>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</si>
  <si>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</si>
  <si>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</si>
  <si>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</si>
  <si>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</si>
  <si>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</si>
  <si>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</si>
  <si>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</si>
  <si>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</si>
  <si>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</si>
  <si>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</si>
  <si>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</si>
  <si>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</si>
  <si>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</si>
  <si>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</si>
  <si>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</si>
  <si>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</si>
  <si>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</si>
  <si>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</si>
  <si>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</si>
  <si>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</si>
  <si>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</si>
  <si>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</si>
  <si>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</si>
  <si>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</si>
  <si>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</si>
  <si>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</si>
  <si>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</si>
  <si>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</si>
  <si>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</si>
  <si>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</si>
  <si>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</si>
  <si>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</si>
  <si>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</si>
  <si>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</si>
  <si>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</si>
  <si>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</si>
  <si>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</si>
  <si>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</si>
  <si>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</si>
  <si>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</si>
  <si>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</si>
  <si>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</si>
  <si>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</si>
  <si>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</si>
  <si>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</si>
  <si>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</si>
  <si>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</si>
  <si>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</si>
  <si>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</si>
  <si>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</si>
  <si>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</si>
  <si>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</si>
  <si>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</si>
  <si>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</si>
  <si>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</si>
  <si>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</si>
  <si>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</si>
  <si>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</si>
  <si>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</si>
  <si>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</si>
  <si>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</si>
  <si>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</si>
  <si>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</si>
  <si>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</si>
  <si>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</si>
  <si>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</si>
  <si>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</si>
  <si>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</si>
  <si>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</si>
  <si>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</si>
  <si>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</si>
  <si>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</si>
  <si>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</si>
  <si>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</si>
  <si>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</si>
  <si>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</si>
  <si>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</si>
  <si>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</si>
  <si>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</si>
  <si>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</si>
  <si>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</si>
  <si>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</si>
  <si>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</si>
  <si>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</si>
  <si>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</si>
  <si>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</si>
  <si>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</si>
  <si>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</si>
  <si>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</si>
  <si>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</si>
  <si>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</si>
  <si>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</si>
  <si>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</si>
  <si>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</si>
  <si>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</si>
  <si>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</si>
  <si>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</si>
  <si>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</si>
  <si>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</si>
  <si>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</si>
  <si>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</si>
  <si>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</si>
  <si>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</si>
  <si>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</si>
  <si>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</si>
  <si>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</si>
  <si>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</si>
  <si>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</si>
  <si>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</si>
  <si>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</si>
  <si>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</si>
  <si>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</si>
  <si>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</si>
  <si>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</si>
  <si>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</si>
  <si>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</si>
  <si>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</si>
  <si>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</si>
  <si>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</si>
  <si>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</si>
  <si>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</si>
  <si>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</si>
  <si>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</si>
  <si>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</si>
  <si>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</si>
  <si>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</si>
  <si>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</si>
  <si>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</si>
  <si>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</si>
  <si>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</si>
  <si>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</si>
  <si>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</si>
  <si>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</si>
  <si>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</si>
  <si>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</si>
  <si>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</si>
  <si>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</si>
  <si>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</si>
  <si>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</si>
  <si>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</si>
  <si>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</si>
  <si>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</si>
  <si>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</si>
  <si>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</si>
  <si>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</si>
  <si>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</si>
  <si>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</si>
  <si>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</si>
  <si>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</si>
  <si>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</si>
  <si>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</si>
  <si>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</si>
  <si>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</si>
  <si>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</si>
  <si>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</si>
  <si>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</si>
  <si>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</si>
  <si>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</si>
  <si>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</si>
  <si>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</si>
  <si>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</si>
  <si>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</si>
  <si>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</si>
  <si>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</si>
  <si>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</si>
  <si>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</si>
  <si>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</si>
  <si>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</si>
  <si>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</si>
  <si>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</si>
  <si>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</si>
  <si>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</si>
  <si>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</si>
  <si>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</si>
  <si>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</si>
  <si>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</si>
  <si>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</si>
  <si>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</si>
  <si>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</si>
  <si>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</si>
  <si>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</si>
  <si>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</si>
  <si>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</si>
  <si>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</si>
  <si>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</si>
  <si>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</si>
  <si>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</si>
  <si>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</si>
  <si>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</si>
  <si>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</si>
  <si>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</si>
  <si>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</si>
  <si>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</si>
  <si>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</si>
  <si>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</si>
  <si>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</si>
  <si>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</si>
  <si>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</si>
  <si>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</si>
  <si>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</si>
  <si>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</si>
  <si>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</si>
  <si>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</si>
  <si>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</si>
  <si>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</si>
  <si>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</si>
  <si>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</si>
  <si>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</si>
  <si>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</si>
  <si>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</si>
  <si>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</si>
  <si>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</si>
  <si>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</si>
  <si>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</si>
  <si>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</si>
  <si>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</si>
  <si>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</si>
  <si>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</si>
  <si>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</si>
  <si>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</si>
  <si>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</si>
  <si>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</si>
  <si>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</si>
  <si>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</si>
  <si>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</si>
  <si>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</si>
  <si>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</si>
  <si>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</si>
  <si>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</si>
  <si>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</si>
  <si>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</si>
  <si>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</si>
  <si>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</si>
  <si>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</si>
  <si>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</si>
  <si>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</si>
  <si>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</si>
  <si>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</si>
  <si>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</si>
  <si>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</si>
  <si>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</si>
  <si>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</si>
  <si>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</si>
  <si>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</si>
  <si>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</si>
  <si>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</si>
  <si>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</si>
  <si>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</si>
  <si>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</si>
  <si>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</si>
  <si>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</si>
  <si>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</si>
  <si>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</si>
  <si>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</si>
  <si>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</si>
  <si>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</si>
  <si>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</si>
  <si>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</si>
  <si>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</si>
  <si>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</si>
  <si>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</si>
  <si>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</si>
  <si>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</si>
  <si>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</si>
  <si>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24.01.2011</t>
  </si>
  <si>
    <t xml:space="preserve">Дата на съставяне: 24.01.2011                                  </t>
  </si>
  <si>
    <t xml:space="preserve">Дата  на съставяне: 24.01.2011                                                                                                                          </t>
  </si>
  <si>
    <t xml:space="preserve">Дата на съставяне: 24.01.2011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</si>
</sst>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131552072</v>
      </c>
    </row>
    <row r="4" spans="1:8" ht="15">
      <c r="A4" s="580" t="s">
        <v>3</v>
      </c>
      <c r="B4" s="578"/>
      <c r="C4" s="578"/>
      <c r="D4" s="578"/>
      <c r="E4" s="504" t="s">
        <v>864</v>
      </c>
      <c r="F4" s="582" t="s">
        <v>4</v>
      </c>
      <c r="G4" s="583"/>
      <c r="H4" s="461">
        <v>1256</v>
      </c>
    </row>
    <row r="5" spans="1:8" ht="15">
      <c r="A5" s="580" t="s">
        <v>5</v>
      </c>
      <c r="B5" s="581"/>
      <c r="C5" s="581"/>
      <c r="D5" s="581"/>
      <c r="E5" s="505">
        <v>40543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</v>
      </c>
      <c r="H27" s="154">
        <f>SUM(H28:H30)</f>
        <v>-23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18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</v>
      </c>
      <c r="H29" s="316">
        <v>-23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</v>
      </c>
      <c r="H33" s="154">
        <f>H27+H31+H32</f>
        <v>-5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639</v>
      </c>
      <c r="H36" s="154">
        <f>H25+H17+H33</f>
        <v>645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631</v>
      </c>
      <c r="D88" s="151">
        <v>648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631</v>
      </c>
      <c r="D91" s="155">
        <f>SUM(D87:D90)</f>
        <v>648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642</v>
      </c>
      <c r="D93" s="155">
        <f>D64+D75+D84+D91+D92</f>
        <v>648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642</v>
      </c>
      <c r="D94" s="164">
        <f>D93+D55</f>
        <v>648</v>
      </c>
      <c r="E94" s="449" t="s">
        <v>270</v>
      </c>
      <c r="F94" s="289" t="s">
        <v>271</v>
      </c>
      <c r="G94" s="165">
        <f>G36+G39+G55+G79</f>
        <v>642</v>
      </c>
      <c r="H94" s="165">
        <f>H36+H39+H55+H79</f>
        <v>648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76" t="s">
        <v>273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G20" sqref="G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Хипокапитал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131552072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86">
        <f>'справка №1-БАЛАНС'!E5</f>
        <v>40543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23</v>
      </c>
      <c r="D10" s="46">
        <v>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12</v>
      </c>
      <c r="D12" s="46">
        <v>12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35</v>
      </c>
      <c r="D19" s="49">
        <f>SUM(D9:D15)+D16</f>
        <v>18</v>
      </c>
      <c r="E19" s="304" t="s">
        <v>317</v>
      </c>
      <c r="F19" s="552" t="s">
        <v>318</v>
      </c>
      <c r="G19" s="550">
        <v>29</v>
      </c>
      <c r="H19" s="550">
        <v>36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29</v>
      </c>
      <c r="H24" s="548">
        <f>SUM(H19:H23)</f>
        <v>36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35</v>
      </c>
      <c r="D28" s="50">
        <f>D26+D19</f>
        <v>18</v>
      </c>
      <c r="E28" s="127" t="s">
        <v>339</v>
      </c>
      <c r="F28" s="554" t="s">
        <v>340</v>
      </c>
      <c r="G28" s="548">
        <f>G13+G15+G24</f>
        <v>29</v>
      </c>
      <c r="H28" s="548">
        <f>H13+H15+H24</f>
        <v>36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18</v>
      </c>
      <c r="E30" s="127" t="s">
        <v>343</v>
      </c>
      <c r="F30" s="554" t="s">
        <v>344</v>
      </c>
      <c r="G30" s="53">
        <f>IF((C28-G28)&gt;0,C28-G28,0)</f>
        <v>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35</v>
      </c>
      <c r="D33" s="49">
        <f>D28+D31+D32</f>
        <v>18</v>
      </c>
      <c r="E33" s="127" t="s">
        <v>353</v>
      </c>
      <c r="F33" s="554" t="s">
        <v>354</v>
      </c>
      <c r="G33" s="53">
        <f>G32+G31+G28</f>
        <v>29</v>
      </c>
      <c r="H33" s="53">
        <f>H32+H31+H28</f>
        <v>36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18</v>
      </c>
      <c r="E34" s="128" t="s">
        <v>357</v>
      </c>
      <c r="F34" s="554" t="s">
        <v>358</v>
      </c>
      <c r="G34" s="548">
        <f>IF((C33-G33)&gt;0,C33-G33,0)</f>
        <v>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18</v>
      </c>
      <c r="E39" s="313" t="s">
        <v>369</v>
      </c>
      <c r="F39" s="558" t="s">
        <v>370</v>
      </c>
      <c r="G39" s="559">
        <f>IF(G34&gt;0,IF(C35+G34&lt;0,0,C35+G34),IF(C34-C35&lt;0,C35-C34,0))</f>
        <v>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18</v>
      </c>
      <c r="E41" s="127" t="s">
        <v>376</v>
      </c>
      <c r="F41" s="571" t="s">
        <v>377</v>
      </c>
      <c r="G41" s="52">
        <f>IF(C39=0,IF(G39-G40&gt;0,G39-G40+C40,0),IF(C39-C40&lt;0,C40-C39+G40,0))</f>
        <v>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35</v>
      </c>
      <c r="D42" s="53">
        <f>D33+D35+D39</f>
        <v>36</v>
      </c>
      <c r="E42" s="128" t="s">
        <v>380</v>
      </c>
      <c r="F42" s="129" t="s">
        <v>381</v>
      </c>
      <c r="G42" s="53">
        <f>G39+G33</f>
        <v>35</v>
      </c>
      <c r="H42" s="53">
        <f>H39+H33</f>
        <v>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40567</v>
      </c>
      <c r="C48" s="427" t="s">
        <v>382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40543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-21</v>
      </c>
      <c r="D11" s="54">
        <v>-4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</v>
      </c>
      <c r="D13" s="54">
        <v>-11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18</v>
      </c>
      <c r="D16" s="54">
        <v>36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-17</v>
      </c>
      <c r="D20" s="55">
        <f>SUM(D10:D19)</f>
        <v>19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-17</v>
      </c>
      <c r="D43" s="55">
        <f>D42+D32+D20</f>
        <v>19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648</v>
      </c>
      <c r="D44" s="132">
        <v>629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631</v>
      </c>
      <c r="D45" s="55">
        <f>D44+D43</f>
        <v>648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40543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18</v>
      </c>
      <c r="J11" s="58">
        <f>'справка №1-БАЛАНС'!H29+'справка №1-БАЛАНС'!H32</f>
        <v>-23</v>
      </c>
      <c r="K11" s="60"/>
      <c r="L11" s="344">
        <f>SUM(C11:K11)</f>
        <v>645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18</v>
      </c>
      <c r="J15" s="61">
        <f t="shared" si="2"/>
        <v>-23</v>
      </c>
      <c r="K15" s="61">
        <f t="shared" si="2"/>
        <v>0</v>
      </c>
      <c r="L15" s="344">
        <f t="shared" si="1"/>
        <v>645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</v>
      </c>
      <c r="K16" s="60"/>
      <c r="L16" s="344">
        <f t="shared" si="1"/>
        <v>-6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18</v>
      </c>
      <c r="J29" s="59">
        <f t="shared" si="6"/>
        <v>-29</v>
      </c>
      <c r="K29" s="59">
        <f t="shared" si="6"/>
        <v>0</v>
      </c>
      <c r="L29" s="344">
        <f t="shared" si="1"/>
        <v>639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18</v>
      </c>
      <c r="J32" s="59">
        <f t="shared" si="7"/>
        <v>-29</v>
      </c>
      <c r="K32" s="59">
        <f t="shared" si="7"/>
        <v>0</v>
      </c>
      <c r="L32" s="344">
        <f t="shared" si="1"/>
        <v>639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Хипокапитал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40543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2">
      <selection activeCell="D43" sqref="D4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40543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11</v>
      </c>
      <c r="D43" s="104">
        <f>D24+D28+D29+D31+D30+D32+D33+D38</f>
        <v>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11</v>
      </c>
      <c r="D44" s="103">
        <f>D43+D21+D19+D9</f>
        <v>11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</v>
      </c>
      <c r="D97" s="104">
        <f>D96+D68+D66</f>
        <v>1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4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40543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40543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2006-07-20T13:20:47Z</cp:lastPrinted>
  <dcterms:created xsi:type="dcterms:W3CDTF">2000-06-29T12:02:40Z</dcterms:created>
  <dcterms:modified xsi:type="dcterms:W3CDTF">2011-01-31T12:22:00Z</dcterms:modified>
  <cp:category/>
  <cp:version/>
  <cp:contentType/>
  <cp:contentStatus/>
</cp:coreProperties>
</file>