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4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3">'CFS'!$A$1:$E$63</definedName>
    <definedName name="_xlnm.Print_Area" localSheetId="1">'IS'!$A$1:$G$53</definedName>
    <definedName name="_xlnm.Print_Titles" localSheetId="1">'IS'!$1:$2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'CFS'!$72:$65536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'CFS'!$A$1:$E$43</definedName>
    <definedName name="Z_2BD2C2C3_AF9C_11D6_9CEF_00D009775214_.wvu.Rows" localSheetId="3" hidden="1">'CFS'!$70:$65536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'CFS'!$72:$65536,'CFS'!$52:$53</definedName>
    <definedName name="Z_92AC9888_5B7E_11D6_9CEE_00D009757B57_.wvu.Cols" localSheetId="3" hidden="1">'CFS'!$F:$G</definedName>
    <definedName name="Z_9656BBF7_C4A3_41EC_B0C6_A21B380E3C2F_.wvu.Cols" localSheetId="3" hidden="1">'CFS'!$F:$G</definedName>
    <definedName name="Z_9656BBF7_C4A3_41EC_B0C6_A21B380E3C2F_.wvu.Cols" localSheetId="4" hidden="1">'EQS'!#REF!</definedName>
    <definedName name="Z_9656BBF7_C4A3_41EC_B0C6_A21B380E3C2F_.wvu.PrintArea" localSheetId="4" hidden="1">'EQS'!$A$1:$O$40</definedName>
    <definedName name="Z_9656BBF7_C4A3_41EC_B0C6_A21B380E3C2F_.wvu.Rows" localSheetId="3" hidden="1">'CFS'!$72:$65536,'CFS'!$52:$53</definedName>
  </definedNames>
  <calcPr fullCalcOnLoad="1"/>
</workbook>
</file>

<file path=xl/sharedStrings.xml><?xml version="1.0" encoding="utf-8"?>
<sst xmlns="http://schemas.openxmlformats.org/spreadsheetml/2006/main" count="201" uniqueCount="172">
  <si>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</si>
  <si>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</si>
  <si>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</si>
  <si>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</si>
  <si>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</si>
  <si>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</si>
  <si>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</si>
  <si>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Платени данъци върху печалбата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</si>
  <si>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</si>
  <si>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</si>
  <si>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</si>
  <si>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</si>
  <si>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</si>
  <si>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</si>
  <si>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</si>
  <si>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</si>
  <si>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Нетна печалба за годината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</si>
  <si>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</si>
  <si>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</si>
  <si>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</si>
  <si>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</si>
  <si>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</si>
  <si>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Юристи: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</si>
  <si>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</si>
  <si>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</si>
  <si>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</si>
  <si>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</si>
  <si>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</si>
  <si>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</si>
  <si>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</si>
  <si>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</si>
  <si>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</si>
  <si>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АФА ООД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</si>
  <si>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</si>
  <si>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</si>
  <si>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</si>
  <si>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</si>
  <si>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</si>
  <si>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</si>
  <si>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</si>
  <si>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</si>
  <si>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Други разходи за дейността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</si>
  <si>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</si>
  <si>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</si>
  <si>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</si>
  <si>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</si>
  <si>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</si>
  <si>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</si>
  <si>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към персонала при пенсиониране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</si>
  <si>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</si>
  <si>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</si>
  <si>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</si>
  <si>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</si>
  <si>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</si>
  <si>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</si>
  <si>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</si>
  <si>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Нетни парични потоци използвани в инвестиционна дейност</t>
  </si>
  <si>
    <t>Изплатени дивиденти</t>
  </si>
  <si>
    <t>гр. София</t>
  </si>
  <si>
    <t>ул. Илиенско шосе 16</t>
  </si>
  <si>
    <t>Адриана Балева</t>
  </si>
  <si>
    <t>Галина Ангелова</t>
  </si>
  <si>
    <t>Венелин Гачев</t>
  </si>
  <si>
    <t>Райфайзенбанк (България)  ЕАД</t>
  </si>
  <si>
    <t>Банка ДСК ЕАД</t>
  </si>
  <si>
    <t xml:space="preserve">Банка Пиреос АД </t>
  </si>
  <si>
    <t>БНП Париба България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</si>
  <si>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</si>
  <si>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</si>
  <si>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</si>
  <si>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</si>
  <si>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Получени лихви по предоставени заеми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</si>
  <si>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</si>
  <si>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</si>
  <si>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</si>
  <si>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>Александър Тодоров</t>
  </si>
  <si>
    <t>Андрей Брешков</t>
  </si>
  <si>
    <t xml:space="preserve">Разпределение на печалбата за:               </t>
  </si>
  <si>
    <t xml:space="preserve"> * дивиденти</t>
  </si>
  <si>
    <t xml:space="preserve">Приходи </t>
  </si>
  <si>
    <t xml:space="preserve">Изпълнителен директор: </t>
  </si>
  <si>
    <t>д.и.н.Огнян Донев</t>
  </si>
  <si>
    <t>Гл. счетоводител (Съставител):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</si>
  <si>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</si>
  <si>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</si>
  <si>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</si>
  <si>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</si>
  <si>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</si>
  <si>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</si>
  <si>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Любимка Георгиева</t>
  </si>
  <si>
    <t>Стефан Йовков</t>
  </si>
  <si>
    <t>Унифарм АД чрез Огнян Палавеев</t>
  </si>
  <si>
    <t>Плащания на доставчици</t>
  </si>
  <si>
    <t>Инвестиции в асоциирани дружества</t>
  </si>
  <si>
    <t>Нетни парични потоци от оперативна дейност</t>
  </si>
  <si>
    <t>Краткосрочна част на дългосрочни банкови заеми</t>
  </si>
  <si>
    <t>Резерви</t>
  </si>
  <si>
    <t>Ситибанк Н.А.</t>
  </si>
  <si>
    <t>Задължения по финансов лизинг</t>
  </si>
  <si>
    <t xml:space="preserve"> </t>
  </si>
  <si>
    <t>Плащания по финансов лизинг</t>
  </si>
  <si>
    <t>Преоценъчен резерв - имоти, машини и оборудване</t>
  </si>
  <si>
    <t>Юробанк и Еф Джи България АД</t>
  </si>
  <si>
    <t>Уникредит  АД</t>
  </si>
  <si>
    <t>МКB Unionbank</t>
  </si>
  <si>
    <t>Финансови приходи</t>
  </si>
  <si>
    <t>Финансови разходи</t>
  </si>
  <si>
    <t>Други доходи/(загуби) от дейността, нетно</t>
  </si>
  <si>
    <t>Гл. счетоводител (съставител):</t>
  </si>
  <si>
    <t>Постъпления от краткосрочни банкови  заеми</t>
  </si>
  <si>
    <t>Изплащане на краткосрочни банкови заеми</t>
  </si>
  <si>
    <t>Постъпления от дългосрочни банкови заеми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</si>
  <si>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</si>
  <si>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</si>
  <si>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</si>
  <si>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</si>
  <si>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Търговски вземания и заеми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</si>
  <si>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</si>
  <si>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</si>
  <si>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Финансов директор:</t>
  </si>
  <si>
    <t>2009   BGN'000</t>
  </si>
  <si>
    <t>Постъпления от краткосрочни заеми от свързани предприятия</t>
  </si>
  <si>
    <t>Изплащане на краткосрочни заеми от свързани предприятия</t>
  </si>
  <si>
    <t>Възстановени данъци върху печалбата</t>
  </si>
  <si>
    <t>31 декември 2009               BGN'000</t>
  </si>
  <si>
    <t>Предоставени дългосрочни заеми на свързани предприятия</t>
  </si>
  <si>
    <t>Търговски задължения и заеми</t>
  </si>
  <si>
    <t>Промени в запасите от готова продукция и незавършено производство</t>
  </si>
  <si>
    <t>Разходи за суровини и материали</t>
  </si>
  <si>
    <t>Финансови приходи (разходи), нетно</t>
  </si>
  <si>
    <t>Печалба преди данък върху печалбата</t>
  </si>
  <si>
    <t>Разход за данък върху печалбата</t>
  </si>
  <si>
    <t>Постъпления от продажба на акции/дялове в дъщерни дружества</t>
  </si>
  <si>
    <t>Предоставени заеми на свързани предприятия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</si>
  <si>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</si>
  <si>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r>
      <t xml:space="preserve">Данък върху дохода, свързан с компонентите на другия всеобхватен </t>
    </r>
    <r>
      <rPr>
        <sz val="11"/>
        <color indexed="8"/>
        <rFont val="Times New Roman"/>
        <family val="1"/>
      </rPr>
      <t xml:space="preserve">доход </t>
    </r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</si>
  <si>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</si>
  <si>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 xml:space="preserve"> * резерви</t>
  </si>
  <si>
    <t>Салдо към 31 декември 2009 година</t>
  </si>
  <si>
    <t>Обезценка на нетекущи активи</t>
  </si>
  <si>
    <t>Нетна промяна в справедливата стойност на финансови активи на разположение и за продажба</t>
  </si>
  <si>
    <t>(Загуба)/печалба от преоценка на имоти, машини и оборудване</t>
  </si>
  <si>
    <t>ОБЩО ВСЕОБХВАТЕН ДОХОД ЗА ГОДИНАТА</t>
  </si>
  <si>
    <t xml:space="preserve">Покупки на акции/дялове в дъщерни дружества </t>
  </si>
  <si>
    <t>Резерв по финансови активи на разположение и за продажба</t>
  </si>
  <si>
    <t xml:space="preserve">Други нетекущи активи </t>
  </si>
  <si>
    <t>Възстановени заеми, предоставени на свързани предприятия</t>
  </si>
  <si>
    <t>Предоставени заеми на други предприятия</t>
  </si>
  <si>
    <t>Възстановени заеми, предоставени на други предприятия</t>
  </si>
  <si>
    <t>Нетни парични потоци използвани във финансова дейност</t>
  </si>
  <si>
    <t>Нетно увеличение/(намаление) на паричните средства и паричните еквиваленти</t>
  </si>
  <si>
    <t>Неразпределена печалба</t>
  </si>
  <si>
    <t>8, 9</t>
  </si>
  <si>
    <t>Постъпления от дивиденти от инвестиции в дъщерни дружества и от инвестиции на разположение и за продажба</t>
  </si>
  <si>
    <t>Допълнителни резерви</t>
  </si>
  <si>
    <t>Общ всеобхватен доход за годината</t>
  </si>
  <si>
    <t>Прехвърляне към неразпределената печалба</t>
  </si>
  <si>
    <t>за периода, завършващ на 31 март 2010 година</t>
  </si>
  <si>
    <t>2010   BGN'000</t>
  </si>
  <si>
    <t>към 31 март 2010 година</t>
  </si>
  <si>
    <t>31 март        2010               BGN'000</t>
  </si>
  <si>
    <t>Парични средства и парични еквиваленти на 31 март</t>
  </si>
  <si>
    <t>Салдо към 1 януари  2009 година</t>
  </si>
  <si>
    <t>Промени в собствения капитал за 2010 година</t>
  </si>
  <si>
    <t>Салдо към 31 март 2010 година</t>
  </si>
  <si>
    <t>МЕЖДИНЕН ОТЧЕТ ЗА ВСЕОБХВАТНИЯ ДОХОД</t>
  </si>
  <si>
    <t>МЕЖДИНЕН ОТЧЕТ ЗА ФИНАНСОВОТО СЪСТОЯНИЕ</t>
  </si>
  <si>
    <t xml:space="preserve">МЕЖДИНЕН ОТЧЕТ ЗА ПАРИЧНИТЕ ПОТОЦИ </t>
  </si>
  <si>
    <t>МЕЖДИНЕН ОТЧЕТ ЗА ПРОМЕНИТЕ В СОБСТВЕНИЯ КАПИТАЛ</t>
  </si>
  <si>
    <t>13,14</t>
  </si>
  <si>
    <t>Промени в собствения капитал за 2009 година</t>
  </si>
  <si>
    <t>Приложенията на страници от 5 до 25 са неразделна част от финансовия отчет.</t>
  </si>
</sst>
</file>

<file path=xl/styles.xml><?xml version="1.0" encoding="utf-8"?>
<styleSheet xmlns="http://schemas.openxmlformats.org/spreadsheetml/2006/main">
  <numFmts count="5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лв&quot;#,##0_);\(&quot;лв&quot;#,##0\)"/>
    <numFmt numFmtId="187" formatCode="&quot;лв&quot;#,##0_);[Red]\(&quot;лв&quot;#,##0\)"/>
    <numFmt numFmtId="188" formatCode="&quot;лв&quot;#,##0.00_);\(&quot;лв&quot;#,##0.00\)"/>
    <numFmt numFmtId="189" formatCode="&quot;лв&quot;#,##0.00_);[Red]\(&quot;лв&quot;#,##0.00\)"/>
    <numFmt numFmtId="190" formatCode="_(&quot;лв&quot;* #,##0_);_(&quot;лв&quot;* \(#,##0\);_(&quot;лв&quot;* &quot;-&quot;_);_(@_)"/>
    <numFmt numFmtId="191" formatCode="_(&quot;лв&quot;* #,##0.00_);_(&quot;лв&quot;* \(#,##0.00\);_(&quot;лв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0.0"/>
    <numFmt numFmtId="196" formatCode="_(* #,##0.00_);_(* \(#,##0.00\);_(* &quot;-&quot;_);_(@_)"/>
    <numFmt numFmtId="197" formatCode="_(* #,##0.000_);_(* \(#,##0.000\);_(* &quot;-&quot;???_);_(@_)"/>
    <numFmt numFmtId="198" formatCode="_(* #,##0.0_);_(* \(#,##0.0\);_(* &quot;-&quot;??_);_(@_)"/>
    <numFmt numFmtId="199" formatCode="#,##0;\(#,##0\)"/>
    <numFmt numFmtId="200" formatCode="0.000"/>
    <numFmt numFmtId="201" formatCode="#,##0.0"/>
    <numFmt numFmtId="202" formatCode="#,##0.000"/>
    <numFmt numFmtId="203" formatCode="0.0000"/>
    <numFmt numFmtId="204" formatCode="[$-402]dd\ mmmm\ yyyy"/>
    <numFmt numFmtId="205" formatCode="0.00000"/>
  </numFmts>
  <fonts count="5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2"/>
      <name val="Hebar"/>
      <family val="0"/>
    </font>
    <font>
      <b/>
      <i/>
      <sz val="10"/>
      <name val="Times New Roman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9" fillId="0" borderId="10" xfId="57" applyFont="1" applyFill="1" applyBorder="1" applyAlignment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0" xfId="58" applyFont="1" applyFill="1" applyBorder="1" applyAlignment="1">
      <alignment vertical="center"/>
      <protection/>
    </xf>
    <xf numFmtId="0" fontId="8" fillId="0" borderId="0" xfId="58" applyFont="1" applyFill="1">
      <alignment/>
      <protection/>
    </xf>
    <xf numFmtId="177" fontId="8" fillId="0" borderId="0" xfId="58" applyNumberFormat="1" applyFont="1" applyFill="1">
      <alignment/>
      <protection/>
    </xf>
    <xf numFmtId="177" fontId="8" fillId="0" borderId="0" xfId="58" applyNumberFormat="1" applyFont="1" applyFill="1" applyBorder="1" applyAlignment="1">
      <alignment horizontal="right"/>
      <protection/>
    </xf>
    <xf numFmtId="0" fontId="9" fillId="0" borderId="0" xfId="58" applyFont="1" applyFill="1">
      <alignment/>
      <protection/>
    </xf>
    <xf numFmtId="0" fontId="8" fillId="0" borderId="0" xfId="58" applyFont="1" applyFill="1" applyAlignment="1">
      <alignment horizontal="center"/>
      <protection/>
    </xf>
    <xf numFmtId="177" fontId="8" fillId="0" borderId="0" xfId="58" applyNumberFormat="1" applyFont="1" applyFill="1" applyAlignment="1">
      <alignment horizontal="right"/>
      <protection/>
    </xf>
    <xf numFmtId="0" fontId="11" fillId="0" borderId="0" xfId="59" applyNumberFormat="1" applyFont="1" applyFill="1" applyBorder="1" applyAlignment="1" applyProtection="1">
      <alignment vertical="top"/>
      <protection/>
    </xf>
    <xf numFmtId="0" fontId="11" fillId="0" borderId="0" xfId="59" applyNumberFormat="1" applyFont="1" applyFill="1" applyBorder="1" applyAlignment="1" applyProtection="1" quotePrefix="1">
      <alignment horizontal="right" vertical="top"/>
      <protection/>
    </xf>
    <xf numFmtId="0" fontId="8" fillId="0" borderId="0" xfId="59" applyNumberFormat="1" applyFont="1" applyFill="1" applyBorder="1" applyAlignment="1" applyProtection="1">
      <alignment vertical="top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58" applyFont="1" applyFill="1">
      <alignment/>
      <protection/>
    </xf>
    <xf numFmtId="15" fontId="15" fillId="0" borderId="0" xfId="57" applyNumberFormat="1" applyFont="1" applyFill="1" applyBorder="1" applyAlignment="1">
      <alignment horizontal="center" vertical="center" wrapText="1"/>
      <protection/>
    </xf>
    <xf numFmtId="17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59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9" fillId="0" borderId="0" xfId="57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8" fillId="0" borderId="0" xfId="58" applyFont="1" applyFill="1">
      <alignment/>
      <protection/>
    </xf>
    <xf numFmtId="0" fontId="9" fillId="0" borderId="0" xfId="58" applyFont="1" applyFill="1">
      <alignment/>
      <protection/>
    </xf>
    <xf numFmtId="0" fontId="9" fillId="0" borderId="0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horizontal="left" vertical="center"/>
      <protection/>
    </xf>
    <xf numFmtId="193" fontId="8" fillId="0" borderId="0" xfId="59" applyNumberFormat="1" applyFont="1" applyFill="1" applyBorder="1" applyAlignment="1" applyProtection="1">
      <alignment vertical="center"/>
      <protection/>
    </xf>
    <xf numFmtId="193" fontId="8" fillId="0" borderId="0" xfId="42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7" fillId="0" borderId="0" xfId="59" applyNumberFormat="1" applyFont="1" applyFill="1" applyBorder="1" applyAlignment="1" applyProtection="1">
      <alignment vertical="top"/>
      <protection locked="0"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horizontal="left" vertical="center"/>
      <protection/>
    </xf>
    <xf numFmtId="193" fontId="8" fillId="0" borderId="10" xfId="42" applyNumberFormat="1" applyFont="1" applyFill="1" applyBorder="1" applyAlignment="1" applyProtection="1">
      <alignment vertical="center"/>
      <protection/>
    </xf>
    <xf numFmtId="0" fontId="22" fillId="0" borderId="10" xfId="57" applyFont="1" applyBorder="1" applyAlignment="1">
      <alignment vertical="center"/>
      <protection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57" applyFont="1" applyAlignment="1">
      <alignment vertical="center"/>
      <protection/>
    </xf>
    <xf numFmtId="0" fontId="17" fillId="0" borderId="0" xfId="0" applyFont="1" applyFill="1" applyAlignment="1">
      <alignment/>
    </xf>
    <xf numFmtId="0" fontId="23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0" fillId="0" borderId="0" xfId="57" applyFont="1" applyFill="1" applyBorder="1" applyAlignment="1">
      <alignment vertical="center"/>
      <protection/>
    </xf>
    <xf numFmtId="0" fontId="11" fillId="0" borderId="0" xfId="57" applyFont="1" applyFill="1" applyBorder="1" applyAlignment="1" quotePrefix="1">
      <alignment horizontal="left"/>
      <protection/>
    </xf>
    <xf numFmtId="0" fontId="8" fillId="0" borderId="0" xfId="59" applyFont="1" applyFill="1" applyAlignment="1">
      <alignment horizontal="left"/>
      <protection/>
    </xf>
    <xf numFmtId="0" fontId="24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top"/>
      <protection/>
    </xf>
    <xf numFmtId="0" fontId="25" fillId="0" borderId="0" xfId="0" applyFont="1" applyFill="1" applyBorder="1" applyAlignment="1">
      <alignment horizontal="center" wrapText="1"/>
    </xf>
    <xf numFmtId="0" fontId="8" fillId="0" borderId="0" xfId="57" applyFont="1" applyFill="1" applyAlignment="1">
      <alignment vertical="center" wrapText="1"/>
      <protection/>
    </xf>
    <xf numFmtId="0" fontId="9" fillId="0" borderId="0" xfId="59" applyNumberFormat="1" applyFont="1" applyFill="1" applyBorder="1" applyAlignment="1" applyProtection="1">
      <alignment vertical="center" wrapText="1"/>
      <protection/>
    </xf>
    <xf numFmtId="193" fontId="9" fillId="0" borderId="0" xfId="59" applyNumberFormat="1" applyFont="1" applyFill="1" applyBorder="1" applyAlignment="1" applyProtection="1">
      <alignment vertical="center"/>
      <protection/>
    </xf>
    <xf numFmtId="177" fontId="12" fillId="0" borderId="0" xfId="65" applyNumberFormat="1" applyFont="1" applyFill="1" applyBorder="1" applyAlignment="1">
      <alignment horizontal="right" vertical="center" wrapText="1"/>
      <protection/>
    </xf>
    <xf numFmtId="177" fontId="10" fillId="0" borderId="0" xfId="59" applyNumberFormat="1" applyFont="1" applyFill="1" applyBorder="1" applyAlignment="1">
      <alignment horizontal="right" vertical="center" wrapText="1"/>
      <protection/>
    </xf>
    <xf numFmtId="0" fontId="10" fillId="0" borderId="0" xfId="58" applyFont="1" applyFill="1" applyBorder="1" applyAlignment="1">
      <alignment vertical="top" wrapText="1"/>
      <protection/>
    </xf>
    <xf numFmtId="0" fontId="0" fillId="0" borderId="0" xfId="65" applyFill="1" applyBorder="1" applyAlignment="1">
      <alignment horizontal="left" vertical="center"/>
      <protection/>
    </xf>
    <xf numFmtId="0" fontId="29" fillId="0" borderId="0" xfId="64" applyFont="1" applyFill="1" applyBorder="1" applyAlignment="1" quotePrefix="1">
      <alignment horizontal="left" vertical="center"/>
      <protection/>
    </xf>
    <xf numFmtId="0" fontId="30" fillId="0" borderId="0" xfId="58" applyFont="1" applyFill="1" applyBorder="1" applyAlignment="1">
      <alignment horizontal="center"/>
      <protection/>
    </xf>
    <xf numFmtId="177" fontId="8" fillId="0" borderId="0" xfId="58" applyNumberFormat="1" applyFont="1" applyFill="1" applyBorder="1" applyAlignment="1">
      <alignment horizontal="right"/>
      <protection/>
    </xf>
    <xf numFmtId="0" fontId="31" fillId="0" borderId="0" xfId="58" applyFont="1" applyFill="1" applyBorder="1" applyAlignment="1">
      <alignment vertical="top" wrapText="1"/>
      <protection/>
    </xf>
    <xf numFmtId="0" fontId="30" fillId="0" borderId="0" xfId="58" applyFont="1" applyFill="1" applyBorder="1" applyAlignment="1">
      <alignment horizontal="center"/>
      <protection/>
    </xf>
    <xf numFmtId="0" fontId="10" fillId="0" borderId="0" xfId="58" applyFont="1" applyFill="1" applyBorder="1" applyAlignment="1">
      <alignment vertical="top"/>
      <protection/>
    </xf>
    <xf numFmtId="0" fontId="31" fillId="0" borderId="0" xfId="58" applyFont="1" applyFill="1" applyBorder="1" applyAlignment="1">
      <alignment vertical="top"/>
      <protection/>
    </xf>
    <xf numFmtId="0" fontId="5" fillId="0" borderId="0" xfId="58" applyFont="1" applyFill="1" applyBorder="1">
      <alignment/>
      <protection/>
    </xf>
    <xf numFmtId="0" fontId="17" fillId="0" borderId="0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0" fontId="30" fillId="0" borderId="0" xfId="58" applyFont="1" applyFill="1" applyAlignment="1">
      <alignment horizontal="center"/>
      <protection/>
    </xf>
    <xf numFmtId="0" fontId="32" fillId="0" borderId="0" xfId="57" applyFont="1" applyFill="1" applyBorder="1" applyAlignment="1">
      <alignment horizontal="right" vertical="center"/>
      <protection/>
    </xf>
    <xf numFmtId="0" fontId="8" fillId="0" borderId="0" xfId="61" applyFont="1" applyFill="1" applyBorder="1">
      <alignment/>
      <protection/>
    </xf>
    <xf numFmtId="0" fontId="33" fillId="0" borderId="0" xfId="61" applyFont="1" applyFill="1">
      <alignment/>
      <protection/>
    </xf>
    <xf numFmtId="0" fontId="0" fillId="0" borderId="0" xfId="61" applyFill="1">
      <alignment/>
      <protection/>
    </xf>
    <xf numFmtId="0" fontId="8" fillId="0" borderId="0" xfId="57" applyFont="1" applyFill="1" applyAlignment="1">
      <alignment horizontal="left" vertical="center" wrapText="1"/>
      <protection/>
    </xf>
    <xf numFmtId="0" fontId="8" fillId="0" borderId="0" xfId="59" applyNumberFormat="1" applyFont="1" applyFill="1" applyBorder="1" applyAlignment="1" applyProtection="1">
      <alignment vertical="center" wrapText="1"/>
      <protection/>
    </xf>
    <xf numFmtId="193" fontId="8" fillId="0" borderId="10" xfId="42" applyNumberFormat="1" applyFont="1" applyFill="1" applyBorder="1" applyAlignment="1" applyProtection="1">
      <alignment horizontal="right" vertical="center"/>
      <protection/>
    </xf>
    <xf numFmtId="193" fontId="8" fillId="0" borderId="0" xfId="42" applyNumberFormat="1" applyFont="1" applyFill="1" applyBorder="1" applyAlignment="1" applyProtection="1">
      <alignment horizontal="right"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193" fontId="9" fillId="0" borderId="11" xfId="59" applyNumberFormat="1" applyFont="1" applyFill="1" applyBorder="1" applyAlignment="1" applyProtection="1">
      <alignment vertical="center"/>
      <protection/>
    </xf>
    <xf numFmtId="0" fontId="28" fillId="0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" fontId="23" fillId="0" borderId="0" xfId="65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5" fontId="38" fillId="0" borderId="0" xfId="57" applyNumberFormat="1" applyFont="1" applyFill="1" applyBorder="1" applyAlignment="1">
      <alignment horizontal="center" vertical="center" wrapText="1"/>
      <protection/>
    </xf>
    <xf numFmtId="177" fontId="5" fillId="0" borderId="0" xfId="58" applyNumberFormat="1" applyFont="1" applyFill="1" applyBorder="1" applyAlignment="1">
      <alignment horizontal="right"/>
      <protection/>
    </xf>
    <xf numFmtId="177" fontId="17" fillId="0" borderId="0" xfId="58" applyNumberFormat="1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49" fontId="5" fillId="0" borderId="0" xfId="58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193" fontId="8" fillId="0" borderId="0" xfId="42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99" fontId="12" fillId="0" borderId="12" xfId="63" applyNumberFormat="1" applyFont="1" applyFill="1" applyBorder="1" applyAlignment="1">
      <alignment horizontal="right" vertical="center"/>
      <protection/>
    </xf>
    <xf numFmtId="199" fontId="12" fillId="0" borderId="0" xfId="63" applyNumberFormat="1" applyFont="1" applyFill="1" applyBorder="1" applyAlignment="1">
      <alignment horizontal="right" vertical="center"/>
      <protection/>
    </xf>
    <xf numFmtId="199" fontId="12" fillId="0" borderId="11" xfId="63" applyNumberFormat="1" applyFont="1" applyFill="1" applyBorder="1" applyAlignment="1">
      <alignment horizontal="right" vertical="center"/>
      <protection/>
    </xf>
    <xf numFmtId="199" fontId="12" fillId="0" borderId="12" xfId="63" applyNumberFormat="1" applyFont="1" applyFill="1" applyBorder="1" applyAlignment="1">
      <alignment vertical="center"/>
      <protection/>
    </xf>
    <xf numFmtId="199" fontId="12" fillId="0" borderId="0" xfId="63" applyNumberFormat="1" applyFont="1" applyFill="1" applyBorder="1" applyAlignment="1">
      <alignment vertical="center"/>
      <protection/>
    </xf>
    <xf numFmtId="199" fontId="12" fillId="0" borderId="10" xfId="63" applyNumberFormat="1" applyFont="1" applyFill="1" applyBorder="1" applyAlignment="1">
      <alignment vertical="center"/>
      <protection/>
    </xf>
    <xf numFmtId="199" fontId="12" fillId="0" borderId="11" xfId="63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 quotePrefix="1">
      <alignment horizontal="right" vertical="center"/>
    </xf>
    <xf numFmtId="177" fontId="8" fillId="0" borderId="0" xfId="62" applyNumberFormat="1" applyFont="1" applyFill="1" applyBorder="1" applyAlignment="1">
      <alignment horizontal="right"/>
      <protection/>
    </xf>
    <xf numFmtId="177" fontId="9" fillId="0" borderId="12" xfId="62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1" fillId="0" borderId="0" xfId="59" applyNumberFormat="1" applyFont="1" applyFill="1" applyBorder="1" applyAlignment="1" applyProtection="1">
      <alignment vertical="center"/>
      <protection/>
    </xf>
    <xf numFmtId="193" fontId="11" fillId="0" borderId="0" xfId="42" applyNumberFormat="1" applyFont="1" applyFill="1" applyBorder="1" applyAlignment="1" applyProtection="1">
      <alignment horizontal="right" vertical="center"/>
      <protection/>
    </xf>
    <xf numFmtId="193" fontId="7" fillId="0" borderId="0" xfId="42" applyNumberFormat="1" applyFont="1" applyFill="1" applyBorder="1" applyAlignment="1" applyProtection="1">
      <alignment horizontal="right" vertical="center"/>
      <protection/>
    </xf>
    <xf numFmtId="0" fontId="7" fillId="0" borderId="0" xfId="59" applyNumberFormat="1" applyFont="1" applyFill="1" applyBorder="1" applyAlignment="1" applyProtection="1">
      <alignment horizontal="left" vertical="center"/>
      <protection/>
    </xf>
    <xf numFmtId="193" fontId="7" fillId="0" borderId="0" xfId="42" applyNumberFormat="1" applyFont="1" applyFill="1" applyBorder="1" applyAlignment="1" applyProtection="1">
      <alignment vertical="center"/>
      <protection/>
    </xf>
    <xf numFmtId="0" fontId="7" fillId="0" borderId="0" xfId="59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0" fillId="0" borderId="0" xfId="57" applyFont="1" applyFill="1" applyBorder="1" applyAlignment="1">
      <alignment horizontal="right" vertical="center"/>
      <protection/>
    </xf>
    <xf numFmtId="193" fontId="7" fillId="0" borderId="0" xfId="42" applyNumberFormat="1" applyFont="1" applyFill="1" applyBorder="1" applyAlignment="1" applyProtection="1">
      <alignment horizontal="right" vertical="center"/>
      <protection/>
    </xf>
    <xf numFmtId="177" fontId="9" fillId="0" borderId="10" xfId="62" applyNumberFormat="1" applyFont="1" applyFill="1" applyBorder="1" applyAlignment="1">
      <alignment horizontal="right"/>
      <protection/>
    </xf>
    <xf numFmtId="193" fontId="8" fillId="0" borderId="0" xfId="42" applyNumberFormat="1" applyFont="1" applyFill="1" applyBorder="1" applyAlignment="1" applyProtection="1">
      <alignment horizontal="right"/>
      <protection/>
    </xf>
    <xf numFmtId="193" fontId="8" fillId="0" borderId="0" xfId="42" applyNumberFormat="1" applyFont="1" applyFill="1" applyBorder="1" applyAlignment="1" applyProtection="1">
      <alignment horizontal="right"/>
      <protection/>
    </xf>
    <xf numFmtId="193" fontId="8" fillId="0" borderId="0" xfId="42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 wrapText="1"/>
    </xf>
    <xf numFmtId="0" fontId="37" fillId="0" borderId="0" xfId="0" applyFont="1" applyFill="1" applyAlignment="1">
      <alignment/>
    </xf>
    <xf numFmtId="0" fontId="40" fillId="0" borderId="0" xfId="66" applyFont="1" applyFill="1" applyBorder="1" applyAlignment="1">
      <alignment horizontal="left" vertical="center"/>
      <protection/>
    </xf>
    <xf numFmtId="0" fontId="40" fillId="0" borderId="0" xfId="67" applyFont="1" applyFill="1">
      <alignment/>
      <protection/>
    </xf>
    <xf numFmtId="0" fontId="34" fillId="0" borderId="0" xfId="57" applyFont="1" applyFill="1" applyBorder="1" applyAlignment="1">
      <alignment horizontal="left"/>
      <protection/>
    </xf>
    <xf numFmtId="0" fontId="20" fillId="0" borderId="0" xfId="57" applyFont="1" applyFill="1" applyBorder="1" applyAlignment="1" quotePrefix="1">
      <alignment horizontal="right"/>
      <protection/>
    </xf>
    <xf numFmtId="0" fontId="11" fillId="0" borderId="0" xfId="62" applyFont="1" applyFill="1" applyBorder="1">
      <alignment/>
      <protection/>
    </xf>
    <xf numFmtId="177" fontId="8" fillId="0" borderId="0" xfId="0" applyNumberFormat="1" applyFont="1" applyFill="1" applyBorder="1" applyAlignment="1">
      <alignment/>
    </xf>
    <xf numFmtId="0" fontId="11" fillId="0" borderId="0" xfId="57" applyFont="1" applyFill="1" applyBorder="1" applyAlignment="1">
      <alignment horizontal="left"/>
      <protection/>
    </xf>
    <xf numFmtId="0" fontId="11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horizontal="right" vertical="center"/>
      <protection/>
    </xf>
    <xf numFmtId="0" fontId="20" fillId="0" borderId="0" xfId="5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/>
    </xf>
    <xf numFmtId="0" fontId="16" fillId="0" borderId="0" xfId="67" applyFont="1" applyFill="1">
      <alignment/>
      <protection/>
    </xf>
    <xf numFmtId="0" fontId="20" fillId="0" borderId="0" xfId="57" applyFont="1" applyFill="1" applyBorder="1" applyAlignment="1">
      <alignment horizontal="left"/>
      <protection/>
    </xf>
    <xf numFmtId="193" fontId="9" fillId="0" borderId="10" xfId="59" applyNumberFormat="1" applyFont="1" applyFill="1" applyBorder="1" applyAlignment="1" applyProtection="1">
      <alignment vertical="center"/>
      <protection/>
    </xf>
    <xf numFmtId="193" fontId="13" fillId="0" borderId="0" xfId="42" applyNumberFormat="1" applyFont="1" applyFill="1" applyBorder="1" applyAlignment="1">
      <alignment horizontal="right"/>
    </xf>
    <xf numFmtId="177" fontId="9" fillId="0" borderId="13" xfId="62" applyNumberFormat="1" applyFont="1" applyFill="1" applyBorder="1" applyAlignment="1">
      <alignment horizontal="right"/>
      <protection/>
    </xf>
    <xf numFmtId="0" fontId="20" fillId="0" borderId="0" xfId="57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vertical="top" wrapText="1"/>
      <protection/>
    </xf>
    <xf numFmtId="0" fontId="4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199" fontId="13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7" fillId="0" borderId="0" xfId="0" applyFont="1" applyFill="1" applyAlignment="1">
      <alignment/>
    </xf>
    <xf numFmtId="199" fontId="1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193" fontId="0" fillId="0" borderId="0" xfId="0" applyNumberFormat="1" applyFill="1" applyAlignment="1">
      <alignment/>
    </xf>
    <xf numFmtId="0" fontId="41" fillId="0" borderId="0" xfId="0" applyFont="1" applyFill="1" applyBorder="1" applyAlignment="1">
      <alignment horizontal="left" vertical="center"/>
    </xf>
    <xf numFmtId="177" fontId="9" fillId="0" borderId="12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177" fontId="9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4" fontId="17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177" fontId="17" fillId="0" borderId="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right"/>
    </xf>
    <xf numFmtId="177" fontId="9" fillId="0" borderId="12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77" fontId="41" fillId="0" borderId="0" xfId="0" applyNumberFormat="1" applyFont="1" applyFill="1" applyBorder="1" applyAlignment="1">
      <alignment horizontal="center"/>
    </xf>
    <xf numFmtId="177" fontId="41" fillId="0" borderId="0" xfId="42" applyNumberFormat="1" applyFont="1" applyFill="1" applyBorder="1" applyAlignment="1">
      <alignment/>
    </xf>
    <xf numFmtId="0" fontId="42" fillId="0" borderId="0" xfId="0" applyFont="1" applyFill="1" applyBorder="1" applyAlignment="1">
      <alignment horizontal="left" vertical="center" wrapText="1"/>
    </xf>
    <xf numFmtId="177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193" fontId="42" fillId="0" borderId="0" xfId="42" applyNumberFormat="1" applyFont="1" applyFill="1" applyBorder="1" applyAlignment="1">
      <alignment/>
    </xf>
    <xf numFmtId="193" fontId="8" fillId="0" borderId="0" xfId="0" applyNumberFormat="1" applyFont="1" applyFill="1" applyBorder="1" applyAlignment="1">
      <alignment/>
    </xf>
    <xf numFmtId="177" fontId="41" fillId="0" borderId="12" xfId="42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99" fontId="25" fillId="0" borderId="0" xfId="0" applyNumberFormat="1" applyFont="1" applyFill="1" applyBorder="1" applyAlignment="1">
      <alignment horizontal="center" wrapText="1"/>
    </xf>
    <xf numFmtId="177" fontId="30" fillId="0" borderId="0" xfId="58" applyNumberFormat="1" applyFont="1" applyFill="1" applyBorder="1" applyAlignment="1">
      <alignment horizontal="center"/>
      <protection/>
    </xf>
    <xf numFmtId="193" fontId="7" fillId="0" borderId="0" xfId="42" applyNumberFormat="1" applyFont="1" applyFill="1" applyBorder="1" applyAlignment="1" applyProtection="1">
      <alignment horizontal="right"/>
      <protection/>
    </xf>
    <xf numFmtId="193" fontId="11" fillId="0" borderId="0" xfId="59" applyNumberFormat="1" applyFont="1" applyFill="1" applyBorder="1" applyAlignment="1" applyProtection="1">
      <alignment vertical="center"/>
      <protection/>
    </xf>
    <xf numFmtId="0" fontId="17" fillId="0" borderId="0" xfId="58" applyFont="1" applyFill="1" applyBorder="1" applyAlignment="1">
      <alignment horizontal="left" wrapText="1"/>
      <protection/>
    </xf>
    <xf numFmtId="0" fontId="18" fillId="0" borderId="0" xfId="60" applyNumberFormat="1" applyFont="1" applyFill="1" applyBorder="1" applyAlignment="1" applyProtection="1">
      <alignment vertical="center" wrapText="1"/>
      <protection/>
    </xf>
    <xf numFmtId="0" fontId="7" fillId="0" borderId="0" xfId="59" applyNumberFormat="1" applyFont="1" applyFill="1" applyBorder="1" applyAlignment="1" applyProtection="1">
      <alignment vertical="center" wrapText="1"/>
      <protection/>
    </xf>
    <xf numFmtId="177" fontId="42" fillId="0" borderId="0" xfId="42" applyNumberFormat="1" applyFont="1" applyFill="1" applyBorder="1" applyAlignment="1">
      <alignment/>
    </xf>
    <xf numFmtId="177" fontId="42" fillId="0" borderId="10" xfId="42" applyNumberFormat="1" applyFont="1" applyFill="1" applyBorder="1" applyAlignment="1">
      <alignment/>
    </xf>
    <xf numFmtId="193" fontId="9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/>
      <protection/>
    </xf>
    <xf numFmtId="0" fontId="17" fillId="0" borderId="0" xfId="59" applyNumberFormat="1" applyFont="1" applyFill="1" applyBorder="1" applyAlignment="1" applyProtection="1">
      <alignment horizontal="right" vertical="top" wrapText="1"/>
      <protection/>
    </xf>
    <xf numFmtId="0" fontId="17" fillId="0" borderId="0" xfId="59" applyNumberFormat="1" applyFont="1" applyFill="1" applyBorder="1" applyAlignment="1" applyProtection="1">
      <alignment horizontal="center" vertical="top" wrapText="1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35" fillId="0" borderId="0" xfId="0" applyFont="1" applyFill="1" applyBorder="1" applyAlignment="1">
      <alignment horizontal="center" vertical="top"/>
    </xf>
    <xf numFmtId="0" fontId="36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0" fontId="9" fillId="0" borderId="10" xfId="57" applyFont="1" applyFill="1" applyBorder="1" applyAlignment="1">
      <alignment horizontal="left" vertical="center"/>
      <protection/>
    </xf>
    <xf numFmtId="0" fontId="0" fillId="0" borderId="10" xfId="65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horizontal="left" vertical="center"/>
      <protection/>
    </xf>
    <xf numFmtId="0" fontId="0" fillId="0" borderId="0" xfId="65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17" fillId="0" borderId="0" xfId="59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59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Financial statements_bg model 2002 2" xfId="60"/>
    <cellStyle name="Normal_FS_2004_Final_28.03.05" xfId="61"/>
    <cellStyle name="Normal_FS_SOPHARMA_2005 (2)" xfId="62"/>
    <cellStyle name="Normal_P&amp;L" xfId="63"/>
    <cellStyle name="Normal_P&amp;L_Financial statements_bg model 2002" xfId="64"/>
    <cellStyle name="Normal_Sheet2" xfId="65"/>
    <cellStyle name="Normal_SOPHARMA_FS_01_12_2007_predvaritelen" xfId="66"/>
    <cellStyle name="Normal_Vatreshno_Gr_Spravki_200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1">
          <cell r="A1" t="str">
            <v>СОФАРМА АД</v>
          </cell>
        </row>
        <row r="49">
          <cell r="A49" t="str">
            <v>Гл. счетоводител (Съставител):</v>
          </cell>
        </row>
        <row r="50">
          <cell r="A50" t="str">
            <v>Йорданка Петкова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110" zoomScaleNormal="110" zoomScalePageLayoutView="0" workbookViewId="0" topLeftCell="A1">
      <selection activeCell="G36" sqref="G36"/>
    </sheetView>
  </sheetViews>
  <sheetFormatPr defaultColWidth="0" defaultRowHeight="12.75" customHeight="1" zeroHeight="1"/>
  <cols>
    <col min="1" max="2" width="9.28125" style="43" customWidth="1"/>
    <col min="3" max="3" width="15.7109375" style="43" customWidth="1"/>
    <col min="4" max="9" width="9.28125" style="43" customWidth="1"/>
    <col min="10" max="16384" width="9.28125" style="43" hidden="1" customWidth="1"/>
  </cols>
  <sheetData>
    <row r="1" spans="1:8" ht="18.75">
      <c r="A1" s="41" t="s">
        <v>0</v>
      </c>
      <c r="B1" s="42"/>
      <c r="C1" s="42"/>
      <c r="D1" s="48" t="s">
        <v>40</v>
      </c>
      <c r="E1" s="42"/>
      <c r="F1" s="42"/>
      <c r="G1" s="42"/>
      <c r="H1" s="42"/>
    </row>
    <row r="2" ht="12.75"/>
    <row r="3" ht="12.75"/>
    <row r="4" ht="12.75"/>
    <row r="5" spans="1:9" ht="18.75">
      <c r="A5" s="44" t="s">
        <v>21</v>
      </c>
      <c r="D5" s="108" t="s">
        <v>68</v>
      </c>
      <c r="E5" s="105"/>
      <c r="F5" s="45"/>
      <c r="G5" s="45"/>
      <c r="H5" s="45"/>
      <c r="I5" s="45"/>
    </row>
    <row r="6" spans="1:9" ht="17.25" customHeight="1">
      <c r="A6" s="44"/>
      <c r="D6" s="108" t="s">
        <v>74</v>
      </c>
      <c r="E6" s="105"/>
      <c r="F6" s="45"/>
      <c r="G6" s="45"/>
      <c r="H6" s="45"/>
      <c r="I6" s="45"/>
    </row>
    <row r="7" spans="1:9" ht="18.75">
      <c r="A7" s="44"/>
      <c r="D7" s="108" t="s">
        <v>75</v>
      </c>
      <c r="E7" s="105"/>
      <c r="F7" s="45"/>
      <c r="G7" s="45"/>
      <c r="H7" s="45"/>
      <c r="I7" s="45"/>
    </row>
    <row r="8" spans="1:9" ht="18.75">
      <c r="A8" s="44"/>
      <c r="D8" s="108" t="s">
        <v>91</v>
      </c>
      <c r="E8" s="105"/>
      <c r="F8" s="45"/>
      <c r="G8" s="45"/>
      <c r="H8" s="45"/>
      <c r="I8" s="45"/>
    </row>
    <row r="9" spans="1:9" ht="16.5">
      <c r="A9" s="46"/>
      <c r="D9" s="108" t="s">
        <v>76</v>
      </c>
      <c r="E9" s="105"/>
      <c r="F9" s="46"/>
      <c r="G9" s="45"/>
      <c r="H9" s="45"/>
      <c r="I9" s="45"/>
    </row>
    <row r="10" spans="1:9" ht="18.75">
      <c r="A10" s="44"/>
      <c r="D10" s="104"/>
      <c r="E10" s="104"/>
      <c r="F10" s="45"/>
      <c r="G10" s="45"/>
      <c r="H10" s="45"/>
      <c r="I10" s="45"/>
    </row>
    <row r="11" spans="1:9" ht="18.75">
      <c r="A11" s="44"/>
      <c r="D11" s="25"/>
      <c r="E11" s="25"/>
      <c r="F11" s="25"/>
      <c r="G11" s="45"/>
      <c r="H11" s="45"/>
      <c r="I11" s="45"/>
    </row>
    <row r="12" spans="1:7" ht="18.75">
      <c r="A12" s="44" t="s">
        <v>18</v>
      </c>
      <c r="D12" s="25" t="s">
        <v>68</v>
      </c>
      <c r="E12" s="94"/>
      <c r="F12" s="94"/>
      <c r="G12" s="95"/>
    </row>
    <row r="13" spans="4:9" ht="16.5">
      <c r="D13" s="25"/>
      <c r="E13" s="94"/>
      <c r="F13" s="94"/>
      <c r="G13" s="97"/>
      <c r="H13" s="45"/>
      <c r="I13" s="45"/>
    </row>
    <row r="14" spans="4:9" ht="16.5">
      <c r="D14" s="25"/>
      <c r="E14" s="94"/>
      <c r="F14" s="94"/>
      <c r="G14" s="97"/>
      <c r="H14" s="45"/>
      <c r="I14" s="45"/>
    </row>
    <row r="15" spans="1:9" ht="18.75">
      <c r="A15" s="44" t="s">
        <v>119</v>
      </c>
      <c r="D15" s="25" t="s">
        <v>115</v>
      </c>
      <c r="E15" s="94"/>
      <c r="F15" s="94"/>
      <c r="G15" s="97"/>
      <c r="H15" s="45"/>
      <c r="I15" s="45"/>
    </row>
    <row r="16" spans="1:9" ht="18.75">
      <c r="A16" s="44"/>
      <c r="D16" s="25"/>
      <c r="E16" s="94"/>
      <c r="F16" s="94"/>
      <c r="G16" s="97"/>
      <c r="H16" s="45"/>
      <c r="I16" s="45"/>
    </row>
    <row r="17" spans="1:9" ht="18.75">
      <c r="A17" s="183"/>
      <c r="D17" s="25"/>
      <c r="E17" s="94"/>
      <c r="F17" s="94"/>
      <c r="G17" s="97"/>
      <c r="H17" s="45"/>
      <c r="I17" s="45"/>
    </row>
    <row r="18" spans="1:9" ht="18.75">
      <c r="A18" s="44" t="s">
        <v>38</v>
      </c>
      <c r="B18" s="44"/>
      <c r="C18" s="44"/>
      <c r="D18" s="25" t="s">
        <v>67</v>
      </c>
      <c r="E18" s="94"/>
      <c r="F18" s="94"/>
      <c r="G18" s="97"/>
      <c r="H18" s="45"/>
      <c r="I18" s="45"/>
    </row>
    <row r="19" spans="1:9" ht="18.75">
      <c r="A19" s="44"/>
      <c r="D19" s="25"/>
      <c r="E19" s="94"/>
      <c r="F19" s="94"/>
      <c r="G19" s="95"/>
      <c r="H19" s="44"/>
      <c r="I19" s="44"/>
    </row>
    <row r="20" spans="1:7" ht="18.75">
      <c r="A20" s="44"/>
      <c r="D20" s="25"/>
      <c r="E20" s="94"/>
      <c r="F20" s="94"/>
      <c r="G20" s="95"/>
    </row>
    <row r="21" spans="1:7" ht="18.75">
      <c r="A21" s="44" t="s">
        <v>1</v>
      </c>
      <c r="D21" s="25" t="s">
        <v>58</v>
      </c>
      <c r="E21" s="94"/>
      <c r="F21" s="94"/>
      <c r="G21" s="95"/>
    </row>
    <row r="22" spans="1:7" ht="18.75">
      <c r="A22" s="44"/>
      <c r="D22" s="25" t="s">
        <v>59</v>
      </c>
      <c r="E22" s="94"/>
      <c r="F22" s="94"/>
      <c r="G22" s="95"/>
    </row>
    <row r="23" spans="1:7" ht="18.75">
      <c r="A23" s="44"/>
      <c r="D23" s="45"/>
      <c r="E23" s="97"/>
      <c r="F23" s="97"/>
      <c r="G23" s="95"/>
    </row>
    <row r="24" spans="1:7" ht="18.75">
      <c r="A24" s="44"/>
      <c r="D24" s="25"/>
      <c r="E24" s="95"/>
      <c r="F24" s="95"/>
      <c r="G24" s="95"/>
    </row>
    <row r="25" spans="1:7" ht="18.75">
      <c r="A25" s="44" t="s">
        <v>22</v>
      </c>
      <c r="C25" s="106"/>
      <c r="D25" s="25" t="s">
        <v>61</v>
      </c>
      <c r="E25" s="94"/>
      <c r="F25" s="95"/>
      <c r="G25" s="138"/>
    </row>
    <row r="26" spans="1:7" ht="18.75">
      <c r="A26" s="44"/>
      <c r="C26" s="106"/>
      <c r="D26" s="25" t="s">
        <v>60</v>
      </c>
      <c r="E26" s="94"/>
      <c r="F26" s="95"/>
      <c r="G26" s="98"/>
    </row>
    <row r="27" spans="1:7" ht="18.75">
      <c r="A27" s="44"/>
      <c r="C27" s="106"/>
      <c r="D27" s="25" t="s">
        <v>62</v>
      </c>
      <c r="E27" s="94"/>
      <c r="F27" s="95"/>
      <c r="G27" s="98"/>
    </row>
    <row r="28" spans="1:7" ht="18.75">
      <c r="A28" s="44"/>
      <c r="C28" s="106"/>
      <c r="D28" s="25" t="s">
        <v>88</v>
      </c>
      <c r="E28" s="94"/>
      <c r="F28" s="95"/>
      <c r="G28" s="98"/>
    </row>
    <row r="29" spans="1:7" ht="18.75">
      <c r="A29" s="44"/>
      <c r="D29" s="25" t="s">
        <v>89</v>
      </c>
      <c r="E29" s="98"/>
      <c r="F29" s="98"/>
      <c r="G29" s="98"/>
    </row>
    <row r="30" spans="1:7" ht="18.75">
      <c r="A30" s="44"/>
      <c r="C30" s="45"/>
      <c r="D30" s="25" t="s">
        <v>90</v>
      </c>
      <c r="E30" s="97"/>
      <c r="F30" s="95"/>
      <c r="G30" s="98"/>
    </row>
    <row r="31" spans="1:7" ht="18.75">
      <c r="A31" s="44"/>
      <c r="D31" s="25"/>
      <c r="E31" s="98"/>
      <c r="F31" s="95"/>
      <c r="G31" s="98"/>
    </row>
    <row r="32" spans="1:9" ht="18.75">
      <c r="A32" s="44" t="s">
        <v>2</v>
      </c>
      <c r="D32" s="108" t="s">
        <v>63</v>
      </c>
      <c r="E32" s="230"/>
      <c r="F32" s="230"/>
      <c r="G32" s="230"/>
      <c r="H32" s="44"/>
      <c r="I32" s="44"/>
    </row>
    <row r="33" spans="1:9" ht="18.75">
      <c r="A33" s="44"/>
      <c r="D33" s="108" t="s">
        <v>64</v>
      </c>
      <c r="E33" s="230"/>
      <c r="F33" s="230"/>
      <c r="G33" s="230"/>
      <c r="H33" s="44"/>
      <c r="I33" s="44"/>
    </row>
    <row r="34" spans="1:7" ht="18.75">
      <c r="A34" s="44"/>
      <c r="D34" s="108" t="s">
        <v>102</v>
      </c>
      <c r="E34" s="230"/>
      <c r="F34" s="230"/>
      <c r="G34" s="230"/>
    </row>
    <row r="35" spans="1:7" ht="18.75">
      <c r="A35" s="44"/>
      <c r="D35" s="108" t="s">
        <v>65</v>
      </c>
      <c r="E35" s="230"/>
      <c r="F35" s="230"/>
      <c r="G35" s="230"/>
    </row>
    <row r="36" spans="1:7" ht="18.75">
      <c r="A36" s="44"/>
      <c r="D36" s="108" t="s">
        <v>103</v>
      </c>
      <c r="E36" s="230"/>
      <c r="F36" s="230"/>
      <c r="G36" s="230"/>
    </row>
    <row r="37" spans="1:7" ht="18.75">
      <c r="A37" s="44"/>
      <c r="D37" s="108" t="s">
        <v>66</v>
      </c>
      <c r="E37" s="230"/>
      <c r="F37" s="230"/>
      <c r="G37" s="230"/>
    </row>
    <row r="38" spans="1:7" ht="18.75">
      <c r="A38" s="44"/>
      <c r="D38" s="108" t="s">
        <v>97</v>
      </c>
      <c r="E38" s="230"/>
      <c r="F38" s="230"/>
      <c r="G38" s="230"/>
    </row>
    <row r="39" spans="1:7" ht="18.75">
      <c r="A39" s="44"/>
      <c r="D39" s="108" t="s">
        <v>104</v>
      </c>
      <c r="E39" s="230"/>
      <c r="F39" s="230"/>
      <c r="G39" s="230"/>
    </row>
    <row r="40" spans="1:7" ht="18.75">
      <c r="A40" s="44"/>
      <c r="D40" s="108"/>
      <c r="E40" s="99"/>
      <c r="F40" s="138"/>
      <c r="G40" s="99"/>
    </row>
    <row r="41" spans="1:9" ht="18.75">
      <c r="A41" s="44" t="s">
        <v>23</v>
      </c>
      <c r="D41" s="45" t="s">
        <v>32</v>
      </c>
      <c r="E41" s="98"/>
      <c r="F41" s="98"/>
      <c r="G41" s="99"/>
      <c r="H41" s="47"/>
      <c r="I41" s="47"/>
    </row>
    <row r="42" spans="1:7" ht="18.75">
      <c r="A42" s="44"/>
      <c r="E42" s="98"/>
      <c r="F42" s="95"/>
      <c r="G42" s="98"/>
    </row>
    <row r="43" spans="1:6" ht="18.75">
      <c r="A43" s="44"/>
      <c r="F43" s="44"/>
    </row>
    <row r="44" spans="1:6" ht="18.75">
      <c r="A44" s="44"/>
      <c r="F44" s="44"/>
    </row>
    <row r="45" spans="1:6" ht="18.75">
      <c r="A45" s="44"/>
      <c r="F45" s="44"/>
    </row>
    <row r="46" spans="1:6" ht="18.75">
      <c r="A46" s="44"/>
      <c r="F46" s="44"/>
    </row>
    <row r="47" spans="1:6" ht="18.75">
      <c r="A47" s="44"/>
      <c r="F47" s="44"/>
    </row>
    <row r="48" spans="1:6" ht="18.75">
      <c r="A48" s="44"/>
      <c r="F48" s="44"/>
    </row>
    <row r="49" spans="1:6" ht="18.75">
      <c r="A49" s="44"/>
      <c r="F49" s="44"/>
    </row>
    <row r="50" ht="12.75"/>
    <row r="51" ht="12.75"/>
    <row r="52" ht="12.75"/>
    <row r="53" ht="12.75"/>
    <row r="54" ht="12.75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SheetLayoutView="80" zoomScalePageLayoutView="0" workbookViewId="0" topLeftCell="A22">
      <selection activeCell="A43" sqref="A43"/>
    </sheetView>
  </sheetViews>
  <sheetFormatPr defaultColWidth="9.140625" defaultRowHeight="12.75"/>
  <cols>
    <col min="1" max="1" width="50.8515625" style="22" customWidth="1"/>
    <col min="2" max="2" width="13.00390625" style="59" customWidth="1"/>
    <col min="3" max="3" width="4.421875" style="59" customWidth="1"/>
    <col min="4" max="4" width="12.00390625" style="59" customWidth="1"/>
    <col min="5" max="5" width="2.00390625" style="59" customWidth="1"/>
    <col min="6" max="6" width="12.00390625" style="59" customWidth="1"/>
    <col min="7" max="7" width="2.00390625" style="18" customWidth="1"/>
    <col min="8" max="8" width="5.00390625" style="22" customWidth="1"/>
    <col min="9" max="16384" width="9.140625" style="22" customWidth="1"/>
  </cols>
  <sheetData>
    <row r="1" spans="1:7" ht="15">
      <c r="A1" s="232" t="str">
        <f>'Cover '!D1</f>
        <v>СОФАРМА АД</v>
      </c>
      <c r="B1" s="233"/>
      <c r="C1" s="233"/>
      <c r="D1" s="233"/>
      <c r="E1" s="233"/>
      <c r="F1" s="233"/>
      <c r="G1" s="233"/>
    </row>
    <row r="2" spans="1:7" s="62" customFormat="1" ht="15">
      <c r="A2" s="234" t="s">
        <v>165</v>
      </c>
      <c r="B2" s="235"/>
      <c r="C2" s="235"/>
      <c r="D2" s="235"/>
      <c r="E2" s="235"/>
      <c r="F2" s="235"/>
      <c r="G2" s="235"/>
    </row>
    <row r="3" spans="1:7" ht="15">
      <c r="A3" s="155" t="s">
        <v>157</v>
      </c>
      <c r="B3" s="157"/>
      <c r="C3" s="157"/>
      <c r="D3" s="157"/>
      <c r="E3" s="157"/>
      <c r="F3" s="157"/>
      <c r="G3" s="156"/>
    </row>
    <row r="4" spans="1:7" ht="15">
      <c r="A4" s="155"/>
      <c r="B4" s="157"/>
      <c r="C4" s="157"/>
      <c r="D4" s="157"/>
      <c r="E4" s="157"/>
      <c r="F4" s="157"/>
      <c r="G4" s="156"/>
    </row>
    <row r="5" spans="1:7" ht="15">
      <c r="A5" s="62"/>
      <c r="B5" s="236" t="s">
        <v>5</v>
      </c>
      <c r="C5" s="158"/>
      <c r="D5" s="237" t="s">
        <v>158</v>
      </c>
      <c r="E5" s="158"/>
      <c r="F5" s="237" t="s">
        <v>120</v>
      </c>
      <c r="G5" s="103"/>
    </row>
    <row r="6" spans="1:7" ht="15">
      <c r="A6" s="62"/>
      <c r="B6" s="236"/>
      <c r="C6" s="158"/>
      <c r="D6" s="238"/>
      <c r="E6" s="158"/>
      <c r="F6" s="238"/>
      <c r="G6" s="60"/>
    </row>
    <row r="7" spans="1:7" ht="15">
      <c r="A7" s="159"/>
      <c r="G7" s="20"/>
    </row>
    <row r="8" spans="1:7" ht="15">
      <c r="A8" s="159"/>
      <c r="G8" s="20"/>
    </row>
    <row r="9" spans="1:9" ht="15">
      <c r="A9" s="62" t="s">
        <v>79</v>
      </c>
      <c r="B9" s="59">
        <v>3</v>
      </c>
      <c r="D9" s="17">
        <v>47345</v>
      </c>
      <c r="E9" s="186"/>
      <c r="F9" s="17">
        <v>39358</v>
      </c>
      <c r="I9" s="144"/>
    </row>
    <row r="10" spans="1:6" ht="15">
      <c r="A10" s="62" t="s">
        <v>107</v>
      </c>
      <c r="B10" s="59">
        <v>4</v>
      </c>
      <c r="D10" s="17">
        <v>730</v>
      </c>
      <c r="E10" s="186"/>
      <c r="F10" s="17">
        <v>1014</v>
      </c>
    </row>
    <row r="11" spans="1:6" ht="30">
      <c r="A11" s="61" t="s">
        <v>127</v>
      </c>
      <c r="D11" s="17">
        <v>2912</v>
      </c>
      <c r="E11" s="186"/>
      <c r="F11" s="17">
        <v>3797</v>
      </c>
    </row>
    <row r="12" spans="1:6" ht="15">
      <c r="A12" s="62" t="s">
        <v>128</v>
      </c>
      <c r="B12" s="211">
        <v>5</v>
      </c>
      <c r="D12" s="17">
        <v>-13299</v>
      </c>
      <c r="E12" s="186"/>
      <c r="F12" s="17">
        <v>-12144</v>
      </c>
    </row>
    <row r="13" spans="1:6" ht="15">
      <c r="A13" s="62" t="s">
        <v>3</v>
      </c>
      <c r="B13" s="59">
        <v>6</v>
      </c>
      <c r="D13" s="17">
        <v>-13670</v>
      </c>
      <c r="E13" s="186"/>
      <c r="F13" s="17">
        <v>-10771</v>
      </c>
    </row>
    <row r="14" spans="1:6" ht="15">
      <c r="A14" s="62" t="s">
        <v>9</v>
      </c>
      <c r="B14" s="59">
        <v>7</v>
      </c>
      <c r="D14" s="17">
        <v>-6586</v>
      </c>
      <c r="E14" s="186"/>
      <c r="F14" s="17">
        <v>-6166</v>
      </c>
    </row>
    <row r="15" spans="1:6" ht="15">
      <c r="A15" s="62" t="s">
        <v>73</v>
      </c>
      <c r="B15" s="59" t="s">
        <v>169</v>
      </c>
      <c r="D15" s="17">
        <v>-2039</v>
      </c>
      <c r="E15" s="186"/>
      <c r="F15" s="17">
        <v>-2081</v>
      </c>
    </row>
    <row r="16" spans="1:6" ht="15">
      <c r="A16" s="62" t="s">
        <v>41</v>
      </c>
      <c r="B16" s="59" t="s">
        <v>152</v>
      </c>
      <c r="D16" s="17">
        <v>-606</v>
      </c>
      <c r="E16" s="186"/>
      <c r="F16" s="17">
        <v>-481</v>
      </c>
    </row>
    <row r="17" spans="1:6" ht="15">
      <c r="A17" s="155" t="s">
        <v>42</v>
      </c>
      <c r="D17" s="191">
        <f>SUM(D9:D16)</f>
        <v>14787</v>
      </c>
      <c r="E17" s="186"/>
      <c r="F17" s="191">
        <f>SUM(F9:F16)</f>
        <v>12526</v>
      </c>
    </row>
    <row r="18" spans="1:6" ht="15">
      <c r="A18" s="62"/>
      <c r="D18" s="196"/>
      <c r="E18" s="186"/>
      <c r="F18" s="17"/>
    </row>
    <row r="19" spans="1:6" ht="15">
      <c r="A19" s="62" t="s">
        <v>139</v>
      </c>
      <c r="B19" s="59">
        <v>10</v>
      </c>
      <c r="D19" s="192">
        <v>0</v>
      </c>
      <c r="E19" s="186"/>
      <c r="F19" s="192">
        <v>0</v>
      </c>
    </row>
    <row r="20" spans="1:6" ht="15">
      <c r="A20" s="62"/>
      <c r="D20" s="17"/>
      <c r="E20" s="186"/>
      <c r="F20" s="17"/>
    </row>
    <row r="21" spans="1:6" ht="15">
      <c r="A21" s="62" t="s">
        <v>105</v>
      </c>
      <c r="B21" s="59">
        <v>11</v>
      </c>
      <c r="D21" s="17">
        <v>852</v>
      </c>
      <c r="E21" s="186"/>
      <c r="F21" s="17">
        <v>413</v>
      </c>
    </row>
    <row r="22" spans="1:6" ht="15">
      <c r="A22" s="62" t="s">
        <v>106</v>
      </c>
      <c r="B22" s="59">
        <v>12</v>
      </c>
      <c r="D22" s="17">
        <v>-1443</v>
      </c>
      <c r="E22" s="186"/>
      <c r="F22" s="17">
        <v>-2405</v>
      </c>
    </row>
    <row r="23" spans="1:6" ht="15">
      <c r="A23" s="194" t="s">
        <v>129</v>
      </c>
      <c r="D23" s="199">
        <f>D21+D22</f>
        <v>-591</v>
      </c>
      <c r="E23" s="195"/>
      <c r="F23" s="199">
        <f>F21+F22</f>
        <v>-1992</v>
      </c>
    </row>
    <row r="24" spans="1:7" ht="15">
      <c r="A24" s="159"/>
      <c r="D24" s="196"/>
      <c r="E24" s="186"/>
      <c r="F24" s="17"/>
      <c r="G24" s="20"/>
    </row>
    <row r="25" spans="1:7" ht="15">
      <c r="A25" s="155" t="s">
        <v>130</v>
      </c>
      <c r="D25" s="198">
        <f>D17+D23+D19</f>
        <v>14196</v>
      </c>
      <c r="E25" s="186"/>
      <c r="F25" s="198">
        <f>F17+F23+F19</f>
        <v>10534</v>
      </c>
      <c r="G25" s="20"/>
    </row>
    <row r="26" spans="1:7" ht="15">
      <c r="A26" s="155"/>
      <c r="D26" s="196"/>
      <c r="E26" s="186"/>
      <c r="F26" s="21"/>
      <c r="G26" s="20"/>
    </row>
    <row r="27" spans="1:6" ht="15">
      <c r="A27" s="62" t="s">
        <v>131</v>
      </c>
      <c r="D27" s="192">
        <v>-1420</v>
      </c>
      <c r="E27" s="186"/>
      <c r="F27" s="192">
        <v>-1053</v>
      </c>
    </row>
    <row r="28" spans="1:7" ht="15">
      <c r="A28" s="155"/>
      <c r="B28" s="57"/>
      <c r="C28" s="57"/>
      <c r="D28" s="197"/>
      <c r="E28" s="187"/>
      <c r="F28" s="21"/>
      <c r="G28" s="20"/>
    </row>
    <row r="29" spans="1:7" ht="15.75" thickBot="1">
      <c r="A29" s="155" t="s">
        <v>16</v>
      </c>
      <c r="B29" s="57"/>
      <c r="C29" s="57"/>
      <c r="D29" s="193">
        <f>D25+D27</f>
        <v>12776</v>
      </c>
      <c r="E29" s="187"/>
      <c r="F29" s="193">
        <f>F25+F27</f>
        <v>9481</v>
      </c>
      <c r="G29" s="20"/>
    </row>
    <row r="30" spans="1:7" ht="15.75" thickTop="1">
      <c r="A30" s="155"/>
      <c r="B30" s="57"/>
      <c r="C30" s="57"/>
      <c r="D30" s="197"/>
      <c r="E30" s="57"/>
      <c r="F30" s="21"/>
      <c r="G30" s="20"/>
    </row>
    <row r="31" spans="1:7" ht="15">
      <c r="A31" s="190" t="s">
        <v>134</v>
      </c>
      <c r="B31" s="202"/>
      <c r="C31" s="203"/>
      <c r="D31" s="204"/>
      <c r="E31" s="203"/>
      <c r="F31" s="204"/>
      <c r="G31" s="20"/>
    </row>
    <row r="32" spans="1:7" ht="30">
      <c r="A32" s="205" t="s">
        <v>140</v>
      </c>
      <c r="B32" s="201"/>
      <c r="C32" s="206"/>
      <c r="D32" s="219">
        <v>-9</v>
      </c>
      <c r="E32" s="206"/>
      <c r="F32" s="219">
        <v>0</v>
      </c>
      <c r="G32" s="20"/>
    </row>
    <row r="33" spans="1:7" ht="30">
      <c r="A33" s="205" t="s">
        <v>141</v>
      </c>
      <c r="B33" s="201"/>
      <c r="C33" s="206"/>
      <c r="D33" s="219">
        <v>0</v>
      </c>
      <c r="E33" s="206"/>
      <c r="F33" s="219">
        <v>0</v>
      </c>
      <c r="G33" s="20"/>
    </row>
    <row r="34" spans="1:7" ht="30">
      <c r="A34" s="205" t="s">
        <v>135</v>
      </c>
      <c r="B34" s="201"/>
      <c r="C34" s="206"/>
      <c r="D34" s="220">
        <v>0</v>
      </c>
      <c r="E34" s="206"/>
      <c r="F34" s="220">
        <v>0</v>
      </c>
      <c r="G34" s="20"/>
    </row>
    <row r="35" spans="1:7" ht="28.5">
      <c r="A35" s="200" t="s">
        <v>136</v>
      </c>
      <c r="B35" s="22"/>
      <c r="C35" s="22"/>
      <c r="D35" s="210">
        <f>SUM(D32:D34)</f>
        <v>-9</v>
      </c>
      <c r="E35" s="203"/>
      <c r="F35" s="210">
        <f>SUM(F32:F34)</f>
        <v>0</v>
      </c>
      <c r="G35" s="20"/>
    </row>
    <row r="36" spans="1:7" ht="15">
      <c r="A36" s="190"/>
      <c r="B36" s="22"/>
      <c r="C36" s="22"/>
      <c r="D36" s="197"/>
      <c r="E36" s="187"/>
      <c r="F36" s="21"/>
      <c r="G36" s="20"/>
    </row>
    <row r="37" spans="1:7" ht="29.25" thickBot="1">
      <c r="A37" s="200" t="s">
        <v>142</v>
      </c>
      <c r="B37" s="201"/>
      <c r="C37" s="206"/>
      <c r="D37" s="193">
        <f>D35+D29</f>
        <v>12767</v>
      </c>
      <c r="E37" s="187"/>
      <c r="F37" s="193">
        <f>F35+F29</f>
        <v>9481</v>
      </c>
      <c r="G37" s="20"/>
    </row>
    <row r="38" spans="1:7" ht="15.75" thickTop="1">
      <c r="A38" s="207"/>
      <c r="B38" s="201"/>
      <c r="C38" s="201"/>
      <c r="D38" s="208"/>
      <c r="E38" s="201"/>
      <c r="F38" s="208"/>
      <c r="G38" s="20"/>
    </row>
    <row r="39" spans="1:7" ht="15">
      <c r="A39" s="155"/>
      <c r="B39" s="57"/>
      <c r="C39" s="57"/>
      <c r="D39" s="57"/>
      <c r="E39" s="57"/>
      <c r="F39" s="17"/>
      <c r="G39" s="20"/>
    </row>
    <row r="40" spans="1:4" ht="15">
      <c r="A40" s="93"/>
      <c r="D40" s="188"/>
    </row>
    <row r="41" ht="15">
      <c r="A41" s="93"/>
    </row>
    <row r="42" spans="1:6" ht="15">
      <c r="A42" s="184" t="s">
        <v>171</v>
      </c>
      <c r="B42" s="57"/>
      <c r="C42" s="57"/>
      <c r="D42" s="57"/>
      <c r="E42" s="57"/>
      <c r="F42" s="57"/>
    </row>
    <row r="43" ht="15">
      <c r="A43" s="93"/>
    </row>
    <row r="45" ht="15">
      <c r="A45" s="19" t="s">
        <v>80</v>
      </c>
    </row>
    <row r="46" ht="15">
      <c r="A46" s="119" t="s">
        <v>81</v>
      </c>
    </row>
    <row r="48" ht="15">
      <c r="A48" s="19" t="s">
        <v>114</v>
      </c>
    </row>
    <row r="49" ht="15">
      <c r="A49" s="119" t="s">
        <v>115</v>
      </c>
    </row>
    <row r="51" ht="15">
      <c r="A51" s="145" t="s">
        <v>108</v>
      </c>
    </row>
    <row r="52" ht="15">
      <c r="A52" s="146" t="s">
        <v>67</v>
      </c>
    </row>
    <row r="54" ht="15">
      <c r="A54" s="62"/>
    </row>
    <row r="55" ht="15">
      <c r="A55" s="62"/>
    </row>
    <row r="56" ht="15">
      <c r="A56" s="62"/>
    </row>
    <row r="57" spans="1:7" ht="15">
      <c r="A57" s="231"/>
      <c r="B57" s="231"/>
      <c r="C57" s="231"/>
      <c r="D57" s="231"/>
      <c r="E57" s="231"/>
      <c r="F57" s="231"/>
      <c r="G57" s="231"/>
    </row>
    <row r="58" spans="1:7" ht="15">
      <c r="A58" s="19"/>
      <c r="B58" s="58"/>
      <c r="C58" s="58"/>
      <c r="D58" s="58"/>
      <c r="E58" s="58"/>
      <c r="F58" s="58"/>
      <c r="G58" s="19"/>
    </row>
    <row r="59" ht="15">
      <c r="A59" s="53"/>
    </row>
    <row r="60" ht="15">
      <c r="A60" s="147"/>
    </row>
    <row r="61" ht="15">
      <c r="A61" s="148"/>
    </row>
    <row r="62" ht="15">
      <c r="A62" s="148"/>
    </row>
    <row r="63" ht="15">
      <c r="A63" s="145"/>
    </row>
    <row r="64" ht="15">
      <c r="A64" s="149"/>
    </row>
    <row r="65" ht="15">
      <c r="A65" s="150"/>
    </row>
    <row r="70" ht="15">
      <c r="A70" s="151"/>
    </row>
  </sheetData>
  <sheetProtection/>
  <mergeCells count="6">
    <mergeCell ref="A57:G57"/>
    <mergeCell ref="A1:G1"/>
    <mergeCell ref="A2:G2"/>
    <mergeCell ref="B5:B6"/>
    <mergeCell ref="F5:F6"/>
    <mergeCell ref="D5:D6"/>
  </mergeCells>
  <printOptions/>
  <pageMargins left="0.8661417322834646" right="0.15748031496062992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8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28">
      <selection activeCell="D49" sqref="D49"/>
    </sheetView>
  </sheetViews>
  <sheetFormatPr defaultColWidth="9.140625" defaultRowHeight="12.75"/>
  <cols>
    <col min="1" max="1" width="58.28125" style="130" customWidth="1"/>
    <col min="2" max="2" width="8.28125" style="130" customWidth="1"/>
    <col min="3" max="3" width="11.421875" style="130" customWidth="1"/>
    <col min="4" max="4" width="12.7109375" style="130" customWidth="1"/>
    <col min="5" max="5" width="2.140625" style="130" customWidth="1"/>
    <col min="6" max="6" width="12.57421875" style="130" customWidth="1"/>
    <col min="7" max="7" width="2.140625" style="130" customWidth="1"/>
    <col min="8" max="16384" width="9.140625" style="130" customWidth="1"/>
  </cols>
  <sheetData>
    <row r="1" spans="1:6" ht="14.25">
      <c r="A1" s="49" t="str">
        <f>+'IS'!A1</f>
        <v>СОФАРМА АД</v>
      </c>
      <c r="B1" s="152"/>
      <c r="C1" s="152"/>
      <c r="D1" s="152"/>
      <c r="E1" s="152"/>
      <c r="F1" s="49"/>
    </row>
    <row r="2" spans="1:6" ht="14.25">
      <c r="A2" s="50" t="s">
        <v>166</v>
      </c>
      <c r="B2" s="153"/>
      <c r="C2" s="153"/>
      <c r="D2" s="153"/>
      <c r="E2" s="153"/>
      <c r="F2" s="50"/>
    </row>
    <row r="3" spans="1:6" ht="15">
      <c r="A3" s="50" t="s">
        <v>159</v>
      </c>
      <c r="B3" s="154"/>
      <c r="C3" s="154"/>
      <c r="D3" s="154"/>
      <c r="E3" s="154"/>
      <c r="F3" s="27"/>
    </row>
    <row r="4" spans="1:6" ht="26.25" customHeight="1">
      <c r="A4" s="160"/>
      <c r="B4" s="158"/>
      <c r="C4" s="236" t="s">
        <v>5</v>
      </c>
      <c r="D4" s="237" t="s">
        <v>160</v>
      </c>
      <c r="E4" s="158"/>
      <c r="F4" s="237" t="s">
        <v>124</v>
      </c>
    </row>
    <row r="5" spans="2:6" ht="12" customHeight="1">
      <c r="B5" s="158"/>
      <c r="C5" s="236"/>
      <c r="D5" s="238"/>
      <c r="E5" s="158"/>
      <c r="F5" s="238"/>
    </row>
    <row r="6" spans="1:6" ht="14.25">
      <c r="A6" s="50" t="s">
        <v>4</v>
      </c>
      <c r="B6" s="60"/>
      <c r="C6" s="60"/>
      <c r="D6" s="60"/>
      <c r="E6" s="60"/>
      <c r="F6" s="60"/>
    </row>
    <row r="7" spans="1:6" ht="14.25">
      <c r="A7" s="50" t="s">
        <v>11</v>
      </c>
      <c r="B7" s="56"/>
      <c r="C7" s="56"/>
      <c r="D7" s="56"/>
      <c r="E7" s="56"/>
      <c r="F7" s="161"/>
    </row>
    <row r="8" spans="1:8" ht="15">
      <c r="A8" s="27" t="s">
        <v>43</v>
      </c>
      <c r="B8" s="64"/>
      <c r="C8" s="64">
        <v>13</v>
      </c>
      <c r="D8" s="110">
        <v>111769</v>
      </c>
      <c r="E8" s="64"/>
      <c r="F8" s="110">
        <f>113072+227</f>
        <v>113299</v>
      </c>
      <c r="H8" s="163"/>
    </row>
    <row r="9" spans="1:8" ht="15">
      <c r="A9" s="38" t="s">
        <v>25</v>
      </c>
      <c r="B9" s="64"/>
      <c r="C9" s="64">
        <v>14</v>
      </c>
      <c r="D9" s="110">
        <v>1626</v>
      </c>
      <c r="E9" s="64"/>
      <c r="F9" s="110">
        <v>1684</v>
      </c>
      <c r="H9" s="163"/>
    </row>
    <row r="10" spans="1:8" ht="15">
      <c r="A10" s="27" t="s">
        <v>44</v>
      </c>
      <c r="B10" s="64"/>
      <c r="C10" s="64">
        <v>15</v>
      </c>
      <c r="D10" s="110">
        <v>18552</v>
      </c>
      <c r="E10" s="64"/>
      <c r="F10" s="110">
        <v>18552</v>
      </c>
      <c r="H10" s="163"/>
    </row>
    <row r="11" spans="1:8" ht="15">
      <c r="A11" s="38" t="s">
        <v>45</v>
      </c>
      <c r="B11" s="64"/>
      <c r="C11" s="64">
        <v>16</v>
      </c>
      <c r="D11" s="110">
        <v>72103</v>
      </c>
      <c r="E11" s="64"/>
      <c r="F11" s="110">
        <v>72333</v>
      </c>
      <c r="H11" s="163"/>
    </row>
    <row r="12" spans="1:8" ht="15">
      <c r="A12" s="38" t="s">
        <v>93</v>
      </c>
      <c r="B12" s="64"/>
      <c r="C12" s="64">
        <v>17</v>
      </c>
      <c r="D12" s="162">
        <v>1876</v>
      </c>
      <c r="E12" s="64"/>
      <c r="F12" s="162">
        <v>1849</v>
      </c>
      <c r="H12" s="163"/>
    </row>
    <row r="13" spans="1:8" ht="15">
      <c r="A13" s="38" t="s">
        <v>29</v>
      </c>
      <c r="B13" s="64"/>
      <c r="C13" s="64">
        <v>18</v>
      </c>
      <c r="D13" s="110">
        <v>20774</v>
      </c>
      <c r="E13" s="64"/>
      <c r="F13" s="110">
        <v>20381</v>
      </c>
      <c r="H13" s="163"/>
    </row>
    <row r="14" spans="1:8" ht="15">
      <c r="A14" s="65" t="s">
        <v>125</v>
      </c>
      <c r="B14" s="64"/>
      <c r="C14" s="64">
        <v>19</v>
      </c>
      <c r="D14" s="110">
        <v>14371</v>
      </c>
      <c r="E14" s="64"/>
      <c r="F14" s="110">
        <v>10839</v>
      </c>
      <c r="H14" s="163"/>
    </row>
    <row r="15" spans="1:8" ht="15">
      <c r="A15" s="65" t="s">
        <v>145</v>
      </c>
      <c r="B15" s="64"/>
      <c r="C15" s="64">
        <v>20</v>
      </c>
      <c r="D15" s="120">
        <v>7</v>
      </c>
      <c r="E15" s="64"/>
      <c r="F15" s="120">
        <v>7</v>
      </c>
      <c r="H15" s="163"/>
    </row>
    <row r="16" spans="1:6" ht="14.25" customHeight="1">
      <c r="A16" s="23"/>
      <c r="B16" s="56"/>
      <c r="C16" s="56"/>
      <c r="D16" s="112">
        <f>SUM(D8:D15)</f>
        <v>241078</v>
      </c>
      <c r="E16" s="56"/>
      <c r="F16" s="112">
        <f>SUM(F8:F15)</f>
        <v>238944</v>
      </c>
    </row>
    <row r="17" spans="1:6" ht="15">
      <c r="A17" s="50" t="s">
        <v>12</v>
      </c>
      <c r="B17" s="56"/>
      <c r="C17" s="56"/>
      <c r="D17" s="111"/>
      <c r="E17" s="56"/>
      <c r="F17" s="111"/>
    </row>
    <row r="18" spans="1:6" ht="15">
      <c r="A18" s="27" t="s">
        <v>8</v>
      </c>
      <c r="B18" s="64"/>
      <c r="C18" s="64">
        <v>21</v>
      </c>
      <c r="D18" s="111">
        <v>51632</v>
      </c>
      <c r="E18" s="64"/>
      <c r="F18" s="111">
        <f>47302</f>
        <v>47302</v>
      </c>
    </row>
    <row r="19" spans="1:9" ht="15">
      <c r="A19" s="27" t="s">
        <v>52</v>
      </c>
      <c r="B19" s="64"/>
      <c r="C19" s="64">
        <v>22</v>
      </c>
      <c r="D19" s="111">
        <v>74829</v>
      </c>
      <c r="E19" s="64"/>
      <c r="F19" s="111">
        <f>76129+631</f>
        <v>76760</v>
      </c>
      <c r="G19" s="163"/>
      <c r="I19" s="163"/>
    </row>
    <row r="20" spans="1:6" ht="15">
      <c r="A20" s="27" t="s">
        <v>116</v>
      </c>
      <c r="B20" s="64"/>
      <c r="C20" s="64">
        <v>23</v>
      </c>
      <c r="D20" s="111">
        <v>37829</v>
      </c>
      <c r="E20" s="64"/>
      <c r="F20" s="111">
        <v>34588</v>
      </c>
    </row>
    <row r="21" spans="1:6" ht="15">
      <c r="A21" s="23" t="s">
        <v>83</v>
      </c>
      <c r="B21" s="64"/>
      <c r="C21" s="64">
        <v>24</v>
      </c>
      <c r="D21" s="111">
        <v>3702</v>
      </c>
      <c r="E21" s="64"/>
      <c r="F21" s="111">
        <v>2714</v>
      </c>
    </row>
    <row r="22" spans="1:6" ht="15">
      <c r="A22" s="27" t="s">
        <v>37</v>
      </c>
      <c r="B22" s="64"/>
      <c r="C22" s="64">
        <v>25</v>
      </c>
      <c r="D22" s="111">
        <v>13407</v>
      </c>
      <c r="E22" s="64"/>
      <c r="F22" s="111">
        <v>4928</v>
      </c>
    </row>
    <row r="23" spans="1:6" ht="14.25">
      <c r="A23" s="50"/>
      <c r="B23" s="56"/>
      <c r="C23" s="56"/>
      <c r="D23" s="112">
        <f>SUM(D18:D22)</f>
        <v>181399</v>
      </c>
      <c r="E23" s="56"/>
      <c r="F23" s="112">
        <f>SUM(F18:F22)</f>
        <v>166292</v>
      </c>
    </row>
    <row r="24" spans="1:6" ht="8.25" customHeight="1">
      <c r="A24" s="50"/>
      <c r="B24" s="56"/>
      <c r="C24" s="56"/>
      <c r="D24" s="113"/>
      <c r="E24" s="56"/>
      <c r="F24" s="113"/>
    </row>
    <row r="25" spans="1:6" ht="15" thickBot="1">
      <c r="A25" s="50" t="s">
        <v>69</v>
      </c>
      <c r="B25" s="56"/>
      <c r="C25" s="56"/>
      <c r="D25" s="114">
        <f>SUM(D16+D23)</f>
        <v>422477</v>
      </c>
      <c r="E25" s="56"/>
      <c r="F25" s="114">
        <f>SUM(F16+F23)</f>
        <v>405236</v>
      </c>
    </row>
    <row r="26" spans="1:6" ht="7.5" customHeight="1" thickTop="1">
      <c r="A26" s="27"/>
      <c r="B26" s="64"/>
      <c r="C26" s="64"/>
      <c r="D26" s="111"/>
      <c r="E26" s="64"/>
      <c r="F26" s="111"/>
    </row>
    <row r="27" spans="1:6" ht="14.25">
      <c r="A27" s="50" t="s">
        <v>17</v>
      </c>
      <c r="B27" s="60"/>
      <c r="C27" s="60"/>
      <c r="D27" s="164"/>
      <c r="E27" s="60"/>
      <c r="F27" s="164"/>
    </row>
    <row r="28" spans="1:6" ht="12.75">
      <c r="A28" s="165" t="s">
        <v>46</v>
      </c>
      <c r="B28" s="60"/>
      <c r="C28" s="60"/>
      <c r="D28" s="164"/>
      <c r="E28" s="60"/>
      <c r="F28" s="164"/>
    </row>
    <row r="29" spans="1:6" ht="12.75">
      <c r="A29" s="165"/>
      <c r="B29" s="60"/>
      <c r="C29" s="60"/>
      <c r="D29" s="164"/>
      <c r="E29" s="60"/>
      <c r="F29" s="164"/>
    </row>
    <row r="30" spans="1:6" ht="15">
      <c r="A30" s="27" t="s">
        <v>30</v>
      </c>
      <c r="B30" s="137"/>
      <c r="C30" s="137"/>
      <c r="D30" s="111">
        <v>132000</v>
      </c>
      <c r="E30" s="137"/>
      <c r="F30" s="111">
        <v>132000</v>
      </c>
    </row>
    <row r="31" spans="1:6" ht="15">
      <c r="A31" s="27" t="s">
        <v>96</v>
      </c>
      <c r="B31" s="137"/>
      <c r="C31" s="137"/>
      <c r="D31" s="111">
        <v>88176</v>
      </c>
      <c r="E31" s="137"/>
      <c r="F31" s="111">
        <f>33247+54938</f>
        <v>88185</v>
      </c>
    </row>
    <row r="32" spans="1:6" ht="15">
      <c r="A32" s="27" t="s">
        <v>151</v>
      </c>
      <c r="B32" s="137"/>
      <c r="C32" s="137"/>
      <c r="D32" s="111">
        <v>46370</v>
      </c>
      <c r="E32" s="137"/>
      <c r="F32" s="111">
        <f>88532-54938</f>
        <v>33594</v>
      </c>
    </row>
    <row r="33" spans="1:9" ht="14.25">
      <c r="A33" s="50"/>
      <c r="B33" s="56"/>
      <c r="C33" s="64">
        <v>26</v>
      </c>
      <c r="D33" s="115">
        <f>SUM(D30:D32)</f>
        <v>266546</v>
      </c>
      <c r="E33" s="64"/>
      <c r="F33" s="115">
        <f>SUM(F30:F32)</f>
        <v>253779</v>
      </c>
      <c r="I33" s="163"/>
    </row>
    <row r="34" spans="1:6" ht="15">
      <c r="A34" s="165" t="s">
        <v>47</v>
      </c>
      <c r="B34" s="56"/>
      <c r="C34" s="56"/>
      <c r="D34" s="111"/>
      <c r="E34" s="56"/>
      <c r="F34" s="111"/>
    </row>
    <row r="35" spans="1:6" ht="15">
      <c r="A35" s="50" t="s">
        <v>39</v>
      </c>
      <c r="B35" s="137"/>
      <c r="C35" s="137"/>
      <c r="D35" s="111"/>
      <c r="E35" s="137"/>
      <c r="F35" s="111"/>
    </row>
    <row r="36" spans="1:6" ht="15">
      <c r="A36" s="27" t="s">
        <v>84</v>
      </c>
      <c r="B36" s="137"/>
      <c r="C36" s="137">
        <v>27</v>
      </c>
      <c r="D36" s="162">
        <v>8220</v>
      </c>
      <c r="E36" s="137"/>
      <c r="F36" s="162">
        <v>24606</v>
      </c>
    </row>
    <row r="37" spans="1:10" ht="15">
      <c r="A37" s="38" t="s">
        <v>20</v>
      </c>
      <c r="B37" s="137"/>
      <c r="C37" s="137"/>
      <c r="D37" s="162">
        <v>3934</v>
      </c>
      <c r="E37" s="137"/>
      <c r="F37" s="162">
        <v>3934</v>
      </c>
      <c r="J37" s="189"/>
    </row>
    <row r="38" spans="1:10" ht="15">
      <c r="A38" s="27" t="s">
        <v>48</v>
      </c>
      <c r="B38" s="137"/>
      <c r="C38" s="137"/>
      <c r="D38" s="162">
        <v>1154</v>
      </c>
      <c r="E38" s="137"/>
      <c r="F38" s="162">
        <v>1154</v>
      </c>
      <c r="J38" s="189"/>
    </row>
    <row r="39" spans="1:10" ht="15">
      <c r="A39" s="39" t="s">
        <v>98</v>
      </c>
      <c r="B39" s="137"/>
      <c r="C39" s="137">
        <v>28</v>
      </c>
      <c r="D39" s="162">
        <v>317</v>
      </c>
      <c r="E39" s="137"/>
      <c r="F39" s="162">
        <v>326</v>
      </c>
      <c r="J39" s="189"/>
    </row>
    <row r="40" spans="1:6" ht="15">
      <c r="A40" s="23"/>
      <c r="B40" s="56"/>
      <c r="C40" s="56"/>
      <c r="D40" s="115">
        <f>SUM(D36:D39)</f>
        <v>13625</v>
      </c>
      <c r="E40" s="56"/>
      <c r="F40" s="115">
        <f>SUM(F36:F39)</f>
        <v>30020</v>
      </c>
    </row>
    <row r="41" ht="8.25" customHeight="1"/>
    <row r="42" spans="1:6" ht="15">
      <c r="A42" s="50" t="s">
        <v>26</v>
      </c>
      <c r="B42" s="166"/>
      <c r="C42" s="166"/>
      <c r="D42" s="167"/>
      <c r="E42" s="166"/>
      <c r="F42" s="167"/>
    </row>
    <row r="43" spans="1:6" ht="15">
      <c r="A43" s="39" t="s">
        <v>85</v>
      </c>
      <c r="B43" s="64"/>
      <c r="C43" s="64">
        <v>29</v>
      </c>
      <c r="D43" s="176">
        <v>84309</v>
      </c>
      <c r="E43" s="64"/>
      <c r="F43" s="176">
        <v>53054</v>
      </c>
    </row>
    <row r="44" spans="1:6" ht="15">
      <c r="A44" s="39" t="s">
        <v>95</v>
      </c>
      <c r="B44" s="64"/>
      <c r="C44" s="64">
        <v>27</v>
      </c>
      <c r="D44" s="176">
        <v>42312</v>
      </c>
      <c r="E44" s="64"/>
      <c r="F44" s="176">
        <v>52083</v>
      </c>
    </row>
    <row r="45" spans="1:6" ht="15">
      <c r="A45" s="39" t="s">
        <v>126</v>
      </c>
      <c r="B45" s="64"/>
      <c r="C45" s="64">
        <v>30</v>
      </c>
      <c r="D45" s="176">
        <v>8373</v>
      </c>
      <c r="E45" s="64"/>
      <c r="F45" s="176">
        <v>8589</v>
      </c>
    </row>
    <row r="46" spans="1:8" ht="15">
      <c r="A46" s="39" t="s">
        <v>53</v>
      </c>
      <c r="B46" s="64"/>
      <c r="C46" s="64">
        <v>31</v>
      </c>
      <c r="D46" s="176">
        <v>4175</v>
      </c>
      <c r="E46" s="64"/>
      <c r="F46" s="176">
        <v>3296</v>
      </c>
      <c r="G46" s="163"/>
      <c r="H46" s="163"/>
    </row>
    <row r="47" spans="1:8" ht="15">
      <c r="A47" s="39" t="s">
        <v>49</v>
      </c>
      <c r="B47" s="64"/>
      <c r="C47" s="64">
        <v>32</v>
      </c>
      <c r="D47" s="176">
        <v>1078</v>
      </c>
      <c r="E47" s="64"/>
      <c r="F47" s="176">
        <v>2230</v>
      </c>
      <c r="G47" s="163"/>
      <c r="H47" s="163"/>
    </row>
    <row r="48" spans="1:8" ht="15">
      <c r="A48" s="87" t="s">
        <v>70</v>
      </c>
      <c r="B48" s="64"/>
      <c r="C48" s="64">
        <v>33</v>
      </c>
      <c r="D48" s="176">
        <v>1536</v>
      </c>
      <c r="E48" s="64"/>
      <c r="F48" s="176">
        <v>1677</v>
      </c>
      <c r="G48" s="163"/>
      <c r="H48" s="163"/>
    </row>
    <row r="49" spans="1:6" ht="15">
      <c r="A49" s="39" t="s">
        <v>27</v>
      </c>
      <c r="B49" s="64"/>
      <c r="C49" s="64">
        <v>34</v>
      </c>
      <c r="D49" s="176">
        <v>523</v>
      </c>
      <c r="E49" s="64"/>
      <c r="F49" s="176">
        <v>508</v>
      </c>
    </row>
    <row r="50" spans="1:6" ht="14.25">
      <c r="A50" s="50"/>
      <c r="B50" s="56"/>
      <c r="C50" s="56"/>
      <c r="D50" s="115">
        <f>SUM(D43:D49)</f>
        <v>142306</v>
      </c>
      <c r="E50" s="56"/>
      <c r="F50" s="115">
        <f>SUM(F43:F49)</f>
        <v>121437</v>
      </c>
    </row>
    <row r="51" spans="1:6" ht="6.75" customHeight="1">
      <c r="A51" s="50"/>
      <c r="B51" s="56"/>
      <c r="C51" s="56"/>
      <c r="D51" s="116"/>
      <c r="E51" s="56"/>
      <c r="F51" s="116"/>
    </row>
    <row r="52" spans="1:6" ht="14.25">
      <c r="A52" s="165" t="s">
        <v>50</v>
      </c>
      <c r="B52" s="56"/>
      <c r="C52" s="56"/>
      <c r="D52" s="117">
        <f>D40+D50</f>
        <v>155931</v>
      </c>
      <c r="E52" s="56"/>
      <c r="F52" s="117">
        <f>F40+F50</f>
        <v>151457</v>
      </c>
    </row>
    <row r="53" spans="1:6" ht="5.25" customHeight="1">
      <c r="A53" s="168"/>
      <c r="B53" s="56"/>
      <c r="C53" s="56"/>
      <c r="D53" s="116"/>
      <c r="E53" s="56"/>
      <c r="F53" s="116"/>
    </row>
    <row r="54" spans="1:6" ht="15" thickBot="1">
      <c r="A54" s="50" t="s">
        <v>51</v>
      </c>
      <c r="B54" s="56"/>
      <c r="C54" s="56"/>
      <c r="D54" s="118">
        <f>D33+D52</f>
        <v>422477</v>
      </c>
      <c r="E54" s="56"/>
      <c r="F54" s="118">
        <f>F33+F52</f>
        <v>405236</v>
      </c>
    </row>
    <row r="55" spans="1:6" ht="15.75" thickTop="1">
      <c r="A55" s="27"/>
      <c r="B55" s="64"/>
      <c r="C55" s="64"/>
      <c r="D55" s="212"/>
      <c r="E55" s="64"/>
      <c r="F55" s="212"/>
    </row>
    <row r="56" spans="1:6" ht="15">
      <c r="A56" s="180" t="str">
        <f>'IS'!A42</f>
        <v>Приложенията на страници от 5 до 25 са неразделна част от финансовия отчет.</v>
      </c>
      <c r="B56" s="64"/>
      <c r="C56" s="181"/>
      <c r="D56" s="185"/>
      <c r="E56" s="181"/>
      <c r="F56" s="182"/>
    </row>
    <row r="57" spans="1:6" ht="15">
      <c r="A57" s="180"/>
      <c r="B57" s="64"/>
      <c r="C57" s="181"/>
      <c r="D57" s="185"/>
      <c r="E57" s="181"/>
      <c r="F57" s="182"/>
    </row>
    <row r="58" spans="1:6" ht="8.25" customHeight="1">
      <c r="A58" s="58"/>
      <c r="B58" s="58"/>
      <c r="C58" s="58"/>
      <c r="D58" s="58"/>
      <c r="E58" s="58"/>
      <c r="F58" s="58"/>
    </row>
    <row r="59" spans="1:6" s="22" customFormat="1" ht="15">
      <c r="A59" s="19" t="s">
        <v>80</v>
      </c>
      <c r="B59" s="59"/>
      <c r="C59" s="59"/>
      <c r="D59" s="59"/>
      <c r="E59" s="59"/>
      <c r="F59" s="59"/>
    </row>
    <row r="60" spans="1:6" s="22" customFormat="1" ht="15">
      <c r="A60" s="119" t="s">
        <v>81</v>
      </c>
      <c r="B60" s="59"/>
      <c r="C60" s="59"/>
      <c r="D60" s="59"/>
      <c r="E60" s="59"/>
      <c r="F60" s="59"/>
    </row>
    <row r="61" spans="1:6" s="22" customFormat="1" ht="15">
      <c r="A61" s="119"/>
      <c r="B61" s="59"/>
      <c r="C61" s="59"/>
      <c r="D61" s="59"/>
      <c r="E61" s="59"/>
      <c r="F61" s="59"/>
    </row>
    <row r="62" spans="1:6" s="22" customFormat="1" ht="15">
      <c r="A62" s="19" t="str">
        <f>'IS'!A48</f>
        <v>Финансов директор: </v>
      </c>
      <c r="B62" s="59"/>
      <c r="C62" s="59"/>
      <c r="D62" s="59"/>
      <c r="E62" s="59"/>
      <c r="F62" s="59"/>
    </row>
    <row r="63" spans="1:6" s="22" customFormat="1" ht="15">
      <c r="A63" s="119" t="str">
        <f>'IS'!A49</f>
        <v>Борис Борисов</v>
      </c>
      <c r="B63" s="59"/>
      <c r="C63" s="59"/>
      <c r="D63" s="59"/>
      <c r="E63" s="59"/>
      <c r="F63" s="59"/>
    </row>
    <row r="64" spans="1:6" s="22" customFormat="1" ht="16.5" customHeight="1">
      <c r="A64" s="119"/>
      <c r="B64" s="59"/>
      <c r="C64" s="59"/>
      <c r="D64" s="59"/>
      <c r="E64" s="59"/>
      <c r="F64" s="59"/>
    </row>
    <row r="65" spans="1:6" s="22" customFormat="1" ht="15">
      <c r="A65" s="145" t="s">
        <v>108</v>
      </c>
      <c r="B65" s="59"/>
      <c r="C65" s="59"/>
      <c r="D65" s="59"/>
      <c r="E65" s="59"/>
      <c r="F65" s="59"/>
    </row>
    <row r="66" spans="1:6" s="22" customFormat="1" ht="15">
      <c r="A66" s="146" t="s">
        <v>67</v>
      </c>
      <c r="B66" s="59"/>
      <c r="C66" s="59"/>
      <c r="D66" s="59"/>
      <c r="E66" s="59"/>
      <c r="F66" s="59"/>
    </row>
    <row r="67" spans="1:6" s="22" customFormat="1" ht="15">
      <c r="A67" s="146"/>
      <c r="B67" s="59"/>
      <c r="C67" s="59"/>
      <c r="D67" s="59"/>
      <c r="E67" s="59"/>
      <c r="F67" s="59"/>
    </row>
    <row r="71" ht="15">
      <c r="A71" s="162"/>
    </row>
    <row r="72" ht="15">
      <c r="A72" s="162"/>
    </row>
    <row r="73" ht="15">
      <c r="A73" s="162"/>
    </row>
  </sheetData>
  <sheetProtection/>
  <mergeCells count="3">
    <mergeCell ref="F4:F5"/>
    <mergeCell ref="C4:C5"/>
    <mergeCell ref="D4:D5"/>
  </mergeCells>
  <printOptions/>
  <pageMargins left="0.7480314960629921" right="0.7480314960629921" top="0.5511811023622047" bottom="0.4724409448818898" header="0.5118110236220472" footer="0.5118110236220472"/>
  <pageSetup horizontalDpi="600" verticalDpi="600" orientation="portrait" paperSize="9" scale="78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25">
      <selection activeCell="E53" sqref="E53"/>
    </sheetView>
  </sheetViews>
  <sheetFormatPr defaultColWidth="2.57421875" defaultRowHeight="12.75"/>
  <cols>
    <col min="1" max="1" width="61.7109375" style="15" customWidth="1"/>
    <col min="2" max="3" width="10.7109375" style="8" customWidth="1"/>
    <col min="4" max="4" width="1.7109375" style="8" customWidth="1"/>
    <col min="5" max="5" width="11.28125" style="9" customWidth="1"/>
    <col min="6" max="29" width="11.57421875" style="4" customWidth="1"/>
    <col min="30" max="16384" width="2.57421875" style="4" customWidth="1"/>
  </cols>
  <sheetData>
    <row r="1" spans="1:5" s="2" customFormat="1" ht="15">
      <c r="A1" s="239" t="str">
        <f>'[1]IS'!A1</f>
        <v>СОФАРМА АД</v>
      </c>
      <c r="B1" s="240"/>
      <c r="C1" s="240"/>
      <c r="D1" s="240"/>
      <c r="E1" s="240"/>
    </row>
    <row r="2" spans="1:5" s="3" customFormat="1" ht="15">
      <c r="A2" s="241" t="s">
        <v>167</v>
      </c>
      <c r="B2" s="242"/>
      <c r="C2" s="242"/>
      <c r="D2" s="242"/>
      <c r="E2" s="242"/>
    </row>
    <row r="3" spans="1:5" s="3" customFormat="1" ht="15">
      <c r="A3" s="26" t="str">
        <f>+'IS'!A3</f>
        <v>за периода, завършващ на 31 март 2010 година</v>
      </c>
      <c r="B3" s="71"/>
      <c r="C3" s="71"/>
      <c r="D3" s="71"/>
      <c r="E3" s="71"/>
    </row>
    <row r="4" spans="1:5" ht="17.25" customHeight="1">
      <c r="A4" s="72"/>
      <c r="B4" s="100" t="s">
        <v>5</v>
      </c>
      <c r="C4" s="96">
        <v>2010</v>
      </c>
      <c r="D4" s="100"/>
      <c r="E4" s="96">
        <v>2009</v>
      </c>
    </row>
    <row r="5" spans="1:5" ht="14.25" customHeight="1">
      <c r="A5" s="72"/>
      <c r="B5" s="16"/>
      <c r="C5" s="68" t="s">
        <v>10</v>
      </c>
      <c r="D5" s="16"/>
      <c r="E5" s="68" t="s">
        <v>10</v>
      </c>
    </row>
    <row r="6" spans="1:5" ht="11.25" customHeight="1">
      <c r="A6" s="72"/>
      <c r="B6" s="16"/>
      <c r="C6" s="69"/>
      <c r="D6" s="16"/>
      <c r="E6" s="69"/>
    </row>
    <row r="7" spans="1:5" ht="15">
      <c r="A7" s="70" t="s">
        <v>13</v>
      </c>
      <c r="B7" s="73"/>
      <c r="C7" s="74"/>
      <c r="D7" s="73"/>
      <c r="E7" s="74"/>
    </row>
    <row r="8" spans="1:5" ht="15">
      <c r="A8" s="75" t="s">
        <v>6</v>
      </c>
      <c r="B8" s="73"/>
      <c r="C8" s="121">
        <v>49857</v>
      </c>
      <c r="D8" s="73"/>
      <c r="E8" s="121">
        <v>45296</v>
      </c>
    </row>
    <row r="9" spans="1:7" ht="15">
      <c r="A9" s="75" t="s">
        <v>92</v>
      </c>
      <c r="B9" s="73"/>
      <c r="C9" s="121">
        <v>-31905</v>
      </c>
      <c r="D9" s="73"/>
      <c r="E9" s="121">
        <v>-28501</v>
      </c>
      <c r="G9" s="5"/>
    </row>
    <row r="10" spans="1:7" ht="15">
      <c r="A10" s="75" t="s">
        <v>34</v>
      </c>
      <c r="B10" s="73"/>
      <c r="C10" s="121">
        <v>-6597</v>
      </c>
      <c r="D10" s="73"/>
      <c r="E10" s="121">
        <v>-6453</v>
      </c>
      <c r="G10" s="5"/>
    </row>
    <row r="11" spans="1:5" s="7" customFormat="1" ht="15">
      <c r="A11" s="75" t="s">
        <v>31</v>
      </c>
      <c r="B11" s="76"/>
      <c r="C11" s="121">
        <v>-431</v>
      </c>
      <c r="D11" s="76"/>
      <c r="E11" s="121">
        <v>-877</v>
      </c>
    </row>
    <row r="12" spans="1:5" s="7" customFormat="1" ht="15">
      <c r="A12" s="75" t="s">
        <v>35</v>
      </c>
      <c r="B12" s="76"/>
      <c r="C12" s="121">
        <v>250</v>
      </c>
      <c r="D12" s="76"/>
      <c r="E12" s="121">
        <v>371</v>
      </c>
    </row>
    <row r="13" spans="1:5" s="7" customFormat="1" ht="15">
      <c r="A13" s="75" t="s">
        <v>7</v>
      </c>
      <c r="B13" s="76"/>
      <c r="C13" s="121">
        <v>-2557</v>
      </c>
      <c r="D13" s="76"/>
      <c r="E13" s="121">
        <v>-795</v>
      </c>
    </row>
    <row r="14" spans="1:5" s="7" customFormat="1" ht="15">
      <c r="A14" s="75" t="s">
        <v>123</v>
      </c>
      <c r="B14" s="76"/>
      <c r="C14" s="121">
        <v>0</v>
      </c>
      <c r="D14" s="76"/>
      <c r="E14" s="121">
        <v>0</v>
      </c>
    </row>
    <row r="15" spans="1:5" s="7" customFormat="1" ht="15">
      <c r="A15" s="75" t="s">
        <v>72</v>
      </c>
      <c r="B15" s="76"/>
      <c r="C15" s="121">
        <v>-1703</v>
      </c>
      <c r="D15" s="76"/>
      <c r="E15" s="121">
        <v>-1695</v>
      </c>
    </row>
    <row r="16" spans="1:5" s="7" customFormat="1" ht="15">
      <c r="A16" s="75" t="s">
        <v>113</v>
      </c>
      <c r="B16" s="76"/>
      <c r="C16" s="121">
        <v>-112</v>
      </c>
      <c r="D16" s="76"/>
      <c r="E16" s="121">
        <v>-230</v>
      </c>
    </row>
    <row r="17" spans="1:5" ht="15">
      <c r="A17" s="75" t="s">
        <v>28</v>
      </c>
      <c r="B17" s="76"/>
      <c r="C17" s="121">
        <v>-365</v>
      </c>
      <c r="D17" s="76"/>
      <c r="E17" s="121">
        <v>-181</v>
      </c>
    </row>
    <row r="18" spans="1:5" s="7" customFormat="1" ht="14.25">
      <c r="A18" s="70" t="s">
        <v>94</v>
      </c>
      <c r="B18" s="76"/>
      <c r="C18" s="122">
        <f>SUM(C8:C17)</f>
        <v>6437</v>
      </c>
      <c r="D18" s="76"/>
      <c r="E18" s="122">
        <f>SUM(E8:E17)</f>
        <v>6935</v>
      </c>
    </row>
    <row r="19" spans="1:5" s="7" customFormat="1" ht="14.25">
      <c r="A19" s="70"/>
      <c r="B19" s="76"/>
      <c r="C19" s="101"/>
      <c r="D19" s="76"/>
      <c r="E19" s="101"/>
    </row>
    <row r="20" spans="1:5" s="7" customFormat="1" ht="14.25">
      <c r="A20" s="77" t="s">
        <v>14</v>
      </c>
      <c r="B20" s="76"/>
      <c r="C20" s="101"/>
      <c r="D20" s="76"/>
      <c r="E20" s="101"/>
    </row>
    <row r="21" spans="1:5" ht="15">
      <c r="A21" s="75" t="s">
        <v>24</v>
      </c>
      <c r="B21" s="76"/>
      <c r="C21" s="121">
        <v>-590</v>
      </c>
      <c r="D21" s="76"/>
      <c r="E21" s="121">
        <v>-812</v>
      </c>
    </row>
    <row r="22" spans="1:5" ht="15">
      <c r="A22" s="78" t="s">
        <v>54</v>
      </c>
      <c r="B22" s="76"/>
      <c r="C22" s="121">
        <v>8</v>
      </c>
      <c r="D22" s="76"/>
      <c r="E22" s="121">
        <v>6</v>
      </c>
    </row>
    <row r="23" spans="1:5" ht="15">
      <c r="A23" s="75" t="s">
        <v>55</v>
      </c>
      <c r="B23" s="76"/>
      <c r="C23" s="121">
        <v>0</v>
      </c>
      <c r="D23" s="76"/>
      <c r="E23" s="121">
        <v>-36</v>
      </c>
    </row>
    <row r="24" spans="1:5" ht="15">
      <c r="A24" s="75" t="s">
        <v>117</v>
      </c>
      <c r="B24" s="76"/>
      <c r="C24" s="121">
        <v>-441</v>
      </c>
      <c r="D24" s="76"/>
      <c r="E24" s="121">
        <v>-156</v>
      </c>
    </row>
    <row r="25" spans="1:5" ht="15">
      <c r="A25" s="75" t="s">
        <v>118</v>
      </c>
      <c r="B25" s="76"/>
      <c r="C25" s="121">
        <v>16</v>
      </c>
      <c r="D25" s="76"/>
      <c r="E25" s="121">
        <v>2</v>
      </c>
    </row>
    <row r="26" spans="1:5" ht="15">
      <c r="A26" s="75" t="s">
        <v>143</v>
      </c>
      <c r="B26" s="76"/>
      <c r="C26" s="121">
        <v>-11</v>
      </c>
      <c r="D26" s="76"/>
      <c r="E26" s="121">
        <v>-8</v>
      </c>
    </row>
    <row r="27" spans="1:5" ht="15">
      <c r="A27" s="75" t="s">
        <v>132</v>
      </c>
      <c r="B27" s="76"/>
      <c r="C27" s="121">
        <v>286</v>
      </c>
      <c r="D27" s="76"/>
      <c r="E27" s="121">
        <v>7</v>
      </c>
    </row>
    <row r="28" spans="1:5" ht="25.5">
      <c r="A28" s="75" t="s">
        <v>153</v>
      </c>
      <c r="B28" s="76"/>
      <c r="C28" s="121">
        <v>0</v>
      </c>
      <c r="D28" s="76"/>
      <c r="E28" s="121">
        <v>0</v>
      </c>
    </row>
    <row r="29" spans="1:5" ht="15">
      <c r="A29" s="78" t="s">
        <v>133</v>
      </c>
      <c r="B29" s="76"/>
      <c r="C29" s="121">
        <v>-3764</v>
      </c>
      <c r="D29" s="76"/>
      <c r="E29" s="121">
        <v>-7918</v>
      </c>
    </row>
    <row r="30" spans="1:5" ht="15">
      <c r="A30" s="75" t="s">
        <v>146</v>
      </c>
      <c r="B30" s="76"/>
      <c r="C30" s="121">
        <v>90</v>
      </c>
      <c r="D30" s="76"/>
      <c r="E30" s="121">
        <v>901</v>
      </c>
    </row>
    <row r="31" spans="1:5" ht="15">
      <c r="A31" s="78" t="s">
        <v>147</v>
      </c>
      <c r="B31" s="76"/>
      <c r="C31" s="121">
        <v>0</v>
      </c>
      <c r="D31" s="76"/>
      <c r="E31" s="121">
        <v>0</v>
      </c>
    </row>
    <row r="32" spans="1:5" ht="15">
      <c r="A32" s="75" t="s">
        <v>148</v>
      </c>
      <c r="B32" s="76"/>
      <c r="C32" s="121">
        <v>785</v>
      </c>
      <c r="D32" s="76"/>
      <c r="E32" s="121">
        <v>1</v>
      </c>
    </row>
    <row r="33" spans="1:5" ht="15">
      <c r="A33" s="75" t="s">
        <v>71</v>
      </c>
      <c r="B33" s="76"/>
      <c r="C33" s="121">
        <v>689</v>
      </c>
      <c r="D33" s="76"/>
      <c r="E33" s="121">
        <v>72</v>
      </c>
    </row>
    <row r="34" spans="1:5" ht="15">
      <c r="A34" s="70" t="s">
        <v>56</v>
      </c>
      <c r="B34" s="76"/>
      <c r="C34" s="122">
        <f>SUM(C21:C33)</f>
        <v>-2932</v>
      </c>
      <c r="D34" s="76"/>
      <c r="E34" s="122">
        <f>SUM(E21:E33)</f>
        <v>-7941</v>
      </c>
    </row>
    <row r="35" spans="1:6" ht="15">
      <c r="A35" s="75"/>
      <c r="B35" s="76"/>
      <c r="C35" s="101"/>
      <c r="D35" s="76"/>
      <c r="E35" s="101"/>
      <c r="F35" s="4" t="s">
        <v>99</v>
      </c>
    </row>
    <row r="36" spans="1:5" ht="15">
      <c r="A36" s="77" t="s">
        <v>15</v>
      </c>
      <c r="B36" s="76"/>
      <c r="C36" s="102"/>
      <c r="D36" s="76"/>
      <c r="E36" s="102"/>
    </row>
    <row r="37" spans="1:5" ht="15">
      <c r="A37" s="179" t="s">
        <v>109</v>
      </c>
      <c r="B37" s="76"/>
      <c r="C37" s="121">
        <v>33746</v>
      </c>
      <c r="D37" s="76"/>
      <c r="E37" s="121">
        <v>12137</v>
      </c>
    </row>
    <row r="38" spans="1:5" ht="15">
      <c r="A38" s="179" t="s">
        <v>110</v>
      </c>
      <c r="B38" s="76"/>
      <c r="C38" s="121">
        <v>-10453</v>
      </c>
      <c r="D38" s="76"/>
      <c r="E38" s="121">
        <v>0</v>
      </c>
    </row>
    <row r="39" spans="1:5" ht="15">
      <c r="A39" s="179" t="s">
        <v>121</v>
      </c>
      <c r="B39" s="76"/>
      <c r="C39" s="121">
        <v>0</v>
      </c>
      <c r="D39" s="76"/>
      <c r="E39" s="121">
        <v>0</v>
      </c>
    </row>
    <row r="40" spans="1:5" ht="15">
      <c r="A40" s="179" t="s">
        <v>122</v>
      </c>
      <c r="B40" s="76"/>
      <c r="C40" s="121">
        <v>0</v>
      </c>
      <c r="D40" s="76"/>
      <c r="E40" s="121">
        <v>-961</v>
      </c>
    </row>
    <row r="41" spans="1:5" ht="15">
      <c r="A41" s="179" t="s">
        <v>111</v>
      </c>
      <c r="B41" s="76"/>
      <c r="C41" s="121">
        <v>0</v>
      </c>
      <c r="D41" s="76"/>
      <c r="E41" s="121">
        <v>16316</v>
      </c>
    </row>
    <row r="42" spans="1:5" ht="15">
      <c r="A42" s="179" t="s">
        <v>112</v>
      </c>
      <c r="B42" s="76"/>
      <c r="C42" s="121">
        <v>-18127</v>
      </c>
      <c r="D42" s="76"/>
      <c r="E42" s="121">
        <v>-24611</v>
      </c>
    </row>
    <row r="43" spans="1:5" ht="15">
      <c r="A43" s="75" t="s">
        <v>100</v>
      </c>
      <c r="B43" s="76"/>
      <c r="C43" s="121">
        <v>-95</v>
      </c>
      <c r="D43" s="76"/>
      <c r="E43" s="121">
        <v>-120</v>
      </c>
    </row>
    <row r="44" spans="1:5" ht="15">
      <c r="A44" s="79" t="s">
        <v>33</v>
      </c>
      <c r="B44" s="76"/>
      <c r="C44" s="121">
        <v>-96</v>
      </c>
      <c r="D44" s="76"/>
      <c r="E44" s="121">
        <v>-121</v>
      </c>
    </row>
    <row r="45" spans="1:5" ht="15">
      <c r="A45" s="79" t="s">
        <v>57</v>
      </c>
      <c r="B45" s="76"/>
      <c r="C45" s="121">
        <v>-1</v>
      </c>
      <c r="D45" s="76"/>
      <c r="E45" s="121">
        <v>-3</v>
      </c>
    </row>
    <row r="46" spans="1:5" s="7" customFormat="1" ht="14.25">
      <c r="A46" s="80" t="s">
        <v>149</v>
      </c>
      <c r="B46" s="76"/>
      <c r="C46" s="122">
        <f>SUM(C37:C45)</f>
        <v>4974</v>
      </c>
      <c r="D46" s="76"/>
      <c r="E46" s="122">
        <f>SUM(E37:E45)</f>
        <v>2637</v>
      </c>
    </row>
    <row r="47" spans="1:5" ht="15">
      <c r="A47" s="79"/>
      <c r="B47" s="76"/>
      <c r="C47" s="121"/>
      <c r="D47" s="76"/>
      <c r="E47" s="121"/>
    </row>
    <row r="48" spans="1:5" s="28" customFormat="1" ht="26.25">
      <c r="A48" s="216" t="s">
        <v>150</v>
      </c>
      <c r="B48" s="76"/>
      <c r="C48" s="133">
        <f>C46+C34+C18</f>
        <v>8479</v>
      </c>
      <c r="D48" s="76"/>
      <c r="E48" s="133">
        <f>E46+E34+E18</f>
        <v>1631</v>
      </c>
    </row>
    <row r="49" spans="1:5" s="28" customFormat="1" ht="5.25" customHeight="1">
      <c r="A49" s="79"/>
      <c r="B49" s="76"/>
      <c r="C49" s="101"/>
      <c r="D49" s="76"/>
      <c r="E49" s="101"/>
    </row>
    <row r="50" spans="1:5" s="29" customFormat="1" ht="15">
      <c r="A50" s="79" t="s">
        <v>87</v>
      </c>
      <c r="B50" s="76"/>
      <c r="C50" s="121">
        <v>4928</v>
      </c>
      <c r="D50" s="76"/>
      <c r="E50" s="121">
        <v>1738</v>
      </c>
    </row>
    <row r="51" spans="1:5" s="29" customFormat="1" ht="6" customHeight="1">
      <c r="A51" s="79"/>
      <c r="B51" s="76"/>
      <c r="C51" s="107"/>
      <c r="D51" s="76"/>
      <c r="E51" s="107"/>
    </row>
    <row r="52" spans="1:5" ht="15.75" thickBot="1">
      <c r="A52" s="80" t="s">
        <v>161</v>
      </c>
      <c r="B52" s="76">
        <v>25</v>
      </c>
      <c r="C52" s="177">
        <f>C50+C48</f>
        <v>13407</v>
      </c>
      <c r="D52" s="76"/>
      <c r="E52" s="177">
        <f>E50+E48</f>
        <v>3369</v>
      </c>
    </row>
    <row r="53" spans="1:5" ht="16.5" thickTop="1">
      <c r="A53" s="81"/>
      <c r="B53" s="73"/>
      <c r="C53" s="213">
        <f>C52-SFP!D22</f>
        <v>0</v>
      </c>
      <c r="D53" s="73"/>
      <c r="E53" s="213"/>
    </row>
    <row r="54" spans="1:5" ht="15">
      <c r="A54" s="139" t="str">
        <f>SFP!A56</f>
        <v>Приложенията на страници от 5 до 25 са неразделна част от финансовия отчет.</v>
      </c>
      <c r="B54" s="73"/>
      <c r="C54" s="73"/>
      <c r="D54" s="73"/>
      <c r="E54" s="6"/>
    </row>
    <row r="55" spans="1:5" ht="15">
      <c r="A55" s="139"/>
      <c r="B55" s="73"/>
      <c r="C55" s="73"/>
      <c r="D55" s="73"/>
      <c r="E55" s="6"/>
    </row>
    <row r="56" spans="1:4" ht="15">
      <c r="A56" s="53" t="s">
        <v>18</v>
      </c>
      <c r="B56" s="82"/>
      <c r="C56" s="82"/>
      <c r="D56" s="82"/>
    </row>
    <row r="57" spans="1:4" ht="15">
      <c r="A57" s="131" t="s">
        <v>86</v>
      </c>
      <c r="B57" s="82"/>
      <c r="C57" s="82"/>
      <c r="D57" s="82"/>
    </row>
    <row r="58" spans="1:4" ht="15">
      <c r="A58" s="131"/>
      <c r="B58" s="82"/>
      <c r="C58" s="82"/>
      <c r="D58" s="82"/>
    </row>
    <row r="59" spans="1:4" ht="15">
      <c r="A59" s="178" t="str">
        <f>SFP!A62</f>
        <v>Финансов директор: </v>
      </c>
      <c r="B59" s="82"/>
      <c r="C59" s="82"/>
      <c r="D59" s="82"/>
    </row>
    <row r="60" spans="1:4" ht="15">
      <c r="A60" s="131" t="str">
        <f>SFP!A63</f>
        <v>Борис Борисов</v>
      </c>
      <c r="B60" s="82"/>
      <c r="C60" s="82"/>
      <c r="D60" s="82"/>
    </row>
    <row r="61" spans="1:4" ht="15">
      <c r="A61" s="83"/>
      <c r="B61" s="82"/>
      <c r="C61" s="82"/>
      <c r="D61" s="82"/>
    </row>
    <row r="62" spans="1:4" ht="15">
      <c r="A62" s="53" t="str">
        <f>'[1]IS'!A49</f>
        <v>Гл. счетоводител (Съставител):</v>
      </c>
      <c r="B62" s="82"/>
      <c r="C62" s="82"/>
      <c r="D62" s="82"/>
    </row>
    <row r="63" spans="1:4" ht="15">
      <c r="A63" s="131" t="str">
        <f>'[1]IS'!A50</f>
        <v>Йорданка Петкова</v>
      </c>
      <c r="B63" s="82"/>
      <c r="C63" s="82"/>
      <c r="D63" s="82"/>
    </row>
    <row r="64" spans="1:4" ht="15">
      <c r="A64" s="84"/>
      <c r="B64" s="82"/>
      <c r="C64" s="82"/>
      <c r="D64" s="82"/>
    </row>
    <row r="65" spans="1:5" ht="15">
      <c r="A65" s="140"/>
      <c r="B65" s="85"/>
      <c r="C65" s="85"/>
      <c r="D65" s="85"/>
      <c r="E65" s="86"/>
    </row>
    <row r="66" ht="15">
      <c r="A66" s="141"/>
    </row>
    <row r="67" ht="15">
      <c r="A67" s="142"/>
    </row>
    <row r="68" ht="15">
      <c r="A68" s="143"/>
    </row>
    <row r="69" ht="15">
      <c r="A69" s="169"/>
    </row>
    <row r="70" ht="15">
      <c r="A70" s="170"/>
    </row>
    <row r="71" ht="15">
      <c r="A71" s="169"/>
    </row>
    <row r="72" ht="15">
      <c r="A72" s="171"/>
    </row>
    <row r="73" ht="15">
      <c r="A73" s="171"/>
    </row>
  </sheetData>
  <sheetProtection/>
  <mergeCells count="2">
    <mergeCell ref="A1:E1"/>
    <mergeCell ref="A2:E2"/>
  </mergeCells>
  <printOptions/>
  <pageMargins left="0.8267716535433072" right="0.5118110236220472" top="0.5118110236220472" bottom="0.5118110236220472" header="0.2362204724409449" footer="0.2362204724409449"/>
  <pageSetup blackAndWhite="1" firstPageNumber="3" useFirstPageNumber="1" horizontalDpi="300" verticalDpi="300" orientation="portrait" paperSize="9" scale="80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zoomScalePageLayoutView="0" workbookViewId="0" topLeftCell="A10">
      <selection activeCell="I28" sqref="I28"/>
    </sheetView>
  </sheetViews>
  <sheetFormatPr defaultColWidth="9.140625" defaultRowHeight="12.75"/>
  <cols>
    <col min="1" max="1" width="39.8515625" style="12" customWidth="1"/>
    <col min="2" max="2" width="12.140625" style="12" customWidth="1"/>
    <col min="3" max="3" width="14.140625" style="12" customWidth="1"/>
    <col min="4" max="4" width="0.2890625" style="12" customWidth="1"/>
    <col min="5" max="5" width="10.421875" style="12" customWidth="1"/>
    <col min="6" max="6" width="0.2890625" style="12" customWidth="1"/>
    <col min="7" max="7" width="15.28125" style="12" customWidth="1"/>
    <col min="8" max="8" width="0.2890625" style="12" customWidth="1"/>
    <col min="9" max="9" width="15.00390625" style="12" customWidth="1"/>
    <col min="10" max="10" width="0.2890625" style="12" customWidth="1"/>
    <col min="11" max="11" width="12.8515625" style="12" customWidth="1"/>
    <col min="12" max="12" width="0.2890625" style="12" customWidth="1"/>
    <col min="13" max="13" width="14.28125" style="12" customWidth="1"/>
    <col min="14" max="14" width="0.2890625" style="12" customWidth="1"/>
    <col min="15" max="15" width="11.28125" style="12" customWidth="1"/>
    <col min="16" max="16" width="9.421875" style="12" bestFit="1" customWidth="1"/>
    <col min="17" max="16384" width="9.140625" style="12" customWidth="1"/>
  </cols>
  <sheetData>
    <row r="1" spans="1:15" ht="18" customHeight="1">
      <c r="A1" s="1" t="str">
        <f>'Cover '!D1</f>
        <v>СОФАРМА АД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41" t="s">
        <v>168</v>
      </c>
      <c r="B2" s="241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8" customHeight="1">
      <c r="A3" s="26" t="str">
        <f>+'IS'!A3</f>
        <v>за периода, завършващ на 31 март 2010 година</v>
      </c>
      <c r="B3" s="2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8" customHeight="1">
      <c r="A4" s="26"/>
      <c r="B4" s="2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6.5" customHeight="1">
      <c r="A5" s="241"/>
      <c r="B5" s="241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5" s="225" customFormat="1" ht="15" customHeight="1">
      <c r="A6" s="246"/>
      <c r="B6" s="222"/>
      <c r="C6" s="244" t="s">
        <v>30</v>
      </c>
      <c r="D6" s="224"/>
      <c r="E6" s="244" t="s">
        <v>19</v>
      </c>
      <c r="F6" s="224"/>
      <c r="G6" s="244" t="s">
        <v>101</v>
      </c>
      <c r="H6" s="223"/>
      <c r="I6" s="244" t="s">
        <v>144</v>
      </c>
      <c r="J6" s="224"/>
      <c r="K6" s="244" t="s">
        <v>154</v>
      </c>
      <c r="L6" s="224"/>
      <c r="M6" s="244" t="s">
        <v>151</v>
      </c>
      <c r="N6" s="224"/>
      <c r="O6" s="244" t="s">
        <v>36</v>
      </c>
    </row>
    <row r="7" spans="1:15" s="228" customFormat="1" ht="58.5" customHeight="1">
      <c r="A7" s="247"/>
      <c r="B7" s="229" t="s">
        <v>5</v>
      </c>
      <c r="C7" s="245"/>
      <c r="D7" s="227"/>
      <c r="E7" s="245"/>
      <c r="F7" s="227"/>
      <c r="G7" s="245"/>
      <c r="H7" s="226"/>
      <c r="I7" s="245"/>
      <c r="J7" s="227"/>
      <c r="K7" s="245"/>
      <c r="L7" s="227"/>
      <c r="M7" s="245"/>
      <c r="N7" s="227"/>
      <c r="O7" s="245"/>
    </row>
    <row r="8" spans="1:15" s="37" customFormat="1" ht="15">
      <c r="A8" s="52"/>
      <c r="B8" s="52"/>
      <c r="C8" s="35" t="s">
        <v>10</v>
      </c>
      <c r="D8" s="35"/>
      <c r="E8" s="35" t="s">
        <v>10</v>
      </c>
      <c r="F8" s="35"/>
      <c r="G8" s="35" t="s">
        <v>10</v>
      </c>
      <c r="H8" s="35"/>
      <c r="I8" s="35" t="s">
        <v>10</v>
      </c>
      <c r="J8" s="35"/>
      <c r="K8" s="35" t="s">
        <v>10</v>
      </c>
      <c r="L8" s="35"/>
      <c r="M8" s="35" t="s">
        <v>10</v>
      </c>
      <c r="N8" s="35"/>
      <c r="O8" s="35" t="s">
        <v>10</v>
      </c>
    </row>
    <row r="9" spans="1:15" s="34" customFormat="1" ht="15">
      <c r="A9" s="51"/>
      <c r="B9" s="51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  <c r="N9" s="35"/>
      <c r="O9" s="35"/>
    </row>
    <row r="10" spans="1:16" s="30" customFormat="1" ht="15">
      <c r="A10" s="66" t="s">
        <v>162</v>
      </c>
      <c r="B10" s="91" t="s">
        <v>99</v>
      </c>
      <c r="C10" s="175">
        <v>132000</v>
      </c>
      <c r="D10" s="32"/>
      <c r="E10" s="175">
        <v>12441</v>
      </c>
      <c r="F10" s="32"/>
      <c r="G10" s="175">
        <v>23220</v>
      </c>
      <c r="H10" s="67"/>
      <c r="I10" s="175">
        <v>-8683</v>
      </c>
      <c r="J10" s="32"/>
      <c r="K10" s="221">
        <v>37056</v>
      </c>
      <c r="L10" s="32"/>
      <c r="M10" s="175">
        <v>19869</v>
      </c>
      <c r="N10" s="32"/>
      <c r="O10" s="175">
        <v>215903</v>
      </c>
      <c r="P10" s="67"/>
    </row>
    <row r="11" spans="1:16" s="30" customFormat="1" ht="5.25" customHeight="1">
      <c r="A11" s="66"/>
      <c r="B11" s="91"/>
      <c r="C11" s="67"/>
      <c r="D11" s="32"/>
      <c r="E11" s="67"/>
      <c r="F11" s="32"/>
      <c r="G11" s="67"/>
      <c r="H11" s="67"/>
      <c r="I11" s="67"/>
      <c r="J11" s="32"/>
      <c r="K11" s="32"/>
      <c r="L11" s="32"/>
      <c r="M11" s="67"/>
      <c r="N11" s="32"/>
      <c r="O11" s="67"/>
      <c r="P11" s="67"/>
    </row>
    <row r="12" spans="1:16" s="30" customFormat="1" ht="14.25" customHeight="1">
      <c r="A12" s="66"/>
      <c r="B12" s="91"/>
      <c r="C12" s="67"/>
      <c r="D12" s="32"/>
      <c r="E12" s="67"/>
      <c r="F12" s="32"/>
      <c r="G12" s="67"/>
      <c r="H12" s="67"/>
      <c r="I12" s="67"/>
      <c r="J12" s="32"/>
      <c r="K12" s="32"/>
      <c r="L12" s="32"/>
      <c r="M12" s="67"/>
      <c r="N12" s="32"/>
      <c r="O12" s="67"/>
      <c r="P12" s="67"/>
    </row>
    <row r="13" spans="1:16" s="30" customFormat="1" ht="28.5" customHeight="1">
      <c r="A13" s="217" t="s">
        <v>170</v>
      </c>
      <c r="B13" s="91"/>
      <c r="C13" s="67"/>
      <c r="D13" s="32"/>
      <c r="E13" s="67"/>
      <c r="F13" s="32"/>
      <c r="G13" s="67"/>
      <c r="H13" s="67"/>
      <c r="I13" s="67"/>
      <c r="J13" s="32"/>
      <c r="K13" s="32"/>
      <c r="L13" s="32"/>
      <c r="M13" s="67"/>
      <c r="N13" s="32"/>
      <c r="O13" s="67"/>
      <c r="P13" s="67"/>
    </row>
    <row r="14" spans="1:16" s="30" customFormat="1" ht="15">
      <c r="A14" s="88" t="s">
        <v>77</v>
      </c>
      <c r="B14" s="31"/>
      <c r="C14" s="33">
        <v>0</v>
      </c>
      <c r="D14" s="33"/>
      <c r="E14" s="33">
        <f>+E15</f>
        <v>1987</v>
      </c>
      <c r="F14" s="33"/>
      <c r="G14" s="33">
        <f>G16+G15</f>
        <v>0</v>
      </c>
      <c r="H14" s="109"/>
      <c r="I14" s="33">
        <f>I16+I15</f>
        <v>0</v>
      </c>
      <c r="J14" s="33"/>
      <c r="K14" s="33">
        <f>K15</f>
        <v>17882</v>
      </c>
      <c r="L14" s="33"/>
      <c r="M14" s="33">
        <f>M16+M15</f>
        <v>-19869</v>
      </c>
      <c r="N14" s="24"/>
      <c r="O14" s="109">
        <f>SUM(C14:M14)</f>
        <v>0</v>
      </c>
      <c r="P14" s="67"/>
    </row>
    <row r="15" spans="1:16" s="30" customFormat="1" ht="15">
      <c r="A15" s="123" t="s">
        <v>137</v>
      </c>
      <c r="B15" s="124"/>
      <c r="C15" s="132">
        <v>0</v>
      </c>
      <c r="D15" s="125"/>
      <c r="E15" s="126">
        <v>1987</v>
      </c>
      <c r="F15" s="125"/>
      <c r="G15" s="126">
        <v>0</v>
      </c>
      <c r="H15" s="126"/>
      <c r="I15" s="126">
        <v>0</v>
      </c>
      <c r="J15" s="125"/>
      <c r="K15" s="132">
        <v>17882</v>
      </c>
      <c r="L15" s="125"/>
      <c r="M15" s="126">
        <f>-E15-K15</f>
        <v>-19869</v>
      </c>
      <c r="N15" s="125"/>
      <c r="O15" s="109">
        <f>SUM(C15:M15)</f>
        <v>0</v>
      </c>
      <c r="P15" s="67"/>
    </row>
    <row r="16" spans="1:16" s="124" customFormat="1" ht="15">
      <c r="A16" s="218" t="s">
        <v>78</v>
      </c>
      <c r="B16" s="127"/>
      <c r="C16" s="128">
        <v>0</v>
      </c>
      <c r="D16" s="128"/>
      <c r="E16" s="128">
        <v>0</v>
      </c>
      <c r="F16" s="128"/>
      <c r="G16" s="128">
        <v>0</v>
      </c>
      <c r="H16" s="128"/>
      <c r="I16" s="128">
        <v>0</v>
      </c>
      <c r="J16" s="128"/>
      <c r="K16" s="128">
        <v>0</v>
      </c>
      <c r="L16" s="128"/>
      <c r="M16" s="128"/>
      <c r="N16" s="129"/>
      <c r="O16" s="126">
        <f>SUM(C16:M16)</f>
        <v>0</v>
      </c>
      <c r="P16" s="215"/>
    </row>
    <row r="17" spans="1:16" s="30" customFormat="1" ht="8.25" customHeight="1">
      <c r="A17" s="123"/>
      <c r="B17" s="124"/>
      <c r="C17" s="132"/>
      <c r="D17" s="125"/>
      <c r="E17" s="126"/>
      <c r="F17" s="125"/>
      <c r="G17" s="126"/>
      <c r="H17" s="126"/>
      <c r="I17" s="126"/>
      <c r="J17" s="125"/>
      <c r="K17" s="125"/>
      <c r="L17" s="125"/>
      <c r="M17" s="126"/>
      <c r="N17" s="125"/>
      <c r="O17" s="128"/>
      <c r="P17" s="67"/>
    </row>
    <row r="18" spans="1:16" s="30" customFormat="1" ht="15">
      <c r="A18" s="63" t="s">
        <v>155</v>
      </c>
      <c r="B18" s="24"/>
      <c r="C18" s="90">
        <v>0</v>
      </c>
      <c r="D18" s="90"/>
      <c r="E18" s="90">
        <v>0</v>
      </c>
      <c r="F18" s="90"/>
      <c r="G18" s="90">
        <v>-16</v>
      </c>
      <c r="H18" s="90"/>
      <c r="I18" s="90">
        <v>4395</v>
      </c>
      <c r="J18" s="90"/>
      <c r="K18" s="90">
        <v>0</v>
      </c>
      <c r="L18" s="90"/>
      <c r="M18" s="90">
        <v>33497</v>
      </c>
      <c r="N18" s="90"/>
      <c r="O18" s="109">
        <f>SUM(C18:M18)</f>
        <v>37876</v>
      </c>
      <c r="P18" s="67"/>
    </row>
    <row r="19" spans="1:16" s="30" customFormat="1" ht="6" customHeight="1">
      <c r="A19" s="63"/>
      <c r="B19" s="24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33"/>
      <c r="P19" s="67"/>
    </row>
    <row r="20" spans="1:16" s="30" customFormat="1" ht="14.25" customHeight="1">
      <c r="A20" s="63" t="s">
        <v>156</v>
      </c>
      <c r="B20" s="24"/>
      <c r="C20" s="90">
        <v>0</v>
      </c>
      <c r="D20" s="90"/>
      <c r="E20" s="90">
        <v>0</v>
      </c>
      <c r="F20" s="90"/>
      <c r="G20" s="90">
        <v>-97</v>
      </c>
      <c r="H20" s="90"/>
      <c r="I20" s="90">
        <v>0</v>
      </c>
      <c r="J20" s="90"/>
      <c r="K20" s="90"/>
      <c r="L20" s="90"/>
      <c r="M20" s="90">
        <f>-G20</f>
        <v>97</v>
      </c>
      <c r="N20" s="90"/>
      <c r="O20" s="33">
        <v>0</v>
      </c>
      <c r="P20" s="67"/>
    </row>
    <row r="21" spans="1:16" s="30" customFormat="1" ht="14.25" customHeight="1">
      <c r="A21" s="63"/>
      <c r="B21" s="24"/>
      <c r="C21" s="89"/>
      <c r="D21" s="90"/>
      <c r="E21" s="89"/>
      <c r="F21" s="90"/>
      <c r="G21" s="89"/>
      <c r="H21" s="90"/>
      <c r="I21" s="89"/>
      <c r="J21" s="90"/>
      <c r="K21" s="89"/>
      <c r="L21" s="90"/>
      <c r="M21" s="89"/>
      <c r="N21" s="90"/>
      <c r="O21" s="40"/>
      <c r="P21" s="67"/>
    </row>
    <row r="22" spans="1:16" s="30" customFormat="1" ht="18" customHeight="1" thickBot="1">
      <c r="A22" s="66" t="s">
        <v>138</v>
      </c>
      <c r="B22" s="24"/>
      <c r="C22" s="92">
        <f>C10+C18+C20+C14</f>
        <v>132000</v>
      </c>
      <c r="D22" s="32"/>
      <c r="E22" s="92">
        <f>E10+E18+E20+E14</f>
        <v>14428</v>
      </c>
      <c r="F22" s="32"/>
      <c r="G22" s="92">
        <f>G10+G18+G20+G14</f>
        <v>23107</v>
      </c>
      <c r="H22" s="67"/>
      <c r="I22" s="92">
        <f>I10+I18+I20+I14</f>
        <v>-4288</v>
      </c>
      <c r="J22" s="32"/>
      <c r="K22" s="92">
        <f>K10+K14</f>
        <v>54938</v>
      </c>
      <c r="L22" s="32"/>
      <c r="M22" s="92">
        <f>M10+M18+M20+M14</f>
        <v>33594</v>
      </c>
      <c r="N22" s="32"/>
      <c r="O22" s="92">
        <f>O10+O18+O20+O14</f>
        <v>253779</v>
      </c>
      <c r="P22" s="67"/>
    </row>
    <row r="23" spans="1:16" s="30" customFormat="1" ht="13.5" customHeight="1" thickTop="1">
      <c r="A23" s="66"/>
      <c r="B23" s="24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33"/>
      <c r="P23" s="67"/>
    </row>
    <row r="24" spans="1:16" s="30" customFormat="1" ht="28.5" customHeight="1">
      <c r="A24" s="217" t="s">
        <v>163</v>
      </c>
      <c r="B24" s="24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33"/>
      <c r="P24" s="67"/>
    </row>
    <row r="25" spans="1:16" s="30" customFormat="1" ht="15.75" customHeight="1">
      <c r="A25" s="88" t="s">
        <v>77</v>
      </c>
      <c r="B25" s="24"/>
      <c r="C25" s="134">
        <v>0</v>
      </c>
      <c r="D25" s="134"/>
      <c r="E25" s="134">
        <f>E26</f>
        <v>0</v>
      </c>
      <c r="F25" s="134"/>
      <c r="G25" s="134">
        <v>0</v>
      </c>
      <c r="H25" s="134"/>
      <c r="I25" s="134">
        <v>0</v>
      </c>
      <c r="J25" s="134"/>
      <c r="K25" s="134">
        <f>K26</f>
        <v>0</v>
      </c>
      <c r="L25" s="134"/>
      <c r="M25" s="134">
        <f>M26</f>
        <v>0</v>
      </c>
      <c r="N25" s="134"/>
      <c r="O25" s="135">
        <f>SUM(C25:M25)</f>
        <v>0</v>
      </c>
      <c r="P25" s="67"/>
    </row>
    <row r="26" spans="1:16" s="30" customFormat="1" ht="15">
      <c r="A26" s="123" t="s">
        <v>137</v>
      </c>
      <c r="B26" s="129"/>
      <c r="C26" s="214">
        <v>0</v>
      </c>
      <c r="D26" s="214">
        <v>0</v>
      </c>
      <c r="E26" s="214"/>
      <c r="F26" s="214"/>
      <c r="G26" s="214">
        <v>0</v>
      </c>
      <c r="H26" s="214"/>
      <c r="I26" s="214">
        <v>0</v>
      </c>
      <c r="J26" s="214"/>
      <c r="K26" s="214"/>
      <c r="L26" s="214"/>
      <c r="M26" s="214">
        <f>-E26-K26</f>
        <v>0</v>
      </c>
      <c r="N26" s="214"/>
      <c r="O26" s="214">
        <f>SUM(C26:M26)</f>
        <v>0</v>
      </c>
      <c r="P26" s="67"/>
    </row>
    <row r="27" spans="1:16" s="30" customFormat="1" ht="6.75" customHeight="1">
      <c r="A27" s="123"/>
      <c r="B27" s="2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6"/>
      <c r="P27" s="67"/>
    </row>
    <row r="28" spans="1:16" s="30" customFormat="1" ht="15">
      <c r="A28" s="63" t="s">
        <v>155</v>
      </c>
      <c r="B28" s="24"/>
      <c r="C28" s="134">
        <v>0</v>
      </c>
      <c r="D28" s="134"/>
      <c r="E28" s="134">
        <v>0</v>
      </c>
      <c r="F28" s="134"/>
      <c r="G28" s="134">
        <f>'IS'!D33+'IS'!D34</f>
        <v>0</v>
      </c>
      <c r="H28" s="134"/>
      <c r="I28" s="134">
        <v>-9</v>
      </c>
      <c r="J28" s="134"/>
      <c r="K28" s="134">
        <v>0</v>
      </c>
      <c r="L28" s="134"/>
      <c r="M28" s="134">
        <f>'IS'!D29</f>
        <v>12776</v>
      </c>
      <c r="N28" s="134"/>
      <c r="O28" s="135">
        <f>SUM(C28:M28)</f>
        <v>12767</v>
      </c>
      <c r="P28" s="67"/>
    </row>
    <row r="29" spans="1:16" s="30" customFormat="1" ht="6" customHeight="1">
      <c r="A29" s="63"/>
      <c r="B29" s="2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/>
      <c r="P29" s="67"/>
    </row>
    <row r="30" spans="1:16" s="30" customFormat="1" ht="15">
      <c r="A30" s="63" t="s">
        <v>156</v>
      </c>
      <c r="B30" s="24"/>
      <c r="C30" s="134">
        <v>0</v>
      </c>
      <c r="D30" s="134"/>
      <c r="E30" s="134">
        <v>0</v>
      </c>
      <c r="F30" s="134"/>
      <c r="G30" s="134"/>
      <c r="H30" s="134"/>
      <c r="I30" s="134">
        <v>0</v>
      </c>
      <c r="J30" s="134"/>
      <c r="K30" s="134">
        <v>0</v>
      </c>
      <c r="L30" s="134"/>
      <c r="M30" s="134">
        <f>-G30</f>
        <v>0</v>
      </c>
      <c r="N30" s="134"/>
      <c r="O30" s="135">
        <f>SUM(C30:M30)</f>
        <v>0</v>
      </c>
      <c r="P30" s="67"/>
    </row>
    <row r="31" spans="1:16" s="30" customFormat="1" ht="8.25" customHeight="1">
      <c r="A31" s="63"/>
      <c r="B31" s="24"/>
      <c r="C31" s="89"/>
      <c r="D31" s="90"/>
      <c r="E31" s="89"/>
      <c r="F31" s="90"/>
      <c r="G31" s="89"/>
      <c r="H31" s="90"/>
      <c r="I31" s="89"/>
      <c r="J31" s="90"/>
      <c r="K31" s="89"/>
      <c r="L31" s="90"/>
      <c r="M31" s="89"/>
      <c r="N31" s="90"/>
      <c r="O31" s="40"/>
      <c r="P31" s="67"/>
    </row>
    <row r="32" spans="1:16" s="30" customFormat="1" ht="15.75" thickBot="1">
      <c r="A32" s="66" t="s">
        <v>164</v>
      </c>
      <c r="B32" s="91">
        <v>26</v>
      </c>
      <c r="C32" s="92">
        <f>C22+C25+C28+C30</f>
        <v>132000</v>
      </c>
      <c r="D32" s="32"/>
      <c r="E32" s="92">
        <f aca="true" t="shared" si="0" ref="E32:O32">E22+E25+E28+E30</f>
        <v>14428</v>
      </c>
      <c r="F32" s="92">
        <f t="shared" si="0"/>
        <v>0</v>
      </c>
      <c r="G32" s="92">
        <f t="shared" si="0"/>
        <v>23107</v>
      </c>
      <c r="H32" s="92">
        <f t="shared" si="0"/>
        <v>0</v>
      </c>
      <c r="I32" s="92">
        <f t="shared" si="0"/>
        <v>-4297</v>
      </c>
      <c r="J32" s="67">
        <f t="shared" si="0"/>
        <v>0</v>
      </c>
      <c r="K32" s="92">
        <f>K22+K25</f>
        <v>54938</v>
      </c>
      <c r="L32" s="67"/>
      <c r="M32" s="92">
        <f t="shared" si="0"/>
        <v>46370</v>
      </c>
      <c r="N32" s="92">
        <f t="shared" si="0"/>
        <v>0</v>
      </c>
      <c r="O32" s="92">
        <f t="shared" si="0"/>
        <v>266546</v>
      </c>
      <c r="P32" s="67"/>
    </row>
    <row r="33" spans="1:16" s="30" customFormat="1" ht="8.25" customHeight="1" thickTop="1">
      <c r="A33" s="66"/>
      <c r="B33" s="91"/>
      <c r="C33" s="67"/>
      <c r="D33" s="32"/>
      <c r="E33" s="67"/>
      <c r="F33" s="32"/>
      <c r="G33" s="67"/>
      <c r="H33" s="67"/>
      <c r="I33" s="67"/>
      <c r="J33" s="32"/>
      <c r="K33" s="32"/>
      <c r="L33" s="32"/>
      <c r="M33" s="67"/>
      <c r="N33" s="32"/>
      <c r="O33" s="67"/>
      <c r="P33" s="67"/>
    </row>
    <row r="34" spans="1:16" s="30" customFormat="1" ht="15">
      <c r="A34" s="66"/>
      <c r="B34" s="91"/>
      <c r="C34" s="67"/>
      <c r="D34" s="32"/>
      <c r="E34" s="67"/>
      <c r="F34" s="32"/>
      <c r="G34" s="67"/>
      <c r="H34" s="67"/>
      <c r="I34" s="67"/>
      <c r="J34" s="32"/>
      <c r="K34" s="32"/>
      <c r="L34" s="32"/>
      <c r="M34" s="67"/>
      <c r="N34" s="32"/>
      <c r="O34" s="67"/>
      <c r="P34" s="67"/>
    </row>
    <row r="35" spans="2:6" s="22" customFormat="1" ht="15">
      <c r="B35" s="59"/>
      <c r="C35" s="59"/>
      <c r="D35" s="59"/>
      <c r="E35" s="18"/>
      <c r="F35" s="17"/>
    </row>
    <row r="36" spans="2:13" s="22" customFormat="1" ht="15">
      <c r="B36" s="59"/>
      <c r="C36" s="59"/>
      <c r="D36" s="59"/>
      <c r="E36" s="18"/>
      <c r="F36" s="17"/>
      <c r="M36" s="209"/>
    </row>
    <row r="37" spans="1:6" s="22" customFormat="1" ht="15">
      <c r="A37" s="151" t="str">
        <f>SFP!A56</f>
        <v>Приложенията на страници от 5 до 25 са неразделна част от финансовия отчет.</v>
      </c>
      <c r="B37" s="172"/>
      <c r="C37" s="172"/>
      <c r="D37" s="172"/>
      <c r="E37" s="18"/>
      <c r="F37" s="17"/>
    </row>
    <row r="38" spans="2:6" s="22" customFormat="1" ht="15">
      <c r="B38" s="59"/>
      <c r="C38" s="59"/>
      <c r="D38" s="59"/>
      <c r="E38" s="18"/>
      <c r="F38" s="17"/>
    </row>
    <row r="39" spans="1:2" s="13" customFormat="1" ht="15">
      <c r="A39" s="145"/>
      <c r="B39" s="83"/>
    </row>
    <row r="40" spans="1:2" s="13" customFormat="1" ht="15">
      <c r="A40" s="173"/>
      <c r="B40" s="53"/>
    </row>
    <row r="41" spans="1:2" ht="15">
      <c r="A41" s="58" t="s">
        <v>80</v>
      </c>
      <c r="B41" s="53"/>
    </row>
    <row r="42" spans="1:2" ht="15">
      <c r="A42" s="19"/>
      <c r="B42" s="53"/>
    </row>
    <row r="43" spans="1:2" ht="15">
      <c r="A43" s="119" t="s">
        <v>81</v>
      </c>
      <c r="B43" s="53"/>
    </row>
    <row r="44" spans="1:2" ht="15">
      <c r="A44" s="119"/>
      <c r="B44" s="53"/>
    </row>
    <row r="45" spans="1:2" ht="15">
      <c r="A45" s="19" t="str">
        <f>CFS!A59</f>
        <v>Финансов директор: </v>
      </c>
      <c r="B45" s="53"/>
    </row>
    <row r="46" spans="1:2" ht="15">
      <c r="A46" s="119"/>
      <c r="B46" s="53"/>
    </row>
    <row r="47" spans="1:2" ht="15">
      <c r="A47" s="119" t="str">
        <f>CFS!A60</f>
        <v>Борис Борисов</v>
      </c>
      <c r="B47" s="53"/>
    </row>
    <row r="48" spans="1:2" ht="15">
      <c r="A48" s="119"/>
      <c r="B48" s="53"/>
    </row>
    <row r="49" spans="1:2" ht="15">
      <c r="A49" s="174" t="s">
        <v>82</v>
      </c>
      <c r="B49" s="83"/>
    </row>
    <row r="50" spans="1:2" ht="15">
      <c r="A50" s="145"/>
      <c r="B50" s="83"/>
    </row>
    <row r="51" spans="1:2" ht="15">
      <c r="A51" s="146" t="s">
        <v>67</v>
      </c>
      <c r="B51" s="54"/>
    </row>
    <row r="52" spans="1:2" ht="15">
      <c r="A52" s="11"/>
      <c r="B52" s="11"/>
    </row>
    <row r="53" spans="1:2" ht="15">
      <c r="A53" s="10"/>
      <c r="B53" s="10"/>
    </row>
    <row r="62" spans="1:2" ht="15">
      <c r="A62" s="55"/>
      <c r="B62" s="55"/>
    </row>
  </sheetData>
  <sheetProtection/>
  <mergeCells count="10">
    <mergeCell ref="A2:O2"/>
    <mergeCell ref="A5:O5"/>
    <mergeCell ref="C6:C7"/>
    <mergeCell ref="E6:E7"/>
    <mergeCell ref="M6:M7"/>
    <mergeCell ref="O6:O7"/>
    <mergeCell ref="A6:A7"/>
    <mergeCell ref="G6:G7"/>
    <mergeCell ref="I6:I7"/>
    <mergeCell ref="K6:K7"/>
  </mergeCells>
  <printOptions/>
  <pageMargins left="0.5905511811023623" right="0.15748031496062992" top="0.3937007874015748" bottom="0.3937007874015748" header="0.5511811023622047" footer="0.5118110236220472"/>
  <pageSetup blackAndWhite="1" firstPageNumber="4" useFirstPageNumber="1" horizontalDpi="600" verticalDpi="600" orientation="portrait" paperSize="9" scale="6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CStanimirova</cp:lastModifiedBy>
  <cp:lastPrinted>2010-04-26T15:07:58Z</cp:lastPrinted>
  <dcterms:created xsi:type="dcterms:W3CDTF">2003-02-07T14:36:34Z</dcterms:created>
  <dcterms:modified xsi:type="dcterms:W3CDTF">2010-04-26T15:08:01Z</dcterms:modified>
  <cp:category/>
  <cp:version/>
  <cp:contentType/>
  <cp:contentStatus/>
</cp:coreProperties>
</file>