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<sst xmlns="http://schemas.openxmlformats.org/spreadsheetml/2006/main" count="1069" uniqueCount="873">
  <si>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</si>
  <si>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</si>
  <si>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</si>
  <si>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</si>
  <si>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</si>
  <si>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</si>
  <si>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</si>
  <si>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</si>
  <si>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</si>
  <si>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</si>
  <si>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</si>
  <si>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</si>
  <si>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</si>
  <si>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</si>
  <si>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</si>
  <si>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</si>
  <si>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</si>
  <si>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</si>
  <si>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</si>
  <si>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</si>
  <si>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</si>
  <si>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</si>
  <si>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</si>
  <si>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</si>
  <si>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</si>
  <si>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</si>
  <si>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</si>
  <si>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</si>
  <si>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</si>
  <si>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</si>
  <si>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</si>
  <si>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</si>
  <si>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</si>
  <si>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</si>
  <si>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</si>
  <si>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</si>
  <si>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</si>
  <si>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</si>
  <si>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</si>
  <si>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</si>
  <si>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</si>
  <si>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</si>
  <si>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</si>
  <si>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</si>
  <si>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</si>
  <si>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</si>
  <si>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</si>
  <si>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</si>
  <si>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</si>
  <si>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</si>
  <si>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</si>
  <si>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</si>
  <si>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</si>
  <si>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</si>
  <si>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</si>
  <si>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</si>
  <si>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</si>
  <si>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</si>
  <si>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</si>
  <si>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</si>
  <si>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</si>
  <si>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</si>
  <si>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</si>
  <si>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</si>
  <si>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</si>
  <si>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</si>
  <si>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</si>
  <si>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</si>
  <si>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</si>
  <si>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</si>
  <si>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</si>
  <si>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</si>
  <si>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</si>
  <si>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</si>
  <si>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</si>
  <si>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</si>
  <si>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</si>
  <si>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</si>
  <si>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</si>
  <si>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</si>
  <si>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</si>
  <si>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</si>
  <si>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</si>
  <si>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</si>
  <si>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</si>
  <si>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</si>
  <si>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</si>
  <si>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</si>
  <si>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</si>
  <si>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</si>
  <si>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</si>
  <si>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</si>
  <si>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</si>
  <si>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</si>
  <si>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</si>
  <si>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</si>
  <si>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</si>
  <si>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</si>
  <si>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</si>
  <si>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</si>
  <si>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</si>
  <si>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</si>
  <si>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</si>
  <si>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</si>
  <si>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</si>
  <si>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</si>
  <si>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</si>
  <si>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</si>
  <si>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</si>
  <si>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</si>
  <si>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</si>
  <si>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</si>
  <si>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</si>
  <si>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</si>
  <si>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</si>
  <si>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</si>
  <si>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</si>
  <si>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</si>
  <si>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</si>
  <si>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</si>
  <si>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</si>
  <si>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</si>
  <si>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</si>
  <si>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</si>
  <si>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</si>
  <si>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</si>
  <si>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</si>
  <si>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</si>
  <si>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</si>
  <si>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</si>
  <si>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</si>
  <si>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</si>
  <si>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</si>
  <si>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</si>
  <si>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</si>
  <si>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</si>
  <si>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</si>
  <si>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</si>
  <si>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</si>
  <si>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</si>
  <si>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</si>
  <si>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</si>
  <si>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</si>
  <si>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</si>
  <si>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</si>
  <si>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</si>
  <si>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</si>
  <si>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</si>
  <si>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</si>
  <si>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</si>
  <si>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</si>
  <si>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</si>
  <si>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</si>
  <si>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</si>
  <si>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</si>
  <si>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</si>
  <si>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</si>
  <si>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</si>
  <si>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</si>
  <si>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</si>
  <si>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</si>
  <si>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</si>
  <si>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</si>
  <si>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</si>
  <si>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</si>
  <si>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</si>
  <si>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</si>
  <si>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</si>
  <si>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</si>
  <si>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</si>
  <si>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</si>
  <si>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</si>
  <si>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</si>
  <si>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</si>
  <si>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</si>
  <si>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</si>
  <si>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</si>
  <si>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</si>
  <si>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</si>
  <si>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</si>
  <si>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</si>
  <si>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</si>
  <si>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</si>
  <si>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</si>
  <si>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</si>
  <si>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</si>
  <si>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</si>
  <si>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</si>
  <si>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</si>
  <si>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</si>
  <si>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</si>
  <si>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</si>
  <si>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</si>
  <si>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</si>
  <si>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</si>
  <si>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</si>
  <si>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</si>
  <si>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</si>
  <si>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</si>
  <si>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</si>
  <si>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</si>
  <si>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</si>
  <si>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</si>
  <si>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</si>
  <si>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</si>
  <si>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</si>
  <si>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</si>
  <si>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</si>
  <si>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</si>
  <si>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</si>
  <si>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</si>
  <si>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</si>
  <si>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</si>
  <si>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</si>
  <si>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</si>
  <si>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</si>
  <si>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</si>
  <si>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</si>
  <si>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</si>
  <si>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</si>
  <si>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</si>
  <si>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</si>
  <si>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</si>
  <si>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</si>
  <si>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</si>
  <si>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</si>
  <si>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</si>
  <si>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</si>
  <si>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</si>
  <si>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</si>
  <si>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</si>
  <si>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</si>
  <si>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</si>
  <si>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</si>
  <si>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</si>
  <si>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</si>
  <si>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</si>
  <si>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</si>
  <si>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</si>
  <si>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</si>
  <si>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</si>
  <si>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</si>
  <si>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</si>
  <si>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</si>
  <si>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</si>
  <si>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</si>
  <si>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</si>
  <si>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</si>
  <si>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</si>
  <si>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</si>
  <si>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</si>
  <si>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</si>
  <si>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</si>
  <si>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</si>
  <si>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</si>
  <si>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</si>
  <si>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</si>
  <si>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</si>
  <si>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</si>
  <si>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</si>
  <si>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</si>
  <si>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</si>
  <si>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</si>
  <si>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</si>
  <si>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</si>
  <si>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</si>
  <si>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</si>
  <si>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</si>
  <si>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</si>
  <si>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</si>
  <si>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</si>
  <si>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</si>
  <si>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</si>
  <si>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</si>
  <si>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</si>
  <si>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</si>
  <si>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</si>
  <si>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</si>
  <si>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</si>
  <si>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</si>
  <si>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</si>
  <si>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</si>
  <si>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</si>
  <si>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</si>
  <si>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</si>
  <si>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</si>
  <si>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</si>
  <si>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</si>
  <si>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</si>
  <si>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</si>
  <si>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</si>
  <si>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</si>
  <si>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</si>
  <si>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</si>
  <si>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</si>
  <si>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</si>
  <si>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</si>
  <si>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</si>
  <si>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</si>
  <si>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</si>
  <si>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</si>
  <si>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</si>
  <si>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</si>
  <si>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</si>
  <si>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</si>
  <si>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</si>
  <si>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</si>
  <si>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</si>
  <si>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</si>
  <si>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</si>
  <si>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</si>
  <si>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</si>
  <si>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</si>
  <si>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</si>
  <si>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</si>
  <si>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</si>
  <si>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</si>
  <si>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</si>
  <si>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</si>
  <si>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</si>
  <si>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</si>
  <si>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</si>
  <si>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</si>
  <si>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</si>
  <si>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</si>
  <si>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</si>
  <si>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</si>
  <si>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</si>
  <si>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</si>
  <si>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</si>
  <si>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</si>
  <si>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</si>
  <si>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</si>
  <si>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</si>
  <si>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</si>
  <si>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</si>
  <si>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</si>
  <si>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</si>
  <si>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</si>
  <si>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</si>
  <si>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</si>
  <si>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</si>
  <si>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</si>
  <si>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</si>
  <si>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</si>
  <si>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</si>
  <si>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</si>
  <si>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</si>
  <si>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</si>
  <si>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</si>
  <si>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</si>
  <si>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</si>
  <si>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</si>
  <si>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</si>
  <si>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</si>
  <si>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</si>
  <si>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</si>
  <si>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</si>
  <si>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</si>
  <si>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</si>
  <si>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</si>
  <si>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</si>
  <si>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</si>
  <si>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</si>
  <si>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</si>
  <si>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</si>
  <si>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</si>
  <si>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</si>
  <si>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</si>
  <si>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</si>
  <si>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</si>
  <si>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</si>
  <si>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</si>
  <si>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</si>
  <si>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</si>
  <si>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</si>
  <si>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</si>
  <si>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</si>
  <si>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</si>
  <si>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</si>
  <si>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</si>
  <si>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</si>
  <si>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</si>
  <si>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</si>
  <si>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</si>
  <si>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</si>
  <si>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</si>
  <si>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</si>
  <si>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</si>
  <si>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</si>
  <si>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</si>
  <si>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</si>
  <si>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</si>
  <si>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</si>
  <si>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</si>
  <si>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</si>
  <si>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</si>
  <si>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</si>
  <si>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</si>
  <si>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</si>
  <si>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</si>
  <si>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</si>
  <si>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</si>
  <si>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</si>
  <si>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</si>
  <si>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</si>
  <si>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</si>
  <si>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</si>
  <si>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</si>
  <si>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</si>
  <si>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</si>
  <si>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</si>
  <si>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</si>
  <si>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</si>
  <si>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</si>
  <si>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</si>
  <si>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</si>
  <si>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</si>
  <si>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</si>
  <si>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</si>
  <si>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</si>
  <si>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</si>
  <si>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</si>
  <si>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</si>
  <si>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</si>
  <si>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</si>
  <si>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</si>
  <si>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</si>
  <si>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</si>
  <si>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</si>
  <si>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</si>
  <si>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</si>
  <si>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</si>
  <si>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</si>
  <si>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</si>
  <si>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</si>
  <si>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</si>
  <si>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</si>
  <si>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</si>
  <si>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</si>
  <si>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</si>
  <si>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</si>
  <si>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</si>
  <si>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</si>
  <si>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</si>
  <si>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</si>
  <si>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</si>
  <si>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</si>
  <si>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</si>
  <si>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</si>
  <si>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</si>
  <si>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</si>
  <si>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</si>
  <si>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</si>
  <si>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</si>
  <si>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</si>
  <si>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</si>
  <si>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</si>
  <si>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</si>
  <si>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</si>
  <si>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</si>
  <si>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</si>
  <si>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</si>
  <si>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</si>
  <si>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</si>
  <si>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</si>
  <si>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</si>
  <si>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</si>
  <si>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</si>
  <si>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</si>
  <si>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</si>
  <si>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</si>
  <si>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</si>
  <si>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</si>
  <si>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</si>
  <si>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</si>
  <si>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</si>
  <si>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</si>
  <si>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</si>
  <si>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</si>
  <si>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</si>
  <si>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</si>
  <si>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</si>
  <si>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</si>
  <si>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</si>
  <si>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</si>
  <si>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</si>
  <si>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</si>
  <si>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</si>
  <si>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</si>
  <si>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</si>
  <si>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</si>
  <si>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</si>
  <si>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</si>
  <si>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</si>
  <si>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</si>
  <si>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</si>
  <si>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</si>
  <si>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</si>
  <si>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</si>
  <si>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</si>
  <si>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</si>
  <si>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</si>
  <si>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</si>
  <si>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</si>
  <si>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</si>
  <si>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</si>
  <si>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</si>
  <si>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</si>
  <si>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</si>
  <si>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</si>
  <si>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</si>
  <si>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</si>
  <si>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</si>
  <si>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</si>
  <si>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</si>
  <si>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</si>
  <si>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</si>
  <si>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</si>
  <si>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</si>
  <si>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</si>
  <si>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</si>
  <si>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</si>
  <si>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</si>
  <si>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</si>
  <si>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</si>
  <si>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</si>
  <si>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</si>
  <si>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</si>
  <si>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</si>
  <si>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</si>
  <si>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</si>
  <si>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</si>
  <si>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</si>
  <si>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</si>
  <si>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</si>
  <si>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</si>
  <si>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</si>
  <si>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</si>
  <si>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</si>
  <si>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</si>
  <si>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</si>
  <si>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</si>
  <si>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</si>
  <si>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</si>
  <si>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</si>
  <si>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</si>
  <si>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</si>
  <si>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</si>
  <si>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</si>
  <si>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</si>
  <si>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</si>
  <si>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</si>
  <si>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</si>
  <si>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</si>
  <si>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</si>
  <si>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</si>
  <si>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</si>
  <si>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</si>
  <si>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</si>
  <si>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</si>
  <si>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</si>
  <si>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</si>
  <si>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</si>
  <si>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</si>
  <si>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</si>
  <si>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</si>
  <si>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</si>
  <si>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</si>
  <si>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</si>
  <si>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</si>
  <si>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</si>
  <si>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</si>
  <si>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</si>
  <si>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</si>
  <si>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</si>
  <si>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</si>
  <si>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</si>
  <si>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</si>
  <si>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</si>
  <si>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</si>
  <si>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</si>
  <si>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</si>
  <si>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</si>
  <si>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</si>
  <si>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</si>
  <si>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</si>
  <si>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</si>
  <si>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</si>
  <si>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</si>
  <si>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</si>
  <si>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</si>
  <si>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</si>
  <si>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</si>
  <si>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</si>
  <si>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</si>
  <si>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</si>
  <si>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</si>
  <si>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</si>
  <si>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</si>
  <si>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</si>
  <si>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</si>
  <si>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</si>
  <si>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</si>
  <si>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</si>
  <si>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</si>
  <si>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</si>
  <si>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</si>
  <si>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</si>
  <si>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</si>
  <si>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</si>
  <si>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</si>
  <si>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</si>
  <si>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</si>
  <si>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</si>
  <si>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</si>
  <si>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</si>
  <si>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</si>
  <si>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</si>
  <si>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</si>
  <si>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</si>
  <si>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</si>
  <si>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</si>
  <si>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</si>
  <si>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</si>
  <si>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</si>
  <si>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</si>
  <si>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</si>
  <si>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</si>
  <si>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</si>
  <si>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</si>
  <si>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</si>
  <si>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</si>
  <si>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</si>
  <si>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</si>
  <si>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</si>
  <si>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</si>
  <si>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</si>
  <si>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</si>
  <si>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</si>
  <si>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</si>
  <si>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</si>
  <si>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</si>
  <si>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</si>
  <si>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</si>
  <si>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</si>
  <si>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</si>
  <si>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</si>
  <si>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</si>
  <si>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</si>
  <si>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</si>
  <si>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</si>
  <si>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</si>
  <si>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</si>
  <si>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</si>
  <si>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</si>
  <si>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</si>
  <si>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</si>
  <si>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</si>
  <si>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</si>
  <si>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</si>
  <si>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</si>
  <si>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</si>
  <si>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</si>
  <si>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</si>
  <si>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</si>
  <si>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</si>
  <si>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</si>
  <si>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</si>
  <si>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</si>
  <si>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</si>
  <si>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</si>
  <si>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</si>
  <si>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</si>
  <si>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</si>
  <si>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</si>
  <si>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</si>
  <si>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</si>
  <si>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</si>
  <si>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</si>
  <si>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</si>
  <si>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</si>
  <si>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</si>
  <si>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</si>
  <si>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</si>
  <si>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</si>
  <si>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</si>
  <si>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</si>
  <si>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</si>
  <si>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</si>
  <si>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</si>
  <si>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</si>
  <si>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</si>
  <si>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</si>
  <si>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</si>
  <si>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</si>
  <si>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</si>
  <si>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</si>
  <si>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</si>
  <si>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</si>
  <si>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</si>
  <si>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</si>
  <si>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</si>
  <si>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</si>
  <si>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</si>
  <si>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</si>
  <si>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</si>
  <si>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</si>
  <si>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</si>
  <si>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</si>
  <si>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</si>
  <si>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</si>
  <si>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</si>
  <si>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</si>
  <si>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</si>
  <si>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</si>
  <si>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</si>
  <si>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</si>
  <si>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</si>
  <si>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</si>
  <si>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</si>
  <si>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</si>
  <si>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</si>
  <si>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</si>
  <si>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</si>
  <si>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</si>
  <si>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</si>
  <si>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</si>
  <si>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</si>
  <si>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</si>
  <si>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</si>
  <si>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</si>
  <si>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</si>
  <si>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</si>
  <si>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</si>
  <si>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</si>
  <si>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</si>
  <si>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</si>
  <si>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</si>
  <si>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</si>
  <si>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</si>
  <si>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</si>
  <si>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</si>
  <si>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</si>
  <si>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</si>
  <si>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</si>
  <si>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</si>
  <si>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</si>
  <si>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</si>
  <si>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</si>
  <si>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</si>
  <si>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</si>
  <si>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</si>
  <si>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</si>
  <si>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</si>
  <si>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</si>
  <si>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</si>
  <si>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</si>
  <si>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</si>
  <si>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</si>
  <si>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</si>
  <si>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</si>
  <si>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</si>
  <si>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</si>
  <si>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</si>
  <si>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</si>
  <si>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</si>
  <si>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</si>
  <si>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</si>
  <si>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</si>
  <si>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</si>
  <si>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</si>
  <si>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</si>
  <si>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</si>
  <si>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</si>
  <si>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</si>
  <si>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</si>
  <si>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</si>
  <si>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</si>
  <si>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</si>
  <si>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</si>
  <si>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</si>
  <si>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</si>
  <si>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</si>
  <si>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</si>
  <si>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</si>
  <si>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</si>
  <si>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</si>
  <si>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</si>
  <si>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</si>
  <si>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</si>
  <si>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</si>
  <si>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</si>
  <si>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</si>
  <si>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</si>
  <si>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</si>
  <si>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</si>
  <si>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</si>
  <si>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</si>
  <si>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</si>
  <si>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</si>
  <si>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</si>
  <si>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</si>
  <si>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</si>
  <si>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</si>
  <si>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</si>
  <si>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</si>
  <si>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</si>
  <si>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</si>
  <si>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</si>
  <si>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</si>
  <si>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</si>
  <si>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</si>
  <si>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</si>
  <si>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</si>
  <si>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</si>
  <si>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</si>
  <si>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</si>
  <si>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</si>
  <si>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</si>
  <si>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</si>
  <si>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</si>
  <si>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</si>
  <si>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</si>
  <si>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</si>
  <si>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</si>
  <si>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</si>
  <si>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</si>
  <si>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</si>
  <si>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</si>
  <si>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</si>
  <si>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</si>
  <si>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</si>
  <si>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</si>
  <si>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</si>
  <si>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</si>
  <si>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</si>
  <si>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</si>
  <si>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</si>
  <si>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</si>
  <si>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</si>
  <si>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</si>
  <si>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</si>
  <si>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</si>
  <si>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</si>
  <si>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</si>
  <si>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</si>
  <si>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</si>
  <si>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</si>
  <si>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</si>
  <si>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</si>
  <si>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</si>
  <si>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</si>
  <si>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</si>
  <si>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</si>
  <si>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</si>
  <si>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</si>
  <si>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</si>
  <si>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</si>
  <si>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</si>
  <si>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</si>
  <si>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ИТА БЪЛГАРИЯ ЕНЕРДЖИ ИНВЕСТМЪНТС АД</t>
  </si>
  <si>
    <t>Съставител: Алфа Мениджмънт Консултинг ЕООД</t>
  </si>
  <si>
    <t>Алфа Мениджмънт Консултинг ЕООД</t>
  </si>
  <si>
    <t xml:space="preserve"> 01.01.2012 г. - 30.06.2012 г.</t>
  </si>
  <si>
    <t xml:space="preserve">Ръководител: Гергана Атанасова </t>
  </si>
  <si>
    <t xml:space="preserve">Гергана Атанасова </t>
  </si>
  <si>
    <t>Дата на съставяне: 26.07.2012 г.</t>
  </si>
  <si>
    <t>26.07.2012 г.</t>
  </si>
  <si>
    <t>Дата на съставяне:                                       26.07.2012 г.</t>
  </si>
  <si>
    <t xml:space="preserve">Дата  на съставяне: 26.07.2012 г.                                                                                     </t>
  </si>
  <si>
    <t xml:space="preserve">Дата на съставяне: 26.07.2012 г.                     </t>
  </si>
  <si>
    <r>
      <t>Дата на съставяне: 26</t>
    </r>
    <r>
      <rPr>
        <sz val="10"/>
        <rFont val="Times New Roman"/>
        <family val="1"/>
      </rPr>
      <t>.07.2012 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</si>
</sst>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73">
      <selection activeCell="A98" sqref="A9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200741300</v>
      </c>
    </row>
    <row r="4" spans="1:8" ht="15">
      <c r="A4" s="580" t="s">
        <v>3</v>
      </c>
      <c r="B4" s="579"/>
      <c r="C4" s="579"/>
      <c r="D4" s="579"/>
      <c r="E4" s="504" t="s">
        <v>860</v>
      </c>
      <c r="F4" s="575" t="s">
        <v>4</v>
      </c>
      <c r="G4" s="576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-58</v>
      </c>
      <c r="H27" s="154">
        <f>SUM(H28:H30)</f>
        <v>-29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-58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-18</v>
      </c>
      <c r="H32" s="316">
        <v>-29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-76</v>
      </c>
      <c r="H33" s="154">
        <f>H27+H31+H32</f>
        <v>-58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-26</v>
      </c>
      <c r="H36" s="154">
        <f>H25+H17+H33</f>
        <v>-8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37</v>
      </c>
      <c r="H69" s="152">
        <v>24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</v>
      </c>
      <c r="H71" s="161">
        <f>H59+H60+H61+H69+H70</f>
        <v>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</v>
      </c>
      <c r="H79" s="162">
        <f>H71+H74+H75+H76</f>
        <v>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</v>
      </c>
      <c r="D87" s="151">
        <v>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</v>
      </c>
      <c r="D91" s="155">
        <f>SUM(D87:D90)</f>
        <v>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</v>
      </c>
      <c r="D93" s="155">
        <f>D64+D75+D84+D91+D92</f>
        <v>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21</v>
      </c>
      <c r="D94" s="164">
        <f>D93+D55</f>
        <v>21</v>
      </c>
      <c r="E94" s="449" t="s">
        <v>270</v>
      </c>
      <c r="F94" s="289" t="s">
        <v>271</v>
      </c>
      <c r="G94" s="165">
        <f>G36+G39+G55+G79</f>
        <v>21</v>
      </c>
      <c r="H94" s="165">
        <f>H36+H39+H55+H79</f>
        <v>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7" t="s">
        <v>862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865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" footer="0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0">
      <selection activeCell="B48" sqref="B48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ИТА БЪЛГАРИЯ ЕНЕРДЖИ ИНВЕСТМЪНТС АД</v>
      </c>
      <c r="C2" s="584"/>
      <c r="D2" s="584"/>
      <c r="E2" s="584"/>
      <c r="F2" s="586" t="s">
        <v>2</v>
      </c>
      <c r="G2" s="586"/>
      <c r="H2" s="526">
        <f>'справка №1-БАЛАНС'!H3</f>
        <v>200741300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 01.01.2012 г. - 30.06.2012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16</v>
      </c>
      <c r="D10" s="46">
        <v>11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</v>
      </c>
      <c r="D12" s="46">
        <v>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18</v>
      </c>
      <c r="D19" s="49">
        <f>SUM(D9:D15)+D16</f>
        <v>12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18</v>
      </c>
      <c r="D28" s="50">
        <f>D26+D19</f>
        <v>12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18</v>
      </c>
      <c r="H30" s="53">
        <f>IF((D28-H28)&gt;0,D28-H28,0)</f>
        <v>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18</v>
      </c>
      <c r="D33" s="49">
        <f>D28-D31+D32</f>
        <v>12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18</v>
      </c>
      <c r="H34" s="548">
        <f>IF((D33-H33)&gt;0,D33-H33,0)</f>
        <v>12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18</v>
      </c>
      <c r="H39" s="559">
        <f>IF(H34&gt;0,IF(D35+H34&lt;0,0,D35+H34),IF(D34-D35&lt;0,D35-D34,0))</f>
        <v>12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18</v>
      </c>
      <c r="H41" s="52">
        <f>IF(D39=0,IF(H39-H40&gt;0,H39-H40+D40,0),IF(D39-D40&lt;0,D40-D39+H40,0))</f>
        <v>12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</v>
      </c>
      <c r="D42" s="53">
        <f>D33+D35+D39</f>
        <v>12</v>
      </c>
      <c r="E42" s="128" t="s">
        <v>379</v>
      </c>
      <c r="F42" s="129" t="s">
        <v>380</v>
      </c>
      <c r="G42" s="53">
        <f>G39+G33</f>
        <v>18</v>
      </c>
      <c r="H42" s="53">
        <f>H39+H33</f>
        <v>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2" t="s">
        <v>863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3" t="s">
        <v>866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75" zoomScaleNormal="75" zoomScalePageLayoutView="0" workbookViewId="0" topLeftCell="A1">
      <selection activeCell="A49" sqref="A4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ИТА БЪЛГАРИЯ ЕНЕРДЖИ ИНВЕСТМЪНТС АД</v>
      </c>
      <c r="C4" s="541" t="s">
        <v>2</v>
      </c>
      <c r="D4" s="541">
        <f>'справка №1-БАЛАНС'!H3</f>
        <v>200741300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01.01.2012 г. - 30.06.2012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-11</v>
      </c>
      <c r="D11" s="54">
        <v>-31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0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11</v>
      </c>
      <c r="D19" s="54">
        <v>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0</v>
      </c>
      <c r="D20" s="55">
        <f>SUM(D10:D19)</f>
        <v>-20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-20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21</v>
      </c>
      <c r="D44" s="132">
        <v>42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</v>
      </c>
      <c r="D45" s="55">
        <f>D44+D43</f>
        <v>22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21</v>
      </c>
      <c r="D46" s="56">
        <v>22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862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">
      <selection activeCell="A38" sqref="A3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ИТА БЪЛГАРИЯ ЕНЕРДЖИ ИНВЕСТМЪНТС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200741300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01.01.2012 г. - 30.06.2012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-58</v>
      </c>
      <c r="K11" s="60"/>
      <c r="L11" s="344">
        <f>SUM(C11:K11)</f>
        <v>-8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-58</v>
      </c>
      <c r="K15" s="61">
        <f t="shared" si="2"/>
        <v>0</v>
      </c>
      <c r="L15" s="344">
        <f t="shared" si="1"/>
        <v>-8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</v>
      </c>
      <c r="K16" s="60"/>
      <c r="L16" s="344">
        <f t="shared" si="1"/>
        <v>-18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-76</v>
      </c>
      <c r="K29" s="59">
        <f t="shared" si="6"/>
        <v>0</v>
      </c>
      <c r="L29" s="344">
        <f t="shared" si="1"/>
        <v>-26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-76</v>
      </c>
      <c r="K32" s="59">
        <f t="shared" si="7"/>
        <v>0</v>
      </c>
      <c r="L32" s="344">
        <f t="shared" si="1"/>
        <v>-26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818</v>
      </c>
      <c r="E38" s="590"/>
      <c r="F38" s="590" t="s">
        <v>863</v>
      </c>
      <c r="G38" s="590"/>
      <c r="H38" s="590"/>
      <c r="I38" s="590"/>
      <c r="J38" s="15" t="s">
        <v>854</v>
      </c>
      <c r="K38" s="15"/>
      <c r="L38" s="590" t="s">
        <v>866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B51" sqref="B51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ИТА БЪЛГАРИЯ ЕНЕРДЖИ ИНВЕСТМЪНТС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200741300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01.01.2012 г. - 30.06.2012 г.</v>
      </c>
      <c r="D3" s="611"/>
      <c r="E3" s="611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96" t="s">
        <v>463</v>
      </c>
      <c r="B5" s="597"/>
      <c r="C5" s="60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60">
      <c r="A6" s="598"/>
      <c r="B6" s="599"/>
      <c r="C6" s="60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2" t="s">
        <v>863</v>
      </c>
      <c r="L44" s="602"/>
      <c r="M44" s="602"/>
      <c r="N44" s="602"/>
      <c r="O44" s="603" t="s">
        <v>865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75" zoomScaleNormal="75" zoomScalePageLayoutView="0" workbookViewId="0" topLeftCell="A76">
      <selection activeCell="A109" sqref="A109:B10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ИТА БЪЛГАРИЯ ЕНЕРДЖИ ИНВЕСТМЪНТС АД</v>
      </c>
      <c r="C3" s="619"/>
      <c r="D3" s="526" t="s">
        <v>2</v>
      </c>
      <c r="E3" s="107">
        <f>'справка №1-БАЛАНС'!H3</f>
        <v>200741300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01.01.2012 г. - 30.06.2012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>
        <v>0</v>
      </c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10</v>
      </c>
      <c r="D85" s="104">
        <f>SUM(D86:D90)+D94</f>
        <v>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37</v>
      </c>
      <c r="D95" s="108">
        <v>37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47</v>
      </c>
      <c r="D96" s="104">
        <f>D85+D80+D75+D71+D95</f>
        <v>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47</v>
      </c>
      <c r="D97" s="104">
        <f>D96+D68+D66</f>
        <v>47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862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ИТА БЪЛГАРИЯ ЕНЕРДЖИ ИНВЕСТМЪНТС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200741300</v>
      </c>
    </row>
    <row r="5" spans="1:9" ht="15">
      <c r="A5" s="501" t="s">
        <v>5</v>
      </c>
      <c r="B5" s="621" t="str">
        <f>'справка №1-БАЛАНС'!E5</f>
        <v> 01.01.2012 г. - 30.06.2012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818</v>
      </c>
      <c r="E30" s="622" t="s">
        <v>863</v>
      </c>
      <c r="F30" s="622"/>
      <c r="G30" s="622"/>
      <c r="H30" s="420" t="s">
        <v>780</v>
      </c>
      <c r="I30" s="622" t="s">
        <v>866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75" zoomScaleNormal="75" zoomScalePageLayoutView="0" workbookViewId="0" topLeftCell="A115">
      <selection activeCell="A151" sqref="A15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ИТА БЪЛГАРИЯ ЕНЕРДЖИ ИНВЕСТМЪНТС АД</v>
      </c>
      <c r="C5" s="627"/>
      <c r="D5" s="627"/>
      <c r="E5" s="570" t="s">
        <v>2</v>
      </c>
      <c r="F5" s="451">
        <f>'справка №1-БАЛАНС'!H3</f>
        <v>200741300</v>
      </c>
    </row>
    <row r="6" spans="1:13" ht="15" customHeight="1">
      <c r="A6" s="27" t="s">
        <v>821</v>
      </c>
      <c r="B6" s="628" t="str">
        <f>'справка №1-БАЛАНС'!E5</f>
        <v> 01.01.2012 г. - 30.06.2012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9" t="s">
        <v>862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865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2012-07-24T11:27:46Z</cp:lastPrinted>
  <dcterms:created xsi:type="dcterms:W3CDTF">2000-06-29T12:02:40Z</dcterms:created>
  <dcterms:modified xsi:type="dcterms:W3CDTF">2012-07-26T07:47:17Z</dcterms:modified>
  <cp:category/>
  <cp:version/>
  <cp:contentType/>
  <cp:contentStatus/>
</cp:coreProperties>
</file>