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<sst xmlns="http://schemas.openxmlformats.org/spreadsheetml/2006/main" count="1077" uniqueCount="873">
  <si>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</si>
  <si>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</si>
  <si>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</si>
  <si>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</si>
  <si>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</si>
  <si>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</si>
  <si>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</si>
  <si>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</si>
  <si>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</si>
  <si>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</si>
  <si>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</si>
  <si>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</si>
  <si>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</si>
  <si>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</si>
  <si>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</si>
  <si>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</si>
  <si>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</si>
  <si>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</si>
  <si>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</si>
  <si>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</si>
  <si>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</si>
  <si>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</si>
  <si>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</si>
  <si>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</si>
  <si>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</si>
  <si>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</si>
  <si>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</si>
  <si>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</si>
  <si>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</si>
  <si>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</si>
  <si>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</si>
  <si>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</si>
  <si>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</si>
  <si>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</si>
  <si>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</si>
  <si>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</si>
  <si>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</si>
  <si>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</si>
  <si>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</si>
  <si>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</si>
  <si>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</si>
  <si>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</si>
  <si>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</si>
  <si>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</si>
  <si>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</si>
  <si>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</si>
  <si>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</si>
  <si>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</si>
  <si>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</si>
  <si>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</si>
  <si>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</si>
  <si>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</si>
  <si>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</si>
  <si>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</si>
  <si>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</si>
  <si>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</si>
  <si>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</si>
  <si>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</si>
  <si>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</si>
  <si>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</si>
  <si>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</si>
  <si>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</si>
  <si>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</si>
  <si>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</si>
  <si>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</si>
  <si>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</si>
  <si>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</si>
  <si>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</si>
  <si>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</si>
  <si>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</si>
  <si>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</si>
  <si>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</si>
  <si>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</si>
  <si>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</si>
  <si>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</si>
  <si>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</si>
  <si>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</si>
  <si>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</si>
  <si>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</si>
  <si>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</si>
  <si>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</si>
  <si>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</si>
  <si>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</si>
  <si>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</si>
  <si>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</si>
  <si>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</si>
  <si>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</si>
  <si>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</si>
  <si>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</si>
  <si>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</si>
  <si>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</si>
  <si>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</si>
  <si>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</si>
  <si>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</si>
  <si>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</si>
  <si>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</si>
  <si>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</si>
  <si>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</si>
  <si>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</si>
  <si>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</si>
  <si>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</si>
  <si>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</si>
  <si>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</si>
  <si>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</si>
  <si>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</si>
  <si>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</si>
  <si>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</si>
  <si>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</si>
  <si>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</si>
  <si>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</si>
  <si>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</si>
  <si>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</si>
  <si>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</si>
  <si>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</si>
  <si>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</si>
  <si>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</si>
  <si>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</si>
  <si>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</si>
  <si>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</si>
  <si>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</si>
  <si>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</si>
  <si>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</si>
  <si>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</si>
  <si>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</si>
  <si>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</si>
  <si>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</si>
  <si>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</si>
  <si>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</si>
  <si>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</si>
  <si>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</si>
  <si>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</si>
  <si>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</si>
  <si>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</si>
  <si>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</si>
  <si>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</si>
  <si>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</si>
  <si>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</si>
  <si>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</si>
  <si>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</si>
  <si>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</si>
  <si>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</si>
  <si>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</si>
  <si>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</si>
  <si>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</si>
  <si>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</si>
  <si>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</si>
  <si>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</si>
  <si>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</si>
  <si>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</si>
  <si>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</si>
  <si>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</si>
  <si>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</si>
  <si>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</si>
  <si>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</si>
  <si>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</si>
  <si>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</si>
  <si>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</si>
  <si>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</si>
  <si>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</si>
  <si>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</si>
  <si>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</si>
  <si>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</si>
  <si>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</si>
  <si>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</si>
  <si>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</si>
  <si>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</si>
  <si>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</si>
  <si>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</si>
  <si>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</si>
  <si>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</si>
  <si>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</si>
  <si>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</si>
  <si>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</si>
  <si>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</si>
  <si>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</si>
  <si>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</si>
  <si>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</si>
  <si>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</si>
  <si>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</si>
  <si>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</si>
  <si>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</si>
  <si>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</si>
  <si>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</si>
  <si>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</si>
  <si>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</si>
  <si>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</si>
  <si>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</si>
  <si>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</si>
  <si>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</si>
  <si>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</si>
  <si>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</si>
  <si>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</si>
  <si>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</si>
  <si>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</si>
  <si>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</si>
  <si>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</si>
  <si>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</si>
  <si>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</si>
  <si>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</si>
  <si>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</si>
  <si>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</si>
  <si>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</si>
  <si>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</si>
  <si>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</si>
  <si>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</si>
  <si>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</si>
  <si>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</si>
  <si>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</si>
  <si>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</si>
  <si>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</si>
  <si>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</si>
  <si>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</si>
  <si>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</si>
  <si>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</si>
  <si>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</si>
  <si>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</si>
  <si>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</si>
  <si>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</si>
  <si>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</si>
  <si>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</si>
  <si>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</si>
  <si>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</si>
  <si>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</si>
  <si>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</si>
  <si>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</si>
  <si>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</si>
  <si>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</si>
  <si>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</si>
  <si>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</si>
  <si>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</si>
  <si>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</si>
  <si>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</si>
  <si>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</si>
  <si>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</si>
  <si>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</si>
  <si>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</si>
  <si>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</si>
  <si>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</si>
  <si>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</si>
  <si>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</si>
  <si>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</si>
  <si>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</si>
  <si>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</si>
  <si>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</si>
  <si>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</si>
  <si>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</si>
  <si>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</si>
  <si>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</si>
  <si>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</si>
  <si>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</si>
  <si>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</si>
  <si>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</si>
  <si>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</si>
  <si>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</si>
  <si>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</si>
  <si>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</si>
  <si>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</si>
  <si>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</si>
  <si>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</si>
  <si>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</si>
  <si>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</si>
  <si>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</si>
  <si>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</si>
  <si>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</si>
  <si>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</si>
  <si>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</si>
  <si>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</si>
  <si>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</si>
  <si>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</si>
  <si>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</si>
  <si>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</si>
  <si>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</si>
  <si>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</si>
  <si>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</si>
  <si>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</si>
  <si>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</si>
  <si>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</si>
  <si>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</si>
  <si>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</si>
  <si>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</si>
  <si>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</si>
  <si>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</si>
  <si>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</si>
  <si>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</si>
  <si>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</si>
  <si>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</si>
  <si>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</si>
  <si>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</si>
  <si>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</si>
  <si>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</si>
  <si>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</si>
  <si>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</si>
  <si>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</si>
  <si>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</si>
  <si>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</si>
  <si>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</si>
  <si>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</si>
  <si>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</si>
  <si>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</si>
  <si>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</si>
  <si>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</si>
  <si>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</si>
  <si>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</si>
  <si>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</si>
  <si>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</si>
  <si>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</si>
  <si>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</si>
  <si>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</si>
  <si>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</si>
  <si>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</si>
  <si>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</si>
  <si>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</si>
  <si>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</si>
  <si>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</si>
  <si>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</si>
  <si>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</si>
  <si>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</si>
  <si>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</si>
  <si>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</si>
  <si>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</si>
  <si>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</si>
  <si>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</si>
  <si>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</si>
  <si>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</si>
  <si>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</si>
  <si>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</si>
  <si>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</si>
  <si>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</si>
  <si>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</si>
  <si>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</si>
  <si>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</si>
  <si>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</si>
  <si>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</si>
  <si>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</si>
  <si>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</si>
  <si>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</si>
  <si>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</si>
  <si>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</si>
  <si>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</si>
  <si>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</si>
  <si>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</si>
  <si>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</si>
  <si>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</si>
  <si>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</si>
  <si>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</si>
  <si>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</si>
  <si>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</si>
  <si>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</si>
  <si>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</si>
  <si>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</si>
  <si>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</si>
  <si>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</si>
  <si>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</si>
  <si>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</si>
  <si>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</si>
  <si>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</si>
  <si>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</si>
  <si>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</si>
  <si>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</si>
  <si>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</si>
  <si>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</si>
  <si>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</si>
  <si>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</si>
  <si>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</si>
  <si>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</si>
  <si>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</si>
  <si>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</si>
  <si>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</si>
  <si>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</si>
  <si>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</si>
  <si>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</si>
  <si>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</si>
  <si>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</si>
  <si>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</si>
  <si>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</si>
  <si>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</si>
  <si>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</si>
  <si>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</si>
  <si>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</si>
  <si>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</si>
  <si>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</si>
  <si>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</si>
  <si>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</si>
  <si>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</si>
  <si>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</si>
  <si>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</si>
  <si>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</si>
  <si>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</si>
  <si>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</si>
  <si>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</si>
  <si>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</si>
  <si>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</si>
  <si>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</si>
  <si>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</si>
  <si>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</si>
  <si>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</si>
  <si>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</si>
  <si>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</si>
  <si>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</si>
  <si>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</si>
  <si>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</si>
  <si>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</si>
  <si>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</si>
  <si>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</si>
  <si>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</si>
  <si>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</si>
  <si>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</si>
  <si>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</si>
  <si>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</si>
  <si>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</si>
  <si>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</si>
  <si>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</si>
  <si>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</si>
  <si>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</si>
  <si>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</si>
  <si>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</si>
  <si>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</si>
  <si>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</si>
  <si>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</si>
  <si>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</si>
  <si>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</si>
  <si>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</si>
  <si>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</si>
  <si>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</si>
  <si>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</si>
  <si>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</si>
  <si>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</si>
  <si>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</si>
  <si>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</si>
  <si>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</si>
  <si>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</si>
  <si>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</si>
  <si>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</si>
  <si>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</si>
  <si>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</si>
  <si>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</si>
  <si>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</si>
  <si>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</si>
  <si>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</si>
  <si>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</si>
  <si>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</si>
  <si>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</si>
  <si>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</si>
  <si>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</si>
  <si>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</si>
  <si>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</si>
  <si>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</si>
  <si>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</si>
  <si>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</si>
  <si>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</si>
  <si>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</si>
  <si>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</si>
  <si>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</si>
  <si>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</si>
  <si>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</si>
  <si>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</si>
  <si>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</si>
  <si>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</si>
  <si>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</si>
  <si>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</si>
  <si>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</si>
  <si>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</si>
  <si>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</si>
  <si>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</si>
  <si>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</si>
  <si>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</si>
  <si>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</si>
  <si>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</si>
  <si>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</si>
  <si>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</si>
  <si>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</si>
  <si>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</si>
  <si>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</si>
  <si>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</si>
  <si>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</si>
  <si>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</si>
  <si>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</si>
  <si>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</si>
  <si>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</si>
  <si>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</si>
  <si>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</si>
  <si>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</si>
  <si>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</si>
  <si>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</si>
  <si>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</si>
  <si>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</si>
  <si>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</si>
  <si>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</si>
  <si>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</si>
  <si>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</si>
  <si>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</si>
  <si>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</si>
  <si>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</si>
  <si>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</si>
  <si>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</si>
  <si>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</si>
  <si>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</si>
  <si>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</si>
  <si>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</si>
  <si>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</si>
  <si>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</si>
  <si>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</si>
  <si>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</si>
  <si>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</si>
  <si>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</si>
  <si>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</si>
  <si>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</si>
  <si>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</si>
  <si>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</si>
  <si>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</si>
  <si>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</si>
  <si>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</si>
  <si>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</si>
  <si>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</si>
  <si>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</si>
  <si>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</si>
  <si>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</si>
  <si>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</si>
  <si>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</si>
  <si>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</si>
  <si>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</si>
  <si>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</si>
  <si>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</si>
  <si>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</si>
  <si>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</si>
  <si>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</si>
  <si>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</si>
  <si>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</si>
  <si>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</si>
  <si>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</si>
  <si>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</si>
  <si>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</si>
  <si>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</si>
  <si>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</si>
  <si>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</si>
  <si>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</si>
  <si>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</si>
  <si>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</si>
  <si>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</si>
  <si>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</si>
  <si>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</si>
  <si>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</si>
  <si>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</si>
  <si>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</si>
  <si>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</si>
  <si>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</si>
  <si>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</si>
  <si>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</si>
  <si>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</si>
  <si>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</si>
  <si>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</si>
  <si>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</si>
  <si>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</si>
  <si>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</si>
  <si>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</si>
  <si>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</si>
  <si>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</si>
  <si>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</si>
  <si>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</si>
  <si>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</si>
  <si>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</si>
  <si>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</si>
  <si>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</si>
  <si>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</si>
  <si>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</si>
  <si>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</si>
  <si>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</si>
  <si>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</si>
  <si>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</si>
  <si>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</si>
  <si>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</si>
  <si>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</si>
  <si>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</si>
  <si>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</si>
  <si>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</si>
  <si>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</si>
  <si>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</si>
  <si>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</si>
  <si>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</si>
  <si>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</si>
  <si>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</si>
  <si>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</si>
  <si>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</si>
  <si>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</si>
  <si>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</si>
  <si>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</si>
  <si>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</si>
  <si>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</si>
  <si>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</si>
  <si>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</si>
  <si>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</si>
  <si>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</si>
  <si>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</si>
  <si>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</si>
  <si>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</si>
  <si>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</si>
  <si>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</si>
  <si>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</si>
  <si>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</si>
  <si>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</si>
  <si>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</si>
  <si>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</si>
  <si>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</si>
  <si>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</si>
  <si>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</si>
  <si>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</si>
  <si>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</si>
  <si>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</si>
  <si>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</si>
  <si>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</si>
  <si>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</si>
  <si>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</si>
  <si>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</si>
  <si>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</si>
  <si>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</si>
  <si>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</si>
  <si>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</si>
  <si>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</si>
  <si>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</si>
  <si>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</si>
  <si>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</si>
  <si>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</si>
  <si>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</si>
  <si>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</si>
  <si>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</si>
  <si>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</si>
  <si>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</si>
  <si>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</si>
  <si>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</si>
  <si>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</si>
  <si>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</si>
  <si>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</si>
  <si>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</si>
  <si>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</si>
  <si>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</si>
  <si>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</si>
  <si>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</si>
  <si>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</si>
  <si>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</si>
  <si>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</si>
  <si>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</si>
  <si>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</si>
  <si>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</si>
  <si>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</si>
  <si>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</si>
  <si>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</si>
  <si>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</si>
  <si>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</si>
  <si>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</si>
  <si>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</si>
  <si>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</si>
  <si>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</si>
  <si>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</si>
  <si>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</si>
  <si>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</si>
  <si>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</si>
  <si>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</si>
  <si>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</si>
  <si>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</si>
  <si>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</si>
  <si>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</si>
  <si>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</si>
  <si>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</si>
  <si>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</si>
  <si>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</si>
  <si>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</si>
  <si>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</si>
  <si>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</si>
  <si>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</si>
  <si>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</si>
  <si>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</si>
  <si>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</si>
  <si>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</si>
  <si>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</si>
  <si>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</si>
  <si>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</si>
  <si>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</si>
  <si>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</si>
  <si>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</si>
  <si>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</si>
  <si>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</si>
  <si>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</si>
  <si>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</si>
  <si>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</si>
  <si>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</si>
  <si>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</si>
  <si>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</si>
  <si>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</si>
  <si>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</si>
  <si>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</si>
  <si>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</si>
  <si>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</si>
  <si>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</si>
  <si>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</si>
  <si>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</si>
  <si>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</si>
  <si>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</si>
  <si>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</si>
  <si>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</si>
  <si>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</si>
  <si>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</si>
  <si>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</si>
  <si>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</si>
  <si>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</si>
  <si>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</si>
  <si>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</si>
  <si>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</si>
  <si>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</si>
  <si>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</si>
  <si>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</si>
  <si>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</si>
  <si>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</si>
  <si>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</si>
  <si>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</si>
  <si>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</si>
  <si>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</si>
  <si>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</si>
  <si>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</si>
  <si>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</si>
  <si>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</si>
  <si>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</si>
  <si>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</si>
  <si>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</si>
  <si>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</si>
  <si>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</si>
  <si>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</si>
  <si>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</si>
  <si>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</si>
  <si>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</si>
  <si>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</si>
  <si>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</si>
  <si>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</si>
  <si>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</si>
  <si>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</si>
  <si>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</si>
  <si>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</si>
  <si>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</si>
  <si>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</si>
  <si>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</si>
  <si>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</si>
  <si>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</si>
  <si>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</si>
  <si>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</si>
  <si>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</si>
  <si>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</si>
  <si>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</si>
  <si>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</si>
  <si>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</si>
  <si>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</si>
  <si>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</si>
  <si>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</si>
  <si>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</si>
  <si>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</si>
  <si>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</si>
  <si>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</si>
  <si>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</si>
  <si>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</si>
  <si>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</si>
  <si>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</si>
  <si>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</si>
  <si>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</si>
  <si>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</si>
  <si>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</si>
  <si>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</si>
  <si>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</si>
  <si>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</si>
  <si>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</si>
  <si>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</si>
  <si>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</si>
  <si>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</si>
  <si>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</si>
  <si>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</si>
  <si>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</si>
  <si>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</si>
  <si>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</si>
  <si>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</si>
  <si>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</si>
  <si>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</si>
  <si>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</si>
  <si>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</si>
  <si>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</si>
  <si>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</si>
  <si>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</si>
  <si>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</si>
  <si>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</si>
  <si>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</si>
  <si>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</si>
  <si>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</si>
  <si>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</si>
  <si>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</si>
  <si>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</si>
  <si>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</si>
  <si>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</si>
  <si>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</si>
  <si>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</si>
  <si>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</si>
  <si>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</si>
  <si>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</si>
  <si>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</si>
  <si>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</si>
  <si>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</si>
  <si>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</si>
  <si>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</si>
  <si>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</si>
  <si>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</si>
  <si>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</si>
  <si>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</si>
  <si>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</si>
  <si>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</si>
  <si>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</si>
  <si>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</si>
  <si>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</si>
  <si>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</si>
  <si>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</si>
  <si>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</si>
  <si>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</si>
  <si>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</si>
  <si>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</si>
  <si>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</si>
  <si>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</si>
  <si>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</si>
  <si>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</si>
  <si>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</si>
  <si>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</si>
  <si>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</si>
  <si>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</si>
  <si>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</si>
  <si>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</si>
  <si>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</si>
  <si>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</si>
  <si>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</si>
  <si>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</si>
  <si>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</si>
  <si>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</si>
  <si>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</si>
  <si>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</si>
  <si>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</si>
  <si>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</si>
  <si>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</si>
  <si>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</si>
  <si>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</si>
  <si>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</si>
  <si>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</si>
  <si>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</si>
  <si>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</si>
  <si>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</si>
  <si>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</si>
  <si>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</si>
  <si>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</si>
  <si>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</si>
  <si>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</si>
  <si>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</si>
  <si>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</si>
  <si>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</si>
  <si>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</si>
  <si>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</si>
  <si>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</si>
  <si>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</si>
  <si>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Нели Апостолова</t>
  </si>
  <si>
    <t>Людмила Даскалова</t>
  </si>
  <si>
    <t>Съставител:Нели Апостолова</t>
  </si>
  <si>
    <t xml:space="preserve"> Ръководител: </t>
  </si>
  <si>
    <t xml:space="preserve">                                    Съставител:Нели Апостолова              </t>
  </si>
  <si>
    <t>Съставител: Нели Апостолова</t>
  </si>
  <si>
    <t xml:space="preserve">Ръководител: </t>
  </si>
  <si>
    <t>01.01.2008-31.12.2008 - МЕЖДИНЕН</t>
  </si>
  <si>
    <t>Стен Лазаров</t>
  </si>
  <si>
    <t>Ръководител: Людмила Даскалова</t>
  </si>
  <si>
    <t>Дата на съставяне: 27.02.2009</t>
  </si>
  <si>
    <t xml:space="preserve">Дата на съставяне:27,02,2009                               </t>
  </si>
  <si>
    <t xml:space="preserve">Дата  на съставяне:27,02,2009                                                                                                 </t>
  </si>
  <si>
    <t>Дата на съставяне:27,02,2009</t>
  </si>
  <si>
    <t xml:space="preserve">Дата на съставяне: 27,02,2009            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</si>
</sst>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1">
      <selection activeCell="A99" sqref="A9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650</v>
      </c>
      <c r="H11" s="206">
        <v>650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>
        <v>631</v>
      </c>
      <c r="H19" s="206">
        <v>631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631</v>
      </c>
      <c r="H25" s="208">
        <f>H19+H20+H21</f>
        <v>631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-67</v>
      </c>
      <c r="H27" s="208">
        <f>SUM(H28:H30)</f>
        <v>-13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-67</v>
      </c>
      <c r="H29" s="391">
        <v>-13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2689</v>
      </c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>
        <v>-54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2622</v>
      </c>
      <c r="H33" s="208">
        <f>H27+H31+H32</f>
        <v>-67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3903</v>
      </c>
      <c r="H36" s="208">
        <f>H25+H17+H33</f>
        <v>1214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>
        <v>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1200</v>
      </c>
      <c r="D50" s="205">
        <v>1200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1200</v>
      </c>
      <c r="D51" s="209">
        <f>SUM(D47:D50)</f>
        <v>1200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1200</v>
      </c>
      <c r="D55" s="209">
        <f>D19+D20+D21+D27+D32+D45+D51+D53+D54</f>
        <v>1200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15</v>
      </c>
      <c r="H61" s="208">
        <f>SUM(H62:H68)</f>
        <v>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</v>
      </c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3</v>
      </c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</v>
      </c>
      <c r="H66" s="206">
        <v>6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0</v>
      </c>
    </row>
    <row r="68" spans="1:8" ht="15">
      <c r="A68" s="291" t="s">
        <v>211</v>
      </c>
      <c r="B68" s="297" t="s">
        <v>212</v>
      </c>
      <c r="C68" s="205">
        <v>2658</v>
      </c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15</v>
      </c>
      <c r="H71" s="215">
        <f>H59+H60+H61+H69+H70</f>
        <v>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0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2663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</v>
      </c>
      <c r="H79" s="216">
        <f>H71+H74+H75+H76</f>
        <v>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55</v>
      </c>
      <c r="D88" s="205">
        <v>20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55</v>
      </c>
      <c r="D91" s="209">
        <f>SUM(D87:D90)</f>
        <v>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2718</v>
      </c>
      <c r="D93" s="209">
        <f>D64+D75+D84+D91+D92</f>
        <v>20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3918</v>
      </c>
      <c r="D94" s="218">
        <f>D93+D55</f>
        <v>1220</v>
      </c>
      <c r="E94" s="558" t="s">
        <v>270</v>
      </c>
      <c r="F94" s="345" t="s">
        <v>271</v>
      </c>
      <c r="G94" s="219">
        <f>G36+G39+G55+G79</f>
        <v>3918</v>
      </c>
      <c r="H94" s="219">
        <f>H36+H39+H55+H79</f>
        <v>1220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598" t="s">
        <v>381</v>
      </c>
      <c r="D98" s="598"/>
      <c r="E98" s="598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598" t="s">
        <v>779</v>
      </c>
      <c r="D100" s="599"/>
      <c r="E100" s="599"/>
    </row>
    <row r="101" ht="12.75">
      <c r="E101" s="223" t="s">
        <v>859</v>
      </c>
    </row>
    <row r="102" ht="12.75">
      <c r="E102" s="230"/>
    </row>
    <row r="103" ht="12.75">
      <c r="E103" s="223" t="s">
        <v>866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27">
      <selection activeCell="A45" sqref="A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2" t="s">
        <v>2</v>
      </c>
      <c r="G2" s="602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01.01.2008-31.12.2008 - МЕЖДИНЕН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12</v>
      </c>
      <c r="D10" s="79">
        <v>31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6</v>
      </c>
      <c r="D12" s="79">
        <v>37</v>
      </c>
      <c r="E12" s="366" t="s">
        <v>78</v>
      </c>
      <c r="F12" s="365" t="s">
        <v>295</v>
      </c>
      <c r="G12" s="87">
        <v>2708</v>
      </c>
      <c r="H12" s="87">
        <v>20</v>
      </c>
    </row>
    <row r="13" spans="1:18" ht="12">
      <c r="A13" s="363" t="s">
        <v>296</v>
      </c>
      <c r="B13" s="364" t="s">
        <v>297</v>
      </c>
      <c r="C13" s="79">
        <v>1</v>
      </c>
      <c r="D13" s="79">
        <v>8</v>
      </c>
      <c r="E13" s="367" t="s">
        <v>51</v>
      </c>
      <c r="F13" s="368" t="s">
        <v>298</v>
      </c>
      <c r="G13" s="88">
        <f>SUM(G9:G12)</f>
        <v>2708</v>
      </c>
      <c r="H13" s="88">
        <f>SUM(H9:H12)</f>
        <v>20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19</v>
      </c>
      <c r="D19" s="82">
        <f>SUM(D9:D15)+D16</f>
        <v>76</v>
      </c>
      <c r="E19" s="373" t="s">
        <v>315</v>
      </c>
      <c r="F19" s="369" t="s">
        <v>316</v>
      </c>
      <c r="G19" s="87">
        <v>0</v>
      </c>
      <c r="H19" s="87">
        <v>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0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19</v>
      </c>
      <c r="D28" s="83">
        <f>D26+D19</f>
        <v>77</v>
      </c>
      <c r="E28" s="174" t="s">
        <v>337</v>
      </c>
      <c r="F28" s="370" t="s">
        <v>338</v>
      </c>
      <c r="G28" s="88">
        <f>G13+G15+G24</f>
        <v>2708</v>
      </c>
      <c r="H28" s="88">
        <f>H13+H15+H24</f>
        <v>23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2689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54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19</v>
      </c>
      <c r="D33" s="82">
        <f>D28+D31+D32</f>
        <v>77</v>
      </c>
      <c r="E33" s="174" t="s">
        <v>351</v>
      </c>
      <c r="F33" s="370" t="s">
        <v>352</v>
      </c>
      <c r="G33" s="90">
        <f>G32+G31+G28</f>
        <v>2708</v>
      </c>
      <c r="H33" s="90">
        <f>H32+H31+H28</f>
        <v>23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2689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54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2689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54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2689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54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2708</v>
      </c>
      <c r="D42" s="86">
        <f>D33+D35+D39</f>
        <v>77</v>
      </c>
      <c r="E42" s="177" t="s">
        <v>378</v>
      </c>
      <c r="F42" s="178" t="s">
        <v>379</v>
      </c>
      <c r="G42" s="90">
        <f>G39+G33</f>
        <v>2708</v>
      </c>
      <c r="H42" s="90">
        <f>H39+H33</f>
        <v>77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0" t="s">
        <v>858</v>
      </c>
      <c r="E44" s="600"/>
      <c r="F44" s="600"/>
      <c r="G44" s="600"/>
      <c r="H44" s="60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/>
      <c r="E46" s="601"/>
      <c r="F46" s="601"/>
      <c r="G46" s="601"/>
      <c r="H46" s="601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866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0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01.01.2008-31.12.2008 - МЕЖДИНЕН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-6</v>
      </c>
      <c r="D11" s="92">
        <v>-31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-7</v>
      </c>
      <c r="D13" s="92">
        <v>-37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</v>
      </c>
      <c r="D14" s="92">
        <v>-5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54</v>
      </c>
      <c r="D19" s="92">
        <v>20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40</v>
      </c>
      <c r="D20" s="93">
        <f>SUM(D10:D19)</f>
        <v>-53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>
        <v>-1200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450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v>0</v>
      </c>
      <c r="D32" s="93">
        <f>SUM(D22:D31)</f>
        <v>-750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781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>
        <v>-1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-5</v>
      </c>
      <c r="D41" s="92">
        <v>3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-5</v>
      </c>
      <c r="D42" s="93">
        <f>SUM(D34:D41)</f>
        <v>783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35</v>
      </c>
      <c r="D43" s="93">
        <f>D42+D32+D20</f>
        <v>-20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20</v>
      </c>
      <c r="D44" s="184">
        <v>40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55</v>
      </c>
      <c r="D45" s="93">
        <f>D44+D43</f>
        <v>20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 t="s">
        <v>858</v>
      </c>
      <c r="D50" s="603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4"/>
      <c r="D52" s="604"/>
      <c r="G52" s="186"/>
      <c r="H52" s="186"/>
    </row>
    <row r="53" spans="1:8" ht="12">
      <c r="A53" s="546"/>
      <c r="B53" s="546"/>
      <c r="C53" s="542" t="s">
        <v>859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866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23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БОЛКАН ЕНД СИЙ ПРОПЪРТИС АДСИЦ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07" t="str">
        <f>'справка №1-БАЛАНС'!E4</f>
        <v>НЕКОНСОЛИДИРАН</v>
      </c>
      <c r="D4" s="607"/>
      <c r="E4" s="609"/>
      <c r="F4" s="607"/>
      <c r="G4" s="607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7" t="str">
        <f>'справка №1-БАЛАНС'!E5</f>
        <v>01.01.2008-31.12.2008 - МЕЖДИНЕН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650</v>
      </c>
      <c r="D11" s="96">
        <f>'справка №1-БАЛАНС'!H19</f>
        <v>631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-67</v>
      </c>
      <c r="K11" s="98"/>
      <c r="L11" s="424">
        <f>SUM(C11:K11)</f>
        <v>1214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650</v>
      </c>
      <c r="D15" s="99">
        <f aca="true" t="shared" si="2" ref="D15:M15">D11+D12</f>
        <v>631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-67</v>
      </c>
      <c r="K15" s="99">
        <f t="shared" si="2"/>
        <v>0</v>
      </c>
      <c r="L15" s="424">
        <f t="shared" si="1"/>
        <v>1214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2689</v>
      </c>
      <c r="J16" s="425">
        <f>+'справка №1-БАЛАНС'!G32</f>
        <v>0</v>
      </c>
      <c r="K16" s="98"/>
      <c r="L16" s="424">
        <f t="shared" si="1"/>
        <v>2689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0</v>
      </c>
      <c r="D28" s="98">
        <v>0</v>
      </c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650</v>
      </c>
      <c r="D29" s="97">
        <f aca="true" t="shared" si="6" ref="D29:M29">D17+D20+D21+D24+D28+D27+D15+D16</f>
        <v>631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2689</v>
      </c>
      <c r="J29" s="97">
        <f t="shared" si="6"/>
        <v>-67</v>
      </c>
      <c r="K29" s="97">
        <f t="shared" si="6"/>
        <v>0</v>
      </c>
      <c r="L29" s="424">
        <f t="shared" si="1"/>
        <v>3903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650</v>
      </c>
      <c r="D32" s="97">
        <f t="shared" si="7"/>
        <v>631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2689</v>
      </c>
      <c r="J32" s="97">
        <f t="shared" si="7"/>
        <v>-67</v>
      </c>
      <c r="K32" s="97">
        <f t="shared" si="7"/>
        <v>0</v>
      </c>
      <c r="L32" s="424">
        <f t="shared" si="1"/>
        <v>3903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06" t="s">
        <v>381</v>
      </c>
      <c r="E35" s="606"/>
      <c r="F35" s="606"/>
      <c r="G35" s="606"/>
      <c r="H35" s="606"/>
      <c r="I35" s="606"/>
      <c r="J35" s="24" t="s">
        <v>861</v>
      </c>
      <c r="K35" s="24"/>
      <c r="L35" s="606"/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859</v>
      </c>
      <c r="M36" s="433"/>
    </row>
    <row r="37" spans="1:13" ht="12">
      <c r="A37" s="430"/>
      <c r="B37" s="431"/>
      <c r="C37" s="432"/>
      <c r="D37" s="432"/>
      <c r="E37" s="432" t="s">
        <v>858</v>
      </c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866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3" t="s">
        <v>383</v>
      </c>
      <c r="B2" s="611"/>
      <c r="C2" s="585"/>
      <c r="D2" s="585"/>
      <c r="E2" s="607" t="str">
        <f>'справка №1-БАЛАНС'!E3</f>
        <v>БОЛКАН ЕНД СИЙ ПРОПЪРТИС АДСИЦ</v>
      </c>
      <c r="F2" s="624"/>
      <c r="G2" s="624"/>
      <c r="H2" s="585"/>
      <c r="I2" s="441"/>
      <c r="J2" s="441"/>
      <c r="K2" s="441"/>
      <c r="L2" s="441"/>
      <c r="M2" s="626" t="s">
        <v>2</v>
      </c>
      <c r="N2" s="610"/>
      <c r="O2" s="610"/>
      <c r="P2" s="627">
        <f>'справка №1-БАЛАНС'!H3</f>
        <v>175161352</v>
      </c>
      <c r="Q2" s="627"/>
      <c r="R2" s="353"/>
    </row>
    <row r="3" spans="1:18" ht="15">
      <c r="A3" s="623" t="s">
        <v>5</v>
      </c>
      <c r="B3" s="611"/>
      <c r="C3" s="586"/>
      <c r="D3" s="586"/>
      <c r="E3" s="607" t="str">
        <f>'справка №1-БАЛАНС'!E5</f>
        <v>01.01.2008-31.12.2008 - МЕЖДИНЕН</v>
      </c>
      <c r="F3" s="625"/>
      <c r="G3" s="625"/>
      <c r="H3" s="443"/>
      <c r="I3" s="443"/>
      <c r="J3" s="443"/>
      <c r="K3" s="443"/>
      <c r="L3" s="443"/>
      <c r="M3" s="628" t="s">
        <v>4</v>
      </c>
      <c r="N3" s="628"/>
      <c r="O3" s="577"/>
      <c r="P3" s="629" t="str">
        <f>'справка №1-БАЛАНС'!H4</f>
        <v> </v>
      </c>
      <c r="Q3" s="629"/>
      <c r="R3" s="354"/>
    </row>
    <row r="4" spans="1:18" ht="12.75">
      <c r="A4" s="436" t="s">
        <v>522</v>
      </c>
      <c r="B4" s="442"/>
      <c r="C4" s="442"/>
      <c r="D4" s="443"/>
      <c r="E4" s="614"/>
      <c r="F4" s="615"/>
      <c r="G4" s="61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6" t="s">
        <v>463</v>
      </c>
      <c r="B5" s="617"/>
      <c r="C5" s="620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2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2" t="s">
        <v>528</v>
      </c>
      <c r="R5" s="612" t="s">
        <v>529</v>
      </c>
    </row>
    <row r="6" spans="1:18" s="44" customFormat="1" ht="48">
      <c r="A6" s="618"/>
      <c r="B6" s="619"/>
      <c r="C6" s="621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3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3"/>
      <c r="R6" s="613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872</v>
      </c>
      <c r="C44" s="445"/>
      <c r="D44" s="446"/>
      <c r="E44" s="446"/>
      <c r="F44" s="446"/>
      <c r="G44" s="436"/>
      <c r="H44" s="447" t="s">
        <v>862</v>
      </c>
      <c r="I44" s="447"/>
      <c r="J44" s="447"/>
      <c r="K44" s="622"/>
      <c r="L44" s="622"/>
      <c r="M44" s="622"/>
      <c r="N44" s="622"/>
      <c r="O44" s="610" t="s">
        <v>779</v>
      </c>
      <c r="P44" s="611"/>
      <c r="Q44" s="611"/>
      <c r="R44" s="61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859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866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9">
      <selection activeCell="A109" sqref="A109:B109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607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4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01.01.2008-31.12.2008 - МЕЖДИНЕН</v>
      </c>
      <c r="B4" s="63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1200</v>
      </c>
      <c r="D16" s="165">
        <f>+D17+D18</f>
        <v>0</v>
      </c>
      <c r="E16" s="166">
        <f t="shared" si="0"/>
        <v>1200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1200</v>
      </c>
      <c r="D18" s="153"/>
      <c r="E18" s="166">
        <f t="shared" si="0"/>
        <v>1200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1200</v>
      </c>
      <c r="D19" s="149">
        <f>D11+D15+D16</f>
        <v>0</v>
      </c>
      <c r="E19" s="164">
        <f>E11+E15+E16</f>
        <v>1200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2658</v>
      </c>
      <c r="D28" s="153">
        <v>2658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5</v>
      </c>
      <c r="D38" s="150">
        <f>SUM(D39:D42)</f>
        <v>0</v>
      </c>
      <c r="E38" s="167">
        <f>SUM(E39:E42)</f>
        <v>5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5</v>
      </c>
      <c r="D42" s="153"/>
      <c r="E42" s="166">
        <f t="shared" si="0"/>
        <v>5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2663</v>
      </c>
      <c r="D43" s="149">
        <f>D24+D28+D29+D31+D30+D32+D33+D38</f>
        <v>2658</v>
      </c>
      <c r="E43" s="164">
        <f>E24+E28+E29+E31+E30+E32+E33+E38</f>
        <v>5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3863</v>
      </c>
      <c r="D44" s="148">
        <f>D43+D21+D19+D9</f>
        <v>2658</v>
      </c>
      <c r="E44" s="164">
        <f>E43+E21+E19+E9</f>
        <v>1205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6</v>
      </c>
      <c r="D71" s="150">
        <f>SUM(D72:D74)</f>
        <v>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2</v>
      </c>
      <c r="D72" s="153">
        <v>2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9</v>
      </c>
      <c r="D85" s="149">
        <f>SUM(D86:D90)+D94</f>
        <v>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</v>
      </c>
      <c r="D87" s="153">
        <v>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6</v>
      </c>
      <c r="D89" s="153">
        <v>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15</v>
      </c>
      <c r="D96" s="149">
        <f>D85+D80+D75+D71+D95</f>
        <v>15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15</v>
      </c>
      <c r="D97" s="149">
        <f>D96+D68+D66</f>
        <v>15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778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871</v>
      </c>
      <c r="B109" s="631"/>
      <c r="C109" s="631" t="s">
        <v>863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867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866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8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7" t="str">
        <f>'справка №1-БАЛАНС'!E3</f>
        <v>БОЛКАН ЕНД СИЙ ПРОПЪРТИС АДСИЦ</v>
      </c>
      <c r="D4" s="625"/>
      <c r="E4" s="625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07" t="str">
        <f>'справка №1-БАЛАНС'!E5</f>
        <v>01.01.2008-31.12.2008 - МЕЖДИНЕН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871</v>
      </c>
      <c r="B30" s="637"/>
      <c r="C30" s="637"/>
      <c r="D30" s="568" t="s">
        <v>817</v>
      </c>
      <c r="E30" s="636" t="s">
        <v>858</v>
      </c>
      <c r="F30" s="636"/>
      <c r="G30" s="636"/>
      <c r="H30" s="519" t="s">
        <v>779</v>
      </c>
      <c r="I30" s="636"/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866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7" t="str">
        <f>'справка №1-БАЛАНС'!E3</f>
        <v>БОЛКАН ЕНД СИЙ ПРОПЪРТИС АДСИЦ</v>
      </c>
      <c r="C5" s="624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07" t="str">
        <f>'справка №1-БАЛАНС'!E5</f>
        <v>01.01.2008-31.12.2008 - МЕЖДИНЕН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4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39" t="s">
        <v>860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864</v>
      </c>
      <c r="D153" s="639"/>
      <c r="E153" s="639"/>
      <c r="F153" s="639"/>
    </row>
    <row r="154" spans="3:5" ht="12.75">
      <c r="C154" s="75"/>
      <c r="D154" s="51" t="s">
        <v>859</v>
      </c>
      <c r="E154" s="75"/>
    </row>
    <row r="156" ht="12.75">
      <c r="D156" s="51" t="s">
        <v>866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Windows User</cp:lastModifiedBy>
  <cp:lastPrinted>2008-07-07T11:09:20Z</cp:lastPrinted>
  <dcterms:created xsi:type="dcterms:W3CDTF">2000-06-29T12:02:40Z</dcterms:created>
  <dcterms:modified xsi:type="dcterms:W3CDTF">2009-04-01T06:52:59Z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