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<sst xmlns="http://schemas.openxmlformats.org/spreadsheetml/2006/main" count="1984" uniqueCount="695">
  <si>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</si>
  <si>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</si>
  <si>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</si>
  <si>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</si>
  <si>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</si>
  <si>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</si>
  <si>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</si>
  <si>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</si>
  <si>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</si>
  <si>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</si>
  <si>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</si>
  <si>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</si>
  <si>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</si>
  <si>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</si>
  <si>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</si>
  <si>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</si>
  <si>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</si>
  <si>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</si>
  <si>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</si>
  <si>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</si>
  <si>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</si>
  <si>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</si>
  <si>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</si>
  <si>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</si>
  <si>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</si>
  <si>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</si>
  <si>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</si>
  <si>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</si>
  <si>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</si>
  <si>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</si>
  <si>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</si>
  <si>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</si>
  <si>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</si>
  <si>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</si>
  <si>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</si>
  <si>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</si>
  <si>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</si>
  <si>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</si>
  <si>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</si>
  <si>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</si>
  <si>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</si>
  <si>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</si>
  <si>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</si>
  <si>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</si>
  <si>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</si>
  <si>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</si>
  <si>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</si>
  <si>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</si>
  <si>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</si>
  <si>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</si>
  <si>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</si>
  <si>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</si>
  <si>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</si>
  <si>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</si>
  <si>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</si>
  <si>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</si>
  <si>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</si>
  <si>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</si>
  <si>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</si>
  <si>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</si>
  <si>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</si>
  <si>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</si>
  <si>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</si>
  <si>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</si>
  <si>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</si>
  <si>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</si>
  <si>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</si>
  <si>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</si>
  <si>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</si>
  <si>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</si>
  <si>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</si>
  <si>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</si>
  <si>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</si>
  <si>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</si>
  <si>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</si>
  <si>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</si>
  <si>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</si>
  <si>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</si>
  <si>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</si>
  <si>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</si>
  <si>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</si>
  <si>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</si>
  <si>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</si>
  <si>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</si>
  <si>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</si>
  <si>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</si>
  <si>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</si>
  <si>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</si>
  <si>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</si>
  <si>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</si>
  <si>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</si>
  <si>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</si>
  <si>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</si>
  <si>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</si>
  <si>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</si>
  <si>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</si>
  <si>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</si>
  <si>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</si>
  <si>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</si>
  <si>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</si>
  <si>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</si>
  <si>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</si>
  <si>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</si>
  <si>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</si>
  <si>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</si>
  <si>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</si>
  <si>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</si>
  <si>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</si>
  <si>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</si>
  <si>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</si>
  <si>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</si>
  <si>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</si>
  <si>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</si>
  <si>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</si>
  <si>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</si>
  <si>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</si>
  <si>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</si>
  <si>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</si>
  <si>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</si>
  <si>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</si>
  <si>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</si>
  <si>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</si>
  <si>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</si>
  <si>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</si>
  <si>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</si>
  <si>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</si>
  <si>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</si>
  <si>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</si>
  <si>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</si>
  <si>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</si>
  <si>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</si>
  <si>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</si>
  <si>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</si>
  <si>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</si>
  <si>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</si>
  <si>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</si>
  <si>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</si>
  <si>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</si>
  <si>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</si>
  <si>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</si>
  <si>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</si>
  <si>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</si>
  <si>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</si>
  <si>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</si>
  <si>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</si>
  <si>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</si>
  <si>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</si>
  <si>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</si>
  <si>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</si>
  <si>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</si>
  <si>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</si>
  <si>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</si>
  <si>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</si>
  <si>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</si>
  <si>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</si>
  <si>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</si>
  <si>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</si>
  <si>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</si>
  <si>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</si>
  <si>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</si>
  <si>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</si>
  <si>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</si>
  <si>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</si>
  <si>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</si>
  <si>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</si>
  <si>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</si>
  <si>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</si>
  <si>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</si>
  <si>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</si>
  <si>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</si>
  <si>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</si>
  <si>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</si>
  <si>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</si>
  <si>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</si>
  <si>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</si>
  <si>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</si>
  <si>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</si>
  <si>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</si>
  <si>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</si>
  <si>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</si>
  <si>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</si>
  <si>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</si>
  <si>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</si>
  <si>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</si>
  <si>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</si>
  <si>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</si>
  <si>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</si>
  <si>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</si>
  <si>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</si>
  <si>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</si>
  <si>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</si>
  <si>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</si>
  <si>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</si>
  <si>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</si>
  <si>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</si>
  <si>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</si>
  <si>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</si>
  <si>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</si>
  <si>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</si>
  <si>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</si>
  <si>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</si>
  <si>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</si>
  <si>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</si>
  <si>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</si>
  <si>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</si>
  <si>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</si>
  <si>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</si>
  <si>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</si>
  <si>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</si>
  <si>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</si>
  <si>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</si>
  <si>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</si>
  <si>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</si>
  <si>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</si>
  <si>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</si>
  <si>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</si>
  <si>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</si>
  <si>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</si>
  <si>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</si>
  <si>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</si>
  <si>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</si>
  <si>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</si>
  <si>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</si>
  <si>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</si>
  <si>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</si>
  <si>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</si>
  <si>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</si>
  <si>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</si>
  <si>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</si>
  <si>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</si>
  <si>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</si>
  <si>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</si>
  <si>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</si>
  <si>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</si>
  <si>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</si>
  <si>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</si>
  <si>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</si>
  <si>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</si>
  <si>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</si>
  <si>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</si>
  <si>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</si>
  <si>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</si>
  <si>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</si>
  <si>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</si>
  <si>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</si>
  <si>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</si>
  <si>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</si>
  <si>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</si>
  <si>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</si>
  <si>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</si>
  <si>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</si>
  <si>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</si>
  <si>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</si>
  <si>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</si>
  <si>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</si>
  <si>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</si>
  <si>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</si>
  <si>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</si>
  <si>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</si>
  <si>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</si>
  <si>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</si>
  <si>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</si>
  <si>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</si>
  <si>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</si>
  <si>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</si>
  <si>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</si>
  <si>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</si>
  <si>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</si>
  <si>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</si>
  <si>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</si>
  <si>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</si>
  <si>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</si>
  <si>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</si>
  <si>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</si>
  <si>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</si>
  <si>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</si>
  <si>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</si>
  <si>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</si>
  <si>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</si>
  <si>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</si>
  <si>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</si>
  <si>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</si>
  <si>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</si>
  <si>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</si>
  <si>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</si>
  <si>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</si>
  <si>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</si>
  <si>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</si>
  <si>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</si>
  <si>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</si>
  <si>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</si>
  <si>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</si>
  <si>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</si>
  <si>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</si>
  <si>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</si>
  <si>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</si>
  <si>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</si>
  <si>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</si>
  <si>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</si>
  <si>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</si>
  <si>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</si>
  <si>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</si>
  <si>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</si>
  <si>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</si>
  <si>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</si>
  <si>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</si>
  <si>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</si>
  <si>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</si>
  <si>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</si>
  <si>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</si>
  <si>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</si>
  <si>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</si>
  <si>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</si>
  <si>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</si>
  <si>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</si>
  <si>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</si>
  <si>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</si>
  <si>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</si>
  <si>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</si>
  <si>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</si>
  <si>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</si>
  <si>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</si>
  <si>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</si>
  <si>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</si>
  <si>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</si>
  <si>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</si>
  <si>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</si>
  <si>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</si>
  <si>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</si>
  <si>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</si>
  <si>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</si>
  <si>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</si>
  <si>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</si>
  <si>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</si>
  <si>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</si>
  <si>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</si>
  <si>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</si>
  <si>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</si>
  <si>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</si>
  <si>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</si>
  <si>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</si>
  <si>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</si>
  <si>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</si>
  <si>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</si>
  <si>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</si>
  <si>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</si>
  <si>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</si>
  <si>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</si>
  <si>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</si>
  <si>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</si>
  <si>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</si>
  <si>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</si>
  <si>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</si>
  <si>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</si>
  <si>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</si>
  <si>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</si>
  <si>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</si>
  <si>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</si>
  <si>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</si>
  <si>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</si>
  <si>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</si>
  <si>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</si>
  <si>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</si>
  <si>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</si>
  <si>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</si>
  <si>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</si>
  <si>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</si>
  <si>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</si>
  <si>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</si>
  <si>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</si>
  <si>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</si>
  <si>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</si>
  <si>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</si>
  <si>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</si>
  <si>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</si>
  <si>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</si>
  <si>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</si>
  <si>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</si>
  <si>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</si>
  <si>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</si>
  <si>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</si>
  <si>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</si>
  <si>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</si>
  <si>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</si>
  <si>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</si>
  <si>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</si>
  <si>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</si>
  <si>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</si>
  <si>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</si>
  <si>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</si>
  <si>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</si>
  <si>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</si>
  <si>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</si>
  <si>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</si>
  <si>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</si>
  <si>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</si>
  <si>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</si>
  <si>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</si>
  <si>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</si>
  <si>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</si>
  <si>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</si>
  <si>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</si>
  <si>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</si>
  <si>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</si>
  <si>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</si>
  <si>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</si>
  <si>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</si>
  <si>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</si>
  <si>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</si>
  <si>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</si>
  <si>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</si>
  <si>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</si>
  <si>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</si>
  <si>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</si>
  <si>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</si>
  <si>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</si>
  <si>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</si>
  <si>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</si>
  <si>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</si>
  <si>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</si>
  <si>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</si>
  <si>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</si>
  <si>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</si>
  <si>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</si>
  <si>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</si>
  <si>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</si>
  <si>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</si>
  <si>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</si>
  <si>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</si>
  <si>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</si>
  <si>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</si>
  <si>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</si>
  <si>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</si>
  <si>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</si>
  <si>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</si>
  <si>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</si>
  <si>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</si>
  <si>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</si>
  <si>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</si>
  <si>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</si>
  <si>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</si>
  <si>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</si>
  <si>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</si>
  <si>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</si>
  <si>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</si>
  <si>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</si>
  <si>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</si>
  <si>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</si>
  <si>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</si>
  <si>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</si>
  <si>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</si>
  <si>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</si>
  <si>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</si>
  <si>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</si>
  <si>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</si>
  <si>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</si>
  <si>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</si>
  <si>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</si>
  <si>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</si>
  <si>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</si>
  <si>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</si>
  <si>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</si>
  <si>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</si>
  <si>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</si>
  <si>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</si>
  <si>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</si>
  <si>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</si>
  <si>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</si>
  <si>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</si>
  <si>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</si>
  <si>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</si>
  <si>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</si>
  <si>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</si>
  <si>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</si>
  <si>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</si>
  <si>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</si>
  <si>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</si>
  <si>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</si>
  <si>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</si>
  <si>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</si>
  <si>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</si>
  <si>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</si>
  <si>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</si>
  <si>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</si>
  <si>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</si>
  <si>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</si>
  <si>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</si>
  <si>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</si>
  <si>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</si>
  <si>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</si>
  <si>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</si>
  <si>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</si>
  <si>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</si>
  <si>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</si>
  <si>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</si>
  <si>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</si>
  <si>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</si>
  <si>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</si>
  <si>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</si>
  <si>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</si>
  <si>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</si>
  <si>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</si>
  <si>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</si>
  <si>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</si>
  <si>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</si>
  <si>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</si>
  <si>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</si>
  <si>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</si>
  <si>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</si>
  <si>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</si>
  <si>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</si>
  <si>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</si>
  <si>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</si>
  <si>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</si>
  <si>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</si>
  <si>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</si>
  <si>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</si>
  <si>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</si>
  <si>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</si>
  <si>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</si>
  <si>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</si>
  <si>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</si>
  <si>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</si>
  <si>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</si>
  <si>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</si>
  <si>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</si>
  <si>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</si>
  <si>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</si>
  <si>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</si>
  <si>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</si>
  <si>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</si>
  <si>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</si>
  <si>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</si>
  <si>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</si>
  <si>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</si>
  <si>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</si>
  <si>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</si>
  <si>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</si>
  <si>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</si>
  <si>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</si>
  <si>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</si>
  <si>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</si>
  <si>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</si>
  <si>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</si>
  <si>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</si>
  <si>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</si>
  <si>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</si>
  <si>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</si>
  <si>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</si>
  <si>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</si>
  <si>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</si>
  <si>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</si>
  <si>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</si>
  <si>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</si>
  <si>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</si>
  <si>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</si>
  <si>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</si>
  <si>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</si>
  <si>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</si>
  <si>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</si>
  <si>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</si>
  <si>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</si>
  <si>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</si>
  <si>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</si>
  <si>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</si>
  <si>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</si>
  <si>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</si>
  <si>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</si>
  <si>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</si>
  <si>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</si>
  <si>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</si>
  <si>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</si>
  <si>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</si>
  <si>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</si>
  <si>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</si>
  <si>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</si>
  <si>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</si>
  <si>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</si>
  <si>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</si>
  <si>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</si>
  <si>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</si>
  <si>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</si>
  <si>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</si>
  <si>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</si>
  <si>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</si>
  <si>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</si>
  <si>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</si>
  <si>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</si>
  <si>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</si>
  <si>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</si>
  <si>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</si>
  <si>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</si>
  <si>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</si>
  <si>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</si>
  <si>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</si>
  <si>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</si>
  <si>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</si>
  <si>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</si>
  <si>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</si>
  <si>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</si>
  <si>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</si>
  <si>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</si>
  <si>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</si>
  <si>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</si>
  <si>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</si>
  <si>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</si>
  <si>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</si>
  <si>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</si>
  <si>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</si>
  <si>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</si>
  <si>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</si>
  <si>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</si>
  <si>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</si>
  <si>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</si>
  <si>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</si>
  <si>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</si>
  <si>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</si>
  <si>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</si>
  <si>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</si>
  <si>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</si>
  <si>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</si>
  <si>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</si>
  <si>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</si>
  <si>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</si>
  <si>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</si>
  <si>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</si>
  <si>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</si>
  <si>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</si>
  <si>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</si>
  <si>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</si>
  <si>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</si>
  <si>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</si>
  <si>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</si>
  <si>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</si>
  <si>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</si>
  <si>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</si>
  <si>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</si>
  <si>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</si>
  <si>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</si>
  <si>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</si>
  <si>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</si>
  <si>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</si>
  <si>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</si>
  <si>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</si>
  <si>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</si>
  <si>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</si>
  <si>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</si>
  <si>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</si>
  <si>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</si>
  <si>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</si>
  <si>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</si>
  <si>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</si>
  <si>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</si>
  <si>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</si>
  <si>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</si>
  <si>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</si>
  <si>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</si>
  <si>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</si>
  <si>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</si>
  <si>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</si>
  <si>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</si>
  <si>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</si>
  <si>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</si>
  <si>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</si>
  <si>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</si>
  <si>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</si>
  <si>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</si>
  <si>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</si>
  <si>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</si>
  <si>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</si>
  <si>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</si>
  <si>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</si>
  <si>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</si>
  <si>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</si>
  <si>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</si>
  <si>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</si>
  <si>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</si>
  <si>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</si>
  <si>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</si>
  <si>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</si>
  <si>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</si>
  <si>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</si>
  <si>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</si>
  <si>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</si>
  <si>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</si>
  <si>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</si>
  <si>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</si>
  <si>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</si>
  <si>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</si>
  <si>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</si>
  <si>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</si>
  <si>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</si>
  <si>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</si>
  <si>
    <t>гр. София, бул. "Тодор Александров" №137, ет.6, офис А16</t>
  </si>
  <si>
    <t>31.09.2018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</si>
</sst>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31.09.2018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43402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Димитров Колев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 t="s">
        <v>694</v>
      </c>
    </row>
    <row r="11" spans="1:2" ht="15.75">
      <c r="A11" s="7" t="s">
        <v>668</v>
      </c>
      <c r="B11" s="357">
        <v>43402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693</v>
      </c>
    </row>
    <row r="20" spans="1:2" ht="15.75">
      <c r="A20" s="7" t="s">
        <v>5</v>
      </c>
      <c r="B20" s="356" t="s">
        <v>693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171</f>
        <v>171</v>
      </c>
      <c r="D12" s="138">
        <v>171</v>
      </c>
      <c r="E12" s="76" t="s">
        <v>25</v>
      </c>
      <c r="F12" s="80" t="s">
        <v>26</v>
      </c>
      <c r="G12" s="138">
        <f>3400</f>
        <v>3400</v>
      </c>
      <c r="H12" s="137">
        <v>3400</v>
      </c>
    </row>
    <row r="13" spans="1:8" ht="15.75">
      <c r="A13" s="76" t="s">
        <v>27</v>
      </c>
      <c r="B13" s="78" t="s">
        <v>28</v>
      </c>
      <c r="C13" s="138">
        <f>720</f>
        <v>720</v>
      </c>
      <c r="D13" s="138">
        <v>727</v>
      </c>
      <c r="E13" s="76" t="s">
        <v>553</v>
      </c>
      <c r="F13" s="80" t="s">
        <v>29</v>
      </c>
      <c r="G13" s="138">
        <f>3400</f>
        <v>3400</v>
      </c>
      <c r="H13" s="137">
        <v>3400</v>
      </c>
    </row>
    <row r="14" spans="1:8" ht="15.75">
      <c r="A14" s="76" t="s">
        <v>30</v>
      </c>
      <c r="B14" s="78" t="s">
        <v>31</v>
      </c>
      <c r="C14" s="138">
        <f>1</f>
        <v>1</v>
      </c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f>1</f>
        <v>1</v>
      </c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12</f>
        <v>12</v>
      </c>
      <c r="D17" s="138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3400</v>
      </c>
      <c r="H18" s="389">
        <f>H12+H15+H16+H17</f>
        <v>3400</v>
      </c>
    </row>
    <row r="19" spans="1:8" ht="15.75">
      <c r="A19" s="76" t="s">
        <v>49</v>
      </c>
      <c r="B19" s="78" t="s">
        <v>50</v>
      </c>
      <c r="C19" s="138">
        <f>36</f>
        <v>36</v>
      </c>
      <c r="D19" s="138">
        <v>36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941</v>
      </c>
      <c r="D20" s="377">
        <f>SUM(D12:D19)</f>
        <v>950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185</v>
      </c>
      <c r="D21" s="268">
        <v>185</v>
      </c>
      <c r="E21" s="76" t="s">
        <v>58</v>
      </c>
      <c r="F21" s="80" t="s">
        <v>59</v>
      </c>
      <c r="G21" s="138">
        <f>210</f>
        <v>210</v>
      </c>
      <c r="H21" s="137">
        <v>210</v>
      </c>
    </row>
    <row r="22" spans="1:13" ht="15.75">
      <c r="A22" s="87" t="s">
        <v>60</v>
      </c>
      <c r="B22" s="84" t="s">
        <v>61</v>
      </c>
      <c r="C22" s="267">
        <v>173</v>
      </c>
      <c r="D22" s="268">
        <v>173</v>
      </c>
      <c r="E22" s="142" t="s">
        <v>62</v>
      </c>
      <c r="F22" s="80" t="s">
        <v>63</v>
      </c>
      <c r="G22" s="392">
        <f>SUM(G23:G25)</f>
        <v>498</v>
      </c>
      <c r="H22" s="393">
        <f>SUM(H23:H25)</f>
        <v>498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f>1</f>
        <v>1</v>
      </c>
      <c r="D24" s="138">
        <v>3</v>
      </c>
      <c r="E24" s="143" t="s">
        <v>69</v>
      </c>
      <c r="F24" s="80" t="s">
        <v>70</v>
      </c>
      <c r="G24" s="138">
        <f>498</f>
        <v>498</v>
      </c>
      <c r="H24" s="137">
        <v>498</v>
      </c>
      <c r="M24" s="85"/>
    </row>
    <row r="25" spans="1:8" ht="15.75">
      <c r="A25" s="76" t="s">
        <v>71</v>
      </c>
      <c r="B25" s="78" t="s">
        <v>72</v>
      </c>
      <c r="C25" s="138">
        <f>1</f>
        <v>1</v>
      </c>
      <c r="D25" s="138">
        <v>2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708</v>
      </c>
      <c r="H26" s="377">
        <f>H20+H21+H22</f>
        <v>708</v>
      </c>
      <c r="M26" s="85"/>
    </row>
    <row r="27" spans="1:8" ht="15.75">
      <c r="A27" s="76" t="s">
        <v>79</v>
      </c>
      <c r="B27" s="78" t="s">
        <v>80</v>
      </c>
      <c r="C27" s="138">
        <f>5</f>
        <v>5</v>
      </c>
      <c r="D27" s="138">
        <v>6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</v>
      </c>
      <c r="D28" s="377">
        <f>SUM(D24:D27)</f>
        <v>11</v>
      </c>
      <c r="E28" s="143" t="s">
        <v>84</v>
      </c>
      <c r="F28" s="80" t="s">
        <v>85</v>
      </c>
      <c r="G28" s="374">
        <f>SUM(G29:G31)</f>
        <v>-3805</v>
      </c>
      <c r="H28" s="375">
        <f>SUM(H29:H31)</f>
        <v>-3364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650</f>
        <v>650</v>
      </c>
      <c r="H29" s="138">
        <v>650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-4455</f>
        <v>-4455</v>
      </c>
      <c r="H30" s="138">
        <v>-4014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</v>
      </c>
      <c r="H33" s="138">
        <v>-441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-3806</v>
      </c>
      <c r="H34" s="377">
        <f>H28+H32+H33</f>
        <v>-3805</v>
      </c>
    </row>
    <row r="35" spans="1:8" ht="15.75">
      <c r="A35" s="76" t="s">
        <v>106</v>
      </c>
      <c r="B35" s="81" t="s">
        <v>107</v>
      </c>
      <c r="C35" s="374">
        <f>SUM(C36:C39)</f>
        <v>1127</v>
      </c>
      <c r="D35" s="375">
        <f>SUM(D36:D39)</f>
        <v>1127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1127</v>
      </c>
      <c r="D36" s="137">
        <v>1127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302</v>
      </c>
      <c r="H37" s="379">
        <f>H26+H18+H34</f>
        <v>303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1127</v>
      </c>
      <c r="D46" s="377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</v>
      </c>
      <c r="H50" s="375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f>181</f>
        <v>181</v>
      </c>
      <c r="D55" s="269">
        <v>181</v>
      </c>
      <c r="E55" s="76" t="s">
        <v>168</v>
      </c>
      <c r="F55" s="82" t="s">
        <v>169</v>
      </c>
      <c r="G55" s="138">
        <f>111</f>
        <v>111</v>
      </c>
      <c r="H55" s="138">
        <v>112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2614</v>
      </c>
      <c r="D56" s="381">
        <f>D20+D21+D22+D28+D33+D46+D52+D54+D55</f>
        <v>2627</v>
      </c>
      <c r="E56" s="87" t="s">
        <v>557</v>
      </c>
      <c r="F56" s="86" t="s">
        <v>172</v>
      </c>
      <c r="G56" s="378">
        <f>G50+G52+G53+G54+G55</f>
        <v>122</v>
      </c>
      <c r="H56" s="379">
        <f>H50+H52+H53+H54+H55</f>
        <v>123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f>214</f>
        <v>214</v>
      </c>
      <c r="D59" s="138">
        <v>180</v>
      </c>
      <c r="E59" s="142" t="s">
        <v>180</v>
      </c>
      <c r="F59" s="277" t="s">
        <v>181</v>
      </c>
      <c r="G59" s="138">
        <f>416+237+161+124+17</f>
        <v>955</v>
      </c>
      <c r="H59" s="138">
        <v>888</v>
      </c>
    </row>
    <row r="60" spans="1:13" ht="15.75">
      <c r="A60" s="76" t="s">
        <v>178</v>
      </c>
      <c r="B60" s="78" t="s">
        <v>179</v>
      </c>
      <c r="C60" s="138">
        <f>106</f>
        <v>106</v>
      </c>
      <c r="D60" s="138">
        <v>110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77</f>
        <v>77</v>
      </c>
      <c r="D61" s="138">
        <v>76</v>
      </c>
      <c r="E61" s="141" t="s">
        <v>188</v>
      </c>
      <c r="F61" s="80" t="s">
        <v>189</v>
      </c>
      <c r="G61" s="374">
        <f>SUM(G62:G68)</f>
        <v>2678</v>
      </c>
      <c r="H61" s="375">
        <f>SUM(H62:H68)</f>
        <v>2783</v>
      </c>
    </row>
    <row r="62" spans="1:13" ht="15.75">
      <c r="A62" s="76" t="s">
        <v>186</v>
      </c>
      <c r="B62" s="81" t="s">
        <v>187</v>
      </c>
      <c r="C62" s="138">
        <f>251</f>
        <v>251</v>
      </c>
      <c r="D62" s="138">
        <v>469</v>
      </c>
      <c r="E62" s="141" t="s">
        <v>192</v>
      </c>
      <c r="F62" s="80" t="s">
        <v>193</v>
      </c>
      <c r="G62" s="138">
        <f>307+198+64</f>
        <v>569</v>
      </c>
      <c r="H62" s="138">
        <v>695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200+7+10+3+100+32+33+62</f>
        <v>447</v>
      </c>
      <c r="H63" s="138">
        <v>833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899-18+8</f>
        <v>889</v>
      </c>
      <c r="H64" s="138">
        <v>778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648</v>
      </c>
      <c r="D65" s="377">
        <f>SUM(D59:D64)</f>
        <v>835</v>
      </c>
      <c r="E65" s="76" t="s">
        <v>201</v>
      </c>
      <c r="F65" s="80" t="s">
        <v>202</v>
      </c>
      <c r="G65" s="138">
        <f>430-64</f>
        <v>366</v>
      </c>
      <c r="H65" s="138">
        <v>145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25</f>
        <v>25</v>
      </c>
      <c r="H66" s="138">
        <v>32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72+13+32+9+18+4</f>
        <v>148</v>
      </c>
      <c r="H67" s="138">
        <v>117</v>
      </c>
    </row>
    <row r="68" spans="1:8" ht="15.75">
      <c r="A68" s="76" t="s">
        <v>206</v>
      </c>
      <c r="B68" s="78" t="s">
        <v>207</v>
      </c>
      <c r="C68" s="138">
        <f>610-214+3+211</f>
        <v>610</v>
      </c>
      <c r="D68" s="138">
        <v>467</v>
      </c>
      <c r="E68" s="76" t="s">
        <v>212</v>
      </c>
      <c r="F68" s="80" t="s">
        <v>213</v>
      </c>
      <c r="G68" s="138">
        <f>59+17+76+16+58+8</f>
        <v>234</v>
      </c>
      <c r="H68" s="138">
        <v>183</v>
      </c>
    </row>
    <row r="69" spans="1:8" ht="15.75">
      <c r="A69" s="76" t="s">
        <v>210</v>
      </c>
      <c r="B69" s="78" t="s">
        <v>211</v>
      </c>
      <c r="C69" s="138">
        <f>57-6-3+28+8+2+3+12</f>
        <v>101</v>
      </c>
      <c r="D69" s="138">
        <v>134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f>35</f>
        <v>35</v>
      </c>
      <c r="D70" s="138">
        <v>29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3633</v>
      </c>
      <c r="H71" s="377">
        <f>H59+H60+H61+H69+H70</f>
        <v>3671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746</v>
      </c>
      <c r="D76" s="377">
        <f>SUM(D68:D75)</f>
        <v>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f>2</f>
        <v>2</v>
      </c>
      <c r="H77" s="270">
        <v>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3635</v>
      </c>
      <c r="H79" s="379">
        <f>H71+H73+H75+H77</f>
        <v>3673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f>3</f>
        <v>3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46</f>
        <v>46</v>
      </c>
      <c r="D89" s="138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49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2</f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1445</v>
      </c>
      <c r="D94" s="381">
        <f>D65+D76+D85+D92+D93</f>
        <v>1472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4059</v>
      </c>
      <c r="D95" s="383">
        <f>D94+D56</f>
        <v>4099</v>
      </c>
      <c r="E95" s="169" t="s">
        <v>635</v>
      </c>
      <c r="F95" s="280" t="s">
        <v>268</v>
      </c>
      <c r="G95" s="382">
        <f>G37+G40+G56+G79</f>
        <v>4059</v>
      </c>
      <c r="H95" s="383">
        <f>H37+H40+H56+H79</f>
        <v>4099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43402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Димитров Колев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261</f>
        <v>261</v>
      </c>
      <c r="D12" s="256">
        <v>212</v>
      </c>
      <c r="E12" s="135" t="s">
        <v>277</v>
      </c>
      <c r="F12" s="180" t="s">
        <v>278</v>
      </c>
      <c r="G12" s="256">
        <f>1191</f>
        <v>1191</v>
      </c>
      <c r="H12" s="256">
        <v>820</v>
      </c>
    </row>
    <row r="13" spans="1:8" ht="15.75">
      <c r="A13" s="135" t="s">
        <v>279</v>
      </c>
      <c r="B13" s="131" t="s">
        <v>280</v>
      </c>
      <c r="C13" s="256">
        <f>187</f>
        <v>187</v>
      </c>
      <c r="D13" s="256">
        <v>185</v>
      </c>
      <c r="E13" s="135" t="s">
        <v>281</v>
      </c>
      <c r="F13" s="180" t="s">
        <v>282</v>
      </c>
      <c r="G13" s="256">
        <f>11</f>
        <v>11</v>
      </c>
      <c r="H13" s="256">
        <v>13</v>
      </c>
    </row>
    <row r="14" spans="1:8" ht="15.75">
      <c r="A14" s="135" t="s">
        <v>283</v>
      </c>
      <c r="B14" s="131" t="s">
        <v>284</v>
      </c>
      <c r="C14" s="256">
        <f>14</f>
        <v>14</v>
      </c>
      <c r="D14" s="256">
        <v>15</v>
      </c>
      <c r="E14" s="185" t="s">
        <v>285</v>
      </c>
      <c r="F14" s="180" t="s">
        <v>286</v>
      </c>
      <c r="G14" s="256">
        <f>4</f>
        <v>4</v>
      </c>
      <c r="H14" s="256">
        <v>1</v>
      </c>
    </row>
    <row r="15" spans="1:8" ht="15.75">
      <c r="A15" s="135" t="s">
        <v>287</v>
      </c>
      <c r="B15" s="131" t="s">
        <v>288</v>
      </c>
      <c r="C15" s="256">
        <f>310</f>
        <v>310</v>
      </c>
      <c r="D15" s="256">
        <v>347</v>
      </c>
      <c r="E15" s="185" t="s">
        <v>79</v>
      </c>
      <c r="F15" s="180" t="s">
        <v>289</v>
      </c>
      <c r="G15" s="256">
        <f>38</f>
        <v>38</v>
      </c>
      <c r="H15" s="256">
        <v>3</v>
      </c>
    </row>
    <row r="16" spans="1:8" ht="15.75">
      <c r="A16" s="135" t="s">
        <v>290</v>
      </c>
      <c r="B16" s="131" t="s">
        <v>291</v>
      </c>
      <c r="C16" s="256">
        <f>43</f>
        <v>43</v>
      </c>
      <c r="D16" s="256">
        <v>46</v>
      </c>
      <c r="E16" s="176" t="s">
        <v>52</v>
      </c>
      <c r="F16" s="204" t="s">
        <v>292</v>
      </c>
      <c r="G16" s="407">
        <f>SUM(G12:G15)</f>
        <v>1244</v>
      </c>
      <c r="H16" s="408">
        <f>SUM(H12:H15)</f>
        <v>837</v>
      </c>
    </row>
    <row r="17" spans="1:8" ht="31.5">
      <c r="A17" s="135" t="s">
        <v>293</v>
      </c>
      <c r="B17" s="131" t="s">
        <v>294</v>
      </c>
      <c r="C17" s="256">
        <f>10</f>
        <v>10</v>
      </c>
      <c r="D17" s="256">
        <v>12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353</f>
        <v>353</v>
      </c>
      <c r="D18" s="256">
        <v>251</v>
      </c>
      <c r="E18" s="174" t="s">
        <v>297</v>
      </c>
      <c r="F18" s="178" t="s">
        <v>298</v>
      </c>
      <c r="G18" s="418">
        <v>1</v>
      </c>
      <c r="H18" s="419">
        <v>2</v>
      </c>
    </row>
    <row r="19" spans="1:8" ht="15.75">
      <c r="A19" s="135" t="s">
        <v>299</v>
      </c>
      <c r="B19" s="131" t="s">
        <v>300</v>
      </c>
      <c r="C19" s="256">
        <f>18</f>
        <v>18</v>
      </c>
      <c r="D19" s="256">
        <v>10</v>
      </c>
      <c r="E19" s="135" t="s">
        <v>301</v>
      </c>
      <c r="F19" s="177" t="s">
        <v>302</v>
      </c>
      <c r="G19" s="256">
        <v>1</v>
      </c>
      <c r="H19" s="257">
        <v>2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1196</v>
      </c>
      <c r="D22" s="408">
        <f>SUM(D12:D18)+D19</f>
        <v>1078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50</f>
        <v>50</v>
      </c>
      <c r="D25" s="256">
        <v>63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50</v>
      </c>
      <c r="D29" s="408">
        <f>SUM(D25:D28)</f>
        <v>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1246</v>
      </c>
      <c r="D31" s="414">
        <f>D29+D22</f>
        <v>1142</v>
      </c>
      <c r="E31" s="191" t="s">
        <v>548</v>
      </c>
      <c r="F31" s="206" t="s">
        <v>331</v>
      </c>
      <c r="G31" s="193">
        <f>G16+G18+G27</f>
        <v>1245</v>
      </c>
      <c r="H31" s="194">
        <f>H16+H18+H27</f>
        <v>839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</v>
      </c>
      <c r="H33" s="408">
        <f>IF((D31-H31)&gt;0,D31-H31,0)</f>
        <v>303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1246</v>
      </c>
      <c r="D36" s="416">
        <f>D31-D34+D35</f>
        <v>1142</v>
      </c>
      <c r="E36" s="202" t="s">
        <v>346</v>
      </c>
      <c r="F36" s="196" t="s">
        <v>347</v>
      </c>
      <c r="G36" s="207">
        <f>G35-G34+G31</f>
        <v>1245</v>
      </c>
      <c r="H36" s="208">
        <f>H35-H34+H31</f>
        <v>839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</v>
      </c>
      <c r="H37" s="194">
        <f>IF((D36-H36)&gt;0,D36-H36,0)</f>
        <v>303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</v>
      </c>
      <c r="H42" s="184">
        <f>IF(H37&gt;0,IF(D38+H37&lt;0,0,D38+H37),IF(D37-D38&lt;0,D38-D37,0))</f>
        <v>303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</v>
      </c>
      <c r="H44" s="208">
        <f>IF(D42=0,IF(H42-H43&gt;0,H42-H43+D43,0),IF(D42-D43&lt;0,D43-D42+H43,0))</f>
        <v>303</v>
      </c>
    </row>
    <row r="45" spans="1:8" ht="16.5" thickBot="1">
      <c r="A45" s="210" t="s">
        <v>371</v>
      </c>
      <c r="B45" s="211" t="s">
        <v>372</v>
      </c>
      <c r="C45" s="409">
        <f>C36+C38+C42</f>
        <v>1246</v>
      </c>
      <c r="D45" s="410">
        <f>D36+D38+D42</f>
        <v>1142</v>
      </c>
      <c r="E45" s="210" t="s">
        <v>373</v>
      </c>
      <c r="F45" s="212" t="s">
        <v>374</v>
      </c>
      <c r="G45" s="409">
        <f>G42+G36</f>
        <v>1246</v>
      </c>
      <c r="H45" s="410">
        <f>H42+H36</f>
        <v>1142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43402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Димитров Колев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811</f>
        <v>811</v>
      </c>
      <c r="D11" s="138">
        <v>1126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-475</f>
        <v>-475</v>
      </c>
      <c r="D12" s="138">
        <v>-702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-235</f>
        <v>-235</v>
      </c>
      <c r="D14" s="138">
        <v>-348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-53</f>
        <v>-53</v>
      </c>
      <c r="D15" s="138">
        <v>-67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-10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8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44</v>
      </c>
      <c r="D21" s="438">
        <f>SUM(D11:D20)</f>
        <v>-8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44</v>
      </c>
      <c r="D44" s="247">
        <f>D43+D33+D21</f>
        <v>-8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5</f>
        <v>5</v>
      </c>
      <c r="D45" s="249">
        <v>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49</v>
      </c>
      <c r="D46" s="251">
        <f>D45+D44</f>
        <v>11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49</f>
        <v>49</v>
      </c>
      <c r="D47" s="238">
        <v>11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43402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Димитров Колев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3400</v>
      </c>
      <c r="D13" s="363">
        <f>'1-Баланс'!H20</f>
        <v>0</v>
      </c>
      <c r="E13" s="363">
        <f>'1-Баланс'!H21</f>
        <v>210</v>
      </c>
      <c r="F13" s="363">
        <f>'1-Баланс'!H23</f>
        <v>0</v>
      </c>
      <c r="G13" s="363">
        <f>'1-Баланс'!H24</f>
        <v>498</v>
      </c>
      <c r="H13" s="364"/>
      <c r="I13" s="363">
        <f>'1-Баланс'!H29+'1-Баланс'!H32</f>
        <v>650</v>
      </c>
      <c r="J13" s="363">
        <f>'1-Баланс'!H30+'1-Баланс'!H33</f>
        <v>-4455</v>
      </c>
      <c r="K13" s="364"/>
      <c r="L13" s="363">
        <f>SUM(C13:K13)</f>
        <v>303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3400</v>
      </c>
      <c r="D17" s="432">
        <f aca="true" t="shared" si="2" ref="D17:M17">D13+D14</f>
        <v>0</v>
      </c>
      <c r="E17" s="432">
        <f t="shared" si="2"/>
        <v>210</v>
      </c>
      <c r="F17" s="432">
        <f t="shared" si="2"/>
        <v>0</v>
      </c>
      <c r="G17" s="432">
        <f t="shared" si="2"/>
        <v>498</v>
      </c>
      <c r="H17" s="432">
        <f t="shared" si="2"/>
        <v>0</v>
      </c>
      <c r="I17" s="432">
        <f t="shared" si="2"/>
        <v>650</v>
      </c>
      <c r="J17" s="432">
        <f t="shared" si="2"/>
        <v>-4455</v>
      </c>
      <c r="K17" s="432">
        <f t="shared" si="2"/>
        <v>0</v>
      </c>
      <c r="L17" s="363">
        <f t="shared" si="1"/>
        <v>303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</v>
      </c>
      <c r="K18" s="364"/>
      <c r="L18" s="363">
        <f t="shared" si="1"/>
        <v>-1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3400</v>
      </c>
      <c r="D31" s="432">
        <f aca="true" t="shared" si="6" ref="D31:M31">D19+D22+D23+D26+D30+D29+D17+D18</f>
        <v>0</v>
      </c>
      <c r="E31" s="432">
        <f t="shared" si="6"/>
        <v>210</v>
      </c>
      <c r="F31" s="432">
        <f t="shared" si="6"/>
        <v>0</v>
      </c>
      <c r="G31" s="432">
        <f t="shared" si="6"/>
        <v>498</v>
      </c>
      <c r="H31" s="432">
        <f t="shared" si="6"/>
        <v>0</v>
      </c>
      <c r="I31" s="432">
        <f t="shared" si="6"/>
        <v>650</v>
      </c>
      <c r="J31" s="432">
        <f t="shared" si="6"/>
        <v>-4456</v>
      </c>
      <c r="K31" s="432">
        <f t="shared" si="6"/>
        <v>0</v>
      </c>
      <c r="L31" s="363">
        <f t="shared" si="1"/>
        <v>302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3400</v>
      </c>
      <c r="D34" s="366">
        <f t="shared" si="7"/>
        <v>0</v>
      </c>
      <c r="E34" s="366">
        <f t="shared" si="7"/>
        <v>210</v>
      </c>
      <c r="F34" s="366">
        <f t="shared" si="7"/>
        <v>0</v>
      </c>
      <c r="G34" s="366">
        <f t="shared" si="7"/>
        <v>498</v>
      </c>
      <c r="H34" s="366">
        <f t="shared" si="7"/>
        <v>0</v>
      </c>
      <c r="I34" s="366">
        <f t="shared" si="7"/>
        <v>650</v>
      </c>
      <c r="J34" s="366">
        <f t="shared" si="7"/>
        <v>-4456</v>
      </c>
      <c r="K34" s="366">
        <f t="shared" si="7"/>
        <v>0</v>
      </c>
      <c r="L34" s="430">
        <f t="shared" si="1"/>
        <v>302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43402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Димитров Колев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43402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Димитров Колев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ТОДОРОВ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31.09.2018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4059</v>
      </c>
      <c r="D6" s="454">
        <f aca="true" t="shared" si="0" ref="D6:D15">C6-E6</f>
        <v>0</v>
      </c>
      <c r="E6" s="453">
        <f>'1-Баланс'!G95</f>
        <v>4059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302</v>
      </c>
      <c r="D7" s="454">
        <f t="shared" si="0"/>
        <v>-3098</v>
      </c>
      <c r="E7" s="453">
        <f>'1-Баланс'!G18</f>
        <v>3400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</v>
      </c>
      <c r="D8" s="454">
        <f t="shared" si="0"/>
        <v>0</v>
      </c>
      <c r="E8" s="453">
        <f>ABS('2-Отчет за доходите'!C44)-ABS('2-Отчет за доходите'!G44)</f>
        <v>-1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</v>
      </c>
      <c r="D9" s="454">
        <f t="shared" si="0"/>
        <v>0</v>
      </c>
      <c r="E9" s="453">
        <f>'3-Отчет за паричния поток'!C45</f>
        <v>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49</v>
      </c>
      <c r="D10" s="454">
        <f t="shared" si="0"/>
        <v>0</v>
      </c>
      <c r="E10" s="453">
        <f>'3-Отчет за паричния поток'!C46</f>
        <v>49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302</v>
      </c>
      <c r="D11" s="454">
        <f t="shared" si="0"/>
        <v>0</v>
      </c>
      <c r="E11" s="453">
        <f>'4-Отчет за собствения капитал'!L34</f>
        <v>302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1127</v>
      </c>
      <c r="D12" s="454">
        <f t="shared" si="0"/>
        <v>0</v>
      </c>
      <c r="E12" s="453">
        <f>'Справка 5'!C27+'Справка 5'!C97</f>
        <v>1127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-0.0008038585209003215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-0.0033112582781456954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-0.00026616981634282674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-0.0002463661000246366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0.9991974317817014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0.39752407152682256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0.218707015130674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0.013480055020632738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0.013480055020632738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0.6366427840327533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0.30647942843064796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0.28773584905660377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12.440397350993376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0.9255974377925597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0.16556291390728478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0.05140562248995984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58.703125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60" t="str">
        <f aca="true" t="shared" si="2" ref="C3:C34">endDate</f>
        <v>31.09.2018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60" t="str">
        <f t="shared" si="2"/>
        <v>31.09.2018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720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60" t="str">
        <f t="shared" si="2"/>
        <v>31.09.2018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60" t="str">
        <f t="shared" si="2"/>
        <v>31.09.2018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60" t="str">
        <f t="shared" si="2"/>
        <v>31.09.2018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60" t="str">
        <f t="shared" si="2"/>
        <v>31.09.2018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12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60" t="str">
        <f t="shared" si="2"/>
        <v>31.09.2018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60" t="str">
        <f t="shared" si="2"/>
        <v>31.09.2018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60" t="str">
        <f t="shared" si="2"/>
        <v>31.09.2018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941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60" t="str">
        <f t="shared" si="2"/>
        <v>31.09.2018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185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60" t="str">
        <f t="shared" si="2"/>
        <v>31.09.2018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173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60" t="str">
        <f t="shared" si="2"/>
        <v>31.09.2018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60" t="str">
        <f t="shared" si="2"/>
        <v>31.09.2018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60" t="str">
        <f t="shared" si="2"/>
        <v>31.09.2018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60" t="str">
        <f t="shared" si="2"/>
        <v>31.09.2018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60" t="str">
        <f t="shared" si="2"/>
        <v>31.09.2018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60" t="str">
        <f t="shared" si="2"/>
        <v>31.09.2018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60" t="str">
        <f t="shared" si="2"/>
        <v>31.09.2018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60" t="str">
        <f t="shared" si="2"/>
        <v>31.09.2018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60" t="str">
        <f t="shared" si="2"/>
        <v>31.09.2018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60" t="str">
        <f t="shared" si="2"/>
        <v>31.09.2018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60" t="str">
        <f t="shared" si="2"/>
        <v>31.09.2018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60" t="str">
        <f t="shared" si="2"/>
        <v>31.09.2018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60" t="str">
        <f t="shared" si="2"/>
        <v>31.09.2018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60" t="str">
        <f t="shared" si="2"/>
        <v>31.09.2018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60" t="str">
        <f t="shared" si="2"/>
        <v>31.09.2018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60" t="str">
        <f t="shared" si="2"/>
        <v>31.09.2018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60" t="str">
        <f t="shared" si="2"/>
        <v>31.09.2018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60" t="str">
        <f t="shared" si="2"/>
        <v>31.09.2018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60" t="str">
        <f t="shared" si="2"/>
        <v>31.09.2018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60" t="str">
        <f t="shared" si="2"/>
        <v>31.09.2018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60" t="str">
        <f t="shared" si="2"/>
        <v>31.09.2018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60" t="str">
        <f aca="true" t="shared" si="5" ref="C35:C66">endDate</f>
        <v>31.09.2018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60" t="str">
        <f t="shared" si="5"/>
        <v>31.09.2018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60" t="str">
        <f t="shared" si="5"/>
        <v>31.09.2018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60" t="str">
        <f t="shared" si="5"/>
        <v>31.09.2018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60" t="str">
        <f t="shared" si="5"/>
        <v>31.09.2018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60" t="str">
        <f t="shared" si="5"/>
        <v>31.09.2018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181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60" t="str">
        <f t="shared" si="5"/>
        <v>31.09.2018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2614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60" t="str">
        <f t="shared" si="5"/>
        <v>31.09.2018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214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60" t="str">
        <f t="shared" si="5"/>
        <v>31.09.2018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106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60" t="str">
        <f t="shared" si="5"/>
        <v>31.09.2018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77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60" t="str">
        <f t="shared" si="5"/>
        <v>31.09.2018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251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60" t="str">
        <f t="shared" si="5"/>
        <v>31.09.2018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60" t="str">
        <f t="shared" si="5"/>
        <v>31.09.2018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60" t="str">
        <f t="shared" si="5"/>
        <v>31.09.2018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648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60" t="str">
        <f t="shared" si="5"/>
        <v>31.09.2018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610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60" t="str">
        <f t="shared" si="5"/>
        <v>31.09.2018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101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60" t="str">
        <f t="shared" si="5"/>
        <v>31.09.2018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35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60" t="str">
        <f t="shared" si="5"/>
        <v>31.09.2018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60" t="str">
        <f t="shared" si="5"/>
        <v>31.09.2018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60" t="str">
        <f t="shared" si="5"/>
        <v>31.09.2018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60" t="str">
        <f t="shared" si="5"/>
        <v>31.09.2018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60" t="str">
        <f t="shared" si="5"/>
        <v>31.09.2018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60" t="str">
        <f t="shared" si="5"/>
        <v>31.09.2018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746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60" t="str">
        <f t="shared" si="5"/>
        <v>31.09.2018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60" t="str">
        <f t="shared" si="5"/>
        <v>31.09.2018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60" t="str">
        <f t="shared" si="5"/>
        <v>31.09.2018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60" t="str">
        <f t="shared" si="5"/>
        <v>31.09.2018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60" t="str">
        <f t="shared" si="5"/>
        <v>31.09.2018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60" t="str">
        <f t="shared" si="5"/>
        <v>31.09.2018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60" t="str">
        <f t="shared" si="5"/>
        <v>31.09.2018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60" t="str">
        <f t="shared" si="5"/>
        <v>31.09.2018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60" t="str">
        <f t="shared" si="5"/>
        <v>31.09.2018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60" t="str">
        <f aca="true" t="shared" si="8" ref="C67:C98">endDate</f>
        <v>31.09.2018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60" t="str">
        <f t="shared" si="8"/>
        <v>31.09.2018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60" t="str">
        <f t="shared" si="8"/>
        <v>31.09.2018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49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60" t="str">
        <f t="shared" si="8"/>
        <v>31.09.2018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60" t="str">
        <f t="shared" si="8"/>
        <v>31.09.2018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1445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60" t="str">
        <f t="shared" si="8"/>
        <v>31.09.2018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4059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60" t="str">
        <f t="shared" si="8"/>
        <v>31.09.2018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60" t="str">
        <f t="shared" si="8"/>
        <v>31.09.2018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60" t="str">
        <f t="shared" si="8"/>
        <v>31.09.2018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60" t="str">
        <f t="shared" si="8"/>
        <v>31.09.2018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60" t="str">
        <f t="shared" si="8"/>
        <v>31.09.2018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60" t="str">
        <f t="shared" si="8"/>
        <v>31.09.2018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60" t="str">
        <f t="shared" si="8"/>
        <v>31.09.2018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60" t="str">
        <f t="shared" si="8"/>
        <v>31.09.2018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60" t="str">
        <f t="shared" si="8"/>
        <v>31.09.2018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210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60" t="str">
        <f t="shared" si="8"/>
        <v>31.09.2018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60" t="str">
        <f t="shared" si="8"/>
        <v>31.09.2018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60" t="str">
        <f t="shared" si="8"/>
        <v>31.09.2018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60" t="str">
        <f t="shared" si="8"/>
        <v>31.09.2018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60" t="str">
        <f t="shared" si="8"/>
        <v>31.09.2018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708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60" t="str">
        <f t="shared" si="8"/>
        <v>31.09.2018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-3805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60" t="str">
        <f t="shared" si="8"/>
        <v>31.09.2018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650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60" t="str">
        <f t="shared" si="8"/>
        <v>31.09.2018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-4455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60" t="str">
        <f t="shared" si="8"/>
        <v>31.09.2018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60" t="str">
        <f t="shared" si="8"/>
        <v>31.09.2018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60" t="str">
        <f t="shared" si="8"/>
        <v>31.09.2018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60" t="str">
        <f t="shared" si="8"/>
        <v>31.09.2018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-3806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60" t="str">
        <f t="shared" si="8"/>
        <v>31.09.2018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302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60" t="str">
        <f t="shared" si="8"/>
        <v>31.09.2018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60" t="str">
        <f t="shared" si="8"/>
        <v>31.09.2018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60" t="str">
        <f t="shared" si="8"/>
        <v>31.09.2018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60" t="str">
        <f t="shared" si="8"/>
        <v>31.09.2018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60" t="str">
        <f aca="true" t="shared" si="11" ref="C99:C125">endDate</f>
        <v>31.09.2018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60" t="str">
        <f t="shared" si="11"/>
        <v>31.09.2018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60" t="str">
        <f t="shared" si="11"/>
        <v>31.09.2018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60" t="str">
        <f t="shared" si="11"/>
        <v>31.09.2018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60" t="str">
        <f t="shared" si="11"/>
        <v>31.09.2018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60" t="str">
        <f t="shared" si="11"/>
        <v>31.09.2018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60" t="str">
        <f t="shared" si="11"/>
        <v>31.09.2018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60" t="str">
        <f t="shared" si="11"/>
        <v>31.09.2018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111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60" t="str">
        <f t="shared" si="11"/>
        <v>31.09.2018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122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60" t="str">
        <f t="shared" si="11"/>
        <v>31.09.2018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955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60" t="str">
        <f t="shared" si="11"/>
        <v>31.09.2018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60" t="str">
        <f t="shared" si="11"/>
        <v>31.09.2018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2678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60" t="str">
        <f t="shared" si="11"/>
        <v>31.09.2018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569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60" t="str">
        <f t="shared" si="11"/>
        <v>31.09.2018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447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60" t="str">
        <f t="shared" si="11"/>
        <v>31.09.2018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889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60" t="str">
        <f t="shared" si="11"/>
        <v>31.09.2018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366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60" t="str">
        <f t="shared" si="11"/>
        <v>31.09.2018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60" t="str">
        <f t="shared" si="11"/>
        <v>31.09.2018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148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60" t="str">
        <f t="shared" si="11"/>
        <v>31.09.2018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234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60" t="str">
        <f t="shared" si="11"/>
        <v>31.09.2018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60" t="str">
        <f t="shared" si="11"/>
        <v>31.09.2018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60" t="str">
        <f t="shared" si="11"/>
        <v>31.09.2018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3633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60" t="str">
        <f t="shared" si="11"/>
        <v>31.09.2018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60" t="str">
        <f t="shared" si="11"/>
        <v>31.09.2018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60" t="str">
        <f t="shared" si="11"/>
        <v>31.09.2018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60" t="str">
        <f t="shared" si="11"/>
        <v>31.09.2018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3635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60" t="str">
        <f t="shared" si="11"/>
        <v>31.09.2018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4059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60" t="str">
        <f aca="true" t="shared" si="14" ref="C127:C158">endDate</f>
        <v>31.09.2018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261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60" t="str">
        <f t="shared" si="14"/>
        <v>31.09.2018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187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60" t="str">
        <f t="shared" si="14"/>
        <v>31.09.2018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60" t="str">
        <f t="shared" si="14"/>
        <v>31.09.2018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310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60" t="str">
        <f t="shared" si="14"/>
        <v>31.09.2018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43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60" t="str">
        <f t="shared" si="14"/>
        <v>31.09.2018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10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60" t="str">
        <f t="shared" si="14"/>
        <v>31.09.2018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353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60" t="str">
        <f t="shared" si="14"/>
        <v>31.09.2018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18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60" t="str">
        <f t="shared" si="14"/>
        <v>31.09.2018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60" t="str">
        <f t="shared" si="14"/>
        <v>31.09.2018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60" t="str">
        <f t="shared" si="14"/>
        <v>31.09.2018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1196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60" t="str">
        <f t="shared" si="14"/>
        <v>31.09.2018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50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60" t="str">
        <f t="shared" si="14"/>
        <v>31.09.2018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60" t="str">
        <f t="shared" si="14"/>
        <v>31.09.2018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60" t="str">
        <f t="shared" si="14"/>
        <v>31.09.2018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60" t="str">
        <f t="shared" si="14"/>
        <v>31.09.2018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50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60" t="str">
        <f t="shared" si="14"/>
        <v>31.09.2018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1246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60" t="str">
        <f t="shared" si="14"/>
        <v>31.09.2018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60" t="str">
        <f t="shared" si="14"/>
        <v>31.09.2018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60" t="str">
        <f t="shared" si="14"/>
        <v>31.09.2018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60" t="str">
        <f t="shared" si="14"/>
        <v>31.09.2018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1246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60" t="str">
        <f t="shared" si="14"/>
        <v>31.09.2018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60" t="str">
        <f t="shared" si="14"/>
        <v>31.09.2018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60" t="str">
        <f t="shared" si="14"/>
        <v>31.09.2018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60" t="str">
        <f t="shared" si="14"/>
        <v>31.09.2018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60" t="str">
        <f t="shared" si="14"/>
        <v>31.09.2018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60" t="str">
        <f t="shared" si="14"/>
        <v>31.09.2018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60" t="str">
        <f t="shared" si="14"/>
        <v>31.09.2018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60" t="str">
        <f t="shared" si="14"/>
        <v>31.09.2018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60" t="str">
        <f t="shared" si="14"/>
        <v>31.09.2018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1246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60" t="str">
        <f t="shared" si="14"/>
        <v>31.09.2018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1191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60" t="str">
        <f t="shared" si="14"/>
        <v>31.09.2018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11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60" t="str">
        <f aca="true" t="shared" si="17" ref="C159:C179">endDate</f>
        <v>31.09.2018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60" t="str">
        <f t="shared" si="17"/>
        <v>31.09.2018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38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60" t="str">
        <f t="shared" si="17"/>
        <v>31.09.2018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1244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60" t="str">
        <f t="shared" si="17"/>
        <v>31.09.2018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60" t="str">
        <f t="shared" si="17"/>
        <v>31.09.2018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60" t="str">
        <f t="shared" si="17"/>
        <v>31.09.2018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60" t="str">
        <f t="shared" si="17"/>
        <v>31.09.2018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60" t="str">
        <f t="shared" si="17"/>
        <v>31.09.2018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60" t="str">
        <f t="shared" si="17"/>
        <v>31.09.2018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60" t="str">
        <f t="shared" si="17"/>
        <v>31.09.2018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60" t="str">
        <f t="shared" si="17"/>
        <v>31.09.2018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60" t="str">
        <f t="shared" si="17"/>
        <v>31.09.2018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1245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60" t="str">
        <f t="shared" si="17"/>
        <v>31.09.2018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60" t="str">
        <f t="shared" si="17"/>
        <v>31.09.2018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60" t="str">
        <f t="shared" si="17"/>
        <v>31.09.2018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60" t="str">
        <f t="shared" si="17"/>
        <v>31.09.2018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1245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60" t="str">
        <f t="shared" si="17"/>
        <v>31.09.2018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60" t="str">
        <f t="shared" si="17"/>
        <v>31.09.2018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60" t="str">
        <f t="shared" si="17"/>
        <v>31.09.2018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60" t="str">
        <f t="shared" si="17"/>
        <v>31.09.2018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60" t="str">
        <f t="shared" si="17"/>
        <v>31.09.2018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60" t="str">
        <f aca="true" t="shared" si="20" ref="C181:C216">endDate</f>
        <v>31.09.2018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811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60" t="str">
        <f t="shared" si="20"/>
        <v>31.09.2018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-475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60" t="str">
        <f t="shared" si="20"/>
        <v>31.09.2018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60" t="str">
        <f t="shared" si="20"/>
        <v>31.09.2018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-235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60" t="str">
        <f t="shared" si="20"/>
        <v>31.09.2018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-53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60" t="str">
        <f t="shared" si="20"/>
        <v>31.09.2018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60" t="str">
        <f t="shared" si="20"/>
        <v>31.09.2018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60" t="str">
        <f t="shared" si="20"/>
        <v>31.09.2018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60" t="str">
        <f t="shared" si="20"/>
        <v>31.09.2018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60" t="str">
        <f t="shared" si="20"/>
        <v>31.09.2018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60" t="str">
        <f t="shared" si="20"/>
        <v>31.09.2018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44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60" t="str">
        <f t="shared" si="20"/>
        <v>31.09.2018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60" t="str">
        <f t="shared" si="20"/>
        <v>31.09.2018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60" t="str">
        <f t="shared" si="20"/>
        <v>31.09.2018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60" t="str">
        <f t="shared" si="20"/>
        <v>31.09.2018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60" t="str">
        <f t="shared" si="20"/>
        <v>31.09.2018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60" t="str">
        <f t="shared" si="20"/>
        <v>31.09.2018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60" t="str">
        <f t="shared" si="20"/>
        <v>31.09.2018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60" t="str">
        <f t="shared" si="20"/>
        <v>31.09.2018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60" t="str">
        <f t="shared" si="20"/>
        <v>31.09.2018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60" t="str">
        <f t="shared" si="20"/>
        <v>31.09.2018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60" t="str">
        <f t="shared" si="20"/>
        <v>31.09.2018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60" t="str">
        <f t="shared" si="20"/>
        <v>31.09.2018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60" t="str">
        <f t="shared" si="20"/>
        <v>31.09.2018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60" t="str">
        <f t="shared" si="20"/>
        <v>31.09.2018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60" t="str">
        <f t="shared" si="20"/>
        <v>31.09.2018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60" t="str">
        <f t="shared" si="20"/>
        <v>31.09.2018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60" t="str">
        <f t="shared" si="20"/>
        <v>31.09.2018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60" t="str">
        <f t="shared" si="20"/>
        <v>31.09.2018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60" t="str">
        <f t="shared" si="20"/>
        <v>31.09.2018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60" t="str">
        <f t="shared" si="20"/>
        <v>31.09.2018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60" t="str">
        <f t="shared" si="20"/>
        <v>31.09.2018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44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60" t="str">
        <f t="shared" si="20"/>
        <v>31.09.2018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60" t="str">
        <f t="shared" si="20"/>
        <v>31.09.2018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49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60" t="str">
        <f t="shared" si="20"/>
        <v>31.09.2018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49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60" t="str">
        <f t="shared" si="20"/>
        <v>31.09.2018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60" t="str">
        <f aca="true" t="shared" si="23" ref="C218:C281">endDate</f>
        <v>31.09.2018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60" t="str">
        <f t="shared" si="23"/>
        <v>31.09.2018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60" t="str">
        <f t="shared" si="23"/>
        <v>31.09.2018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60" t="str">
        <f t="shared" si="23"/>
        <v>31.09.2018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60" t="str">
        <f t="shared" si="23"/>
        <v>31.09.2018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60" t="str">
        <f t="shared" si="23"/>
        <v>31.09.2018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60" t="str">
        <f t="shared" si="23"/>
        <v>31.09.2018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60" t="str">
        <f t="shared" si="23"/>
        <v>31.09.2018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60" t="str">
        <f t="shared" si="23"/>
        <v>31.09.2018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60" t="str">
        <f t="shared" si="23"/>
        <v>31.09.2018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60" t="str">
        <f t="shared" si="23"/>
        <v>31.09.2018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60" t="str">
        <f t="shared" si="23"/>
        <v>31.09.2018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60" t="str">
        <f t="shared" si="23"/>
        <v>31.09.2018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60" t="str">
        <f t="shared" si="23"/>
        <v>31.09.2018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60" t="str">
        <f t="shared" si="23"/>
        <v>31.09.2018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60" t="str">
        <f t="shared" si="23"/>
        <v>31.09.2018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60" t="str">
        <f t="shared" si="23"/>
        <v>31.09.2018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60" t="str">
        <f t="shared" si="23"/>
        <v>31.09.2018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60" t="str">
        <f t="shared" si="23"/>
        <v>31.09.2018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60" t="str">
        <f t="shared" si="23"/>
        <v>31.09.2018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60" t="str">
        <f t="shared" si="23"/>
        <v>31.09.2018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60" t="str">
        <f t="shared" si="23"/>
        <v>31.09.2018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60" t="str">
        <f t="shared" si="23"/>
        <v>31.09.2018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60" t="str">
        <f t="shared" si="23"/>
        <v>31.09.2018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60" t="str">
        <f t="shared" si="23"/>
        <v>31.09.2018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60" t="str">
        <f t="shared" si="23"/>
        <v>31.09.2018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60" t="str">
        <f t="shared" si="23"/>
        <v>31.09.2018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60" t="str">
        <f t="shared" si="23"/>
        <v>31.09.2018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60" t="str">
        <f t="shared" si="23"/>
        <v>31.09.2018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60" t="str">
        <f t="shared" si="23"/>
        <v>31.09.2018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60" t="str">
        <f t="shared" si="23"/>
        <v>31.09.2018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60" t="str">
        <f t="shared" si="23"/>
        <v>31.09.2018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60" t="str">
        <f t="shared" si="23"/>
        <v>31.09.2018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60" t="str">
        <f t="shared" si="23"/>
        <v>31.09.2018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60" t="str">
        <f t="shared" si="23"/>
        <v>31.09.2018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60" t="str">
        <f t="shared" si="23"/>
        <v>31.09.2018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60" t="str">
        <f t="shared" si="23"/>
        <v>31.09.2018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60" t="str">
        <f t="shared" si="23"/>
        <v>31.09.2018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60" t="str">
        <f t="shared" si="23"/>
        <v>31.09.2018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60" t="str">
        <f t="shared" si="23"/>
        <v>31.09.2018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60" t="str">
        <f t="shared" si="23"/>
        <v>31.09.2018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60" t="str">
        <f t="shared" si="23"/>
        <v>31.09.2018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60" t="str">
        <f t="shared" si="23"/>
        <v>31.09.2018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60" t="str">
        <f t="shared" si="23"/>
        <v>31.09.2018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60" t="str">
        <f t="shared" si="23"/>
        <v>31.09.2018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210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60" t="str">
        <f t="shared" si="23"/>
        <v>31.09.2018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60" t="str">
        <f t="shared" si="23"/>
        <v>31.09.2018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60" t="str">
        <f t="shared" si="23"/>
        <v>31.09.2018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60" t="str">
        <f t="shared" si="23"/>
        <v>31.09.2018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210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60" t="str">
        <f t="shared" si="23"/>
        <v>31.09.2018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60" t="str">
        <f t="shared" si="23"/>
        <v>31.09.2018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60" t="str">
        <f t="shared" si="23"/>
        <v>31.09.2018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60" t="str">
        <f t="shared" si="23"/>
        <v>31.09.2018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60" t="str">
        <f t="shared" si="23"/>
        <v>31.09.2018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60" t="str">
        <f t="shared" si="23"/>
        <v>31.09.2018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60" t="str">
        <f t="shared" si="23"/>
        <v>31.09.2018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60" t="str">
        <f t="shared" si="23"/>
        <v>31.09.2018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60" t="str">
        <f t="shared" si="23"/>
        <v>31.09.2018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60" t="str">
        <f t="shared" si="23"/>
        <v>31.09.2018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60" t="str">
        <f t="shared" si="23"/>
        <v>31.09.2018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60" t="str">
        <f t="shared" si="23"/>
        <v>31.09.2018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60" t="str">
        <f t="shared" si="23"/>
        <v>31.09.2018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60" t="str">
        <f t="shared" si="23"/>
        <v>31.09.2018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210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60" t="str">
        <f t="shared" si="23"/>
        <v>31.09.2018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60" t="str">
        <f aca="true" t="shared" si="26" ref="C282:C345">endDate</f>
        <v>31.09.2018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60" t="str">
        <f t="shared" si="26"/>
        <v>31.09.2018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210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60" t="str">
        <f t="shared" si="26"/>
        <v>31.09.2018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60" t="str">
        <f t="shared" si="26"/>
        <v>31.09.2018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60" t="str">
        <f t="shared" si="26"/>
        <v>31.09.2018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60" t="str">
        <f t="shared" si="26"/>
        <v>31.09.2018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60" t="str">
        <f t="shared" si="26"/>
        <v>31.09.2018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60" t="str">
        <f t="shared" si="26"/>
        <v>31.09.2018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60" t="str">
        <f t="shared" si="26"/>
        <v>31.09.2018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60" t="str">
        <f t="shared" si="26"/>
        <v>31.09.2018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60" t="str">
        <f t="shared" si="26"/>
        <v>31.09.2018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60" t="str">
        <f t="shared" si="26"/>
        <v>31.09.2018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60" t="str">
        <f t="shared" si="26"/>
        <v>31.09.2018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60" t="str">
        <f t="shared" si="26"/>
        <v>31.09.2018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60" t="str">
        <f t="shared" si="26"/>
        <v>31.09.2018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60" t="str">
        <f t="shared" si="26"/>
        <v>31.09.2018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60" t="str">
        <f t="shared" si="26"/>
        <v>31.09.2018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60" t="str">
        <f t="shared" si="26"/>
        <v>31.09.2018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60" t="str">
        <f t="shared" si="26"/>
        <v>31.09.2018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60" t="str">
        <f t="shared" si="26"/>
        <v>31.09.2018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60" t="str">
        <f t="shared" si="26"/>
        <v>31.09.2018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60" t="str">
        <f t="shared" si="26"/>
        <v>31.09.2018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60" t="str">
        <f t="shared" si="26"/>
        <v>31.09.2018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60" t="str">
        <f t="shared" si="26"/>
        <v>31.09.2018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60" t="str">
        <f t="shared" si="26"/>
        <v>31.09.2018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60" t="str">
        <f t="shared" si="26"/>
        <v>31.09.2018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60" t="str">
        <f t="shared" si="26"/>
        <v>31.09.2018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60" t="str">
        <f t="shared" si="26"/>
        <v>31.09.2018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60" t="str">
        <f t="shared" si="26"/>
        <v>31.09.2018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60" t="str">
        <f t="shared" si="26"/>
        <v>31.09.2018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60" t="str">
        <f t="shared" si="26"/>
        <v>31.09.2018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60" t="str">
        <f t="shared" si="26"/>
        <v>31.09.2018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60" t="str">
        <f t="shared" si="26"/>
        <v>31.09.2018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60" t="str">
        <f t="shared" si="26"/>
        <v>31.09.2018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60" t="str">
        <f t="shared" si="26"/>
        <v>31.09.2018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60" t="str">
        <f t="shared" si="26"/>
        <v>31.09.2018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60" t="str">
        <f t="shared" si="26"/>
        <v>31.09.2018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60" t="str">
        <f t="shared" si="26"/>
        <v>31.09.2018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60" t="str">
        <f t="shared" si="26"/>
        <v>31.09.2018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60" t="str">
        <f t="shared" si="26"/>
        <v>31.09.2018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60" t="str">
        <f t="shared" si="26"/>
        <v>31.09.2018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60" t="str">
        <f t="shared" si="26"/>
        <v>31.09.2018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60" t="str">
        <f t="shared" si="26"/>
        <v>31.09.2018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60" t="str">
        <f t="shared" si="26"/>
        <v>31.09.2018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60" t="str">
        <f t="shared" si="26"/>
        <v>31.09.2018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60" t="str">
        <f t="shared" si="26"/>
        <v>31.09.2018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60" t="str">
        <f t="shared" si="26"/>
        <v>31.09.2018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60" t="str">
        <f t="shared" si="26"/>
        <v>31.09.2018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60" t="str">
        <f t="shared" si="26"/>
        <v>31.09.2018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60" t="str">
        <f t="shared" si="26"/>
        <v>31.09.2018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60" t="str">
        <f t="shared" si="26"/>
        <v>31.09.2018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60" t="str">
        <f t="shared" si="26"/>
        <v>31.09.2018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60" t="str">
        <f t="shared" si="26"/>
        <v>31.09.2018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60" t="str">
        <f t="shared" si="26"/>
        <v>31.09.2018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60" t="str">
        <f t="shared" si="26"/>
        <v>31.09.2018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60" t="str">
        <f t="shared" si="26"/>
        <v>31.09.2018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60" t="str">
        <f t="shared" si="26"/>
        <v>31.09.2018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60" t="str">
        <f t="shared" si="26"/>
        <v>31.09.2018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60" t="str">
        <f t="shared" si="26"/>
        <v>31.09.2018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60" t="str">
        <f t="shared" si="26"/>
        <v>31.09.2018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60" t="str">
        <f t="shared" si="26"/>
        <v>31.09.2018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60" t="str">
        <f t="shared" si="26"/>
        <v>31.09.2018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60" t="str">
        <f t="shared" si="26"/>
        <v>31.09.2018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60" t="str">
        <f t="shared" si="26"/>
        <v>31.09.2018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60" t="str">
        <f aca="true" t="shared" si="29" ref="C346:C409">endDate</f>
        <v>31.09.2018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60" t="str">
        <f t="shared" si="29"/>
        <v>31.09.2018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60" t="str">
        <f t="shared" si="29"/>
        <v>31.09.2018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60" t="str">
        <f t="shared" si="29"/>
        <v>31.09.2018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60" t="str">
        <f t="shared" si="29"/>
        <v>31.09.2018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650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60" t="str">
        <f t="shared" si="29"/>
        <v>31.09.2018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60" t="str">
        <f t="shared" si="29"/>
        <v>31.09.2018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60" t="str">
        <f t="shared" si="29"/>
        <v>31.09.2018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60" t="str">
        <f t="shared" si="29"/>
        <v>31.09.2018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650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60" t="str">
        <f t="shared" si="29"/>
        <v>31.09.2018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60" t="str">
        <f t="shared" si="29"/>
        <v>31.09.2018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60" t="str">
        <f t="shared" si="29"/>
        <v>31.09.2018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60" t="str">
        <f t="shared" si="29"/>
        <v>31.09.2018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60" t="str">
        <f t="shared" si="29"/>
        <v>31.09.2018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60" t="str">
        <f t="shared" si="29"/>
        <v>31.09.2018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60" t="str">
        <f t="shared" si="29"/>
        <v>31.09.2018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60" t="str">
        <f t="shared" si="29"/>
        <v>31.09.2018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60" t="str">
        <f t="shared" si="29"/>
        <v>31.09.2018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60" t="str">
        <f t="shared" si="29"/>
        <v>31.09.2018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60" t="str">
        <f t="shared" si="29"/>
        <v>31.09.2018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60" t="str">
        <f t="shared" si="29"/>
        <v>31.09.2018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60" t="str">
        <f t="shared" si="29"/>
        <v>31.09.2018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60" t="str">
        <f t="shared" si="29"/>
        <v>31.09.2018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650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60" t="str">
        <f t="shared" si="29"/>
        <v>31.09.2018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60" t="str">
        <f t="shared" si="29"/>
        <v>31.09.2018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60" t="str">
        <f t="shared" si="29"/>
        <v>31.09.2018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650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60" t="str">
        <f t="shared" si="29"/>
        <v>31.09.2018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-4455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60" t="str">
        <f t="shared" si="29"/>
        <v>31.09.2018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60" t="str">
        <f t="shared" si="29"/>
        <v>31.09.2018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60" t="str">
        <f t="shared" si="29"/>
        <v>31.09.2018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60" t="str">
        <f t="shared" si="29"/>
        <v>31.09.2018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-4455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60" t="str">
        <f t="shared" si="29"/>
        <v>31.09.2018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60" t="str">
        <f t="shared" si="29"/>
        <v>31.09.2018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60" t="str">
        <f t="shared" si="29"/>
        <v>31.09.2018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60" t="str">
        <f t="shared" si="29"/>
        <v>31.09.2018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60" t="str">
        <f t="shared" si="29"/>
        <v>31.09.2018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60" t="str">
        <f t="shared" si="29"/>
        <v>31.09.2018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60" t="str">
        <f t="shared" si="29"/>
        <v>31.09.2018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60" t="str">
        <f t="shared" si="29"/>
        <v>31.09.2018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60" t="str">
        <f t="shared" si="29"/>
        <v>31.09.2018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60" t="str">
        <f t="shared" si="29"/>
        <v>31.09.2018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60" t="str">
        <f t="shared" si="29"/>
        <v>31.09.2018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60" t="str">
        <f t="shared" si="29"/>
        <v>31.09.2018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60" t="str">
        <f t="shared" si="29"/>
        <v>31.09.2018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60" t="str">
        <f t="shared" si="29"/>
        <v>31.09.2018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-4456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60" t="str">
        <f t="shared" si="29"/>
        <v>31.09.2018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60" t="str">
        <f t="shared" si="29"/>
        <v>31.09.2018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60" t="str">
        <f t="shared" si="29"/>
        <v>31.09.2018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-4456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60" t="str">
        <f t="shared" si="29"/>
        <v>31.09.2018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60" t="str">
        <f t="shared" si="29"/>
        <v>31.09.2018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60" t="str">
        <f t="shared" si="29"/>
        <v>31.09.2018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60" t="str">
        <f t="shared" si="29"/>
        <v>31.09.2018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60" t="str">
        <f t="shared" si="29"/>
        <v>31.09.2018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60" t="str">
        <f t="shared" si="29"/>
        <v>31.09.2018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60" t="str">
        <f t="shared" si="29"/>
        <v>31.09.2018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60" t="str">
        <f t="shared" si="29"/>
        <v>31.09.2018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60" t="str">
        <f t="shared" si="29"/>
        <v>31.09.2018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60" t="str">
        <f t="shared" si="29"/>
        <v>31.09.2018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60" t="str">
        <f t="shared" si="29"/>
        <v>31.09.2018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60" t="str">
        <f t="shared" si="29"/>
        <v>31.09.2018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60" t="str">
        <f t="shared" si="29"/>
        <v>31.09.2018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60" t="str">
        <f t="shared" si="29"/>
        <v>31.09.2018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60" t="str">
        <f t="shared" si="29"/>
        <v>31.09.2018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60" t="str">
        <f t="shared" si="29"/>
        <v>31.09.2018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60" t="str">
        <f aca="true" t="shared" si="32" ref="C410:C459">endDate</f>
        <v>31.09.2018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60" t="str">
        <f t="shared" si="32"/>
        <v>31.09.2018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60" t="str">
        <f t="shared" si="32"/>
        <v>31.09.2018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60" t="str">
        <f t="shared" si="32"/>
        <v>31.09.2018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60" t="str">
        <f t="shared" si="32"/>
        <v>31.09.2018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60" t="str">
        <f t="shared" si="32"/>
        <v>31.09.2018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60" t="str">
        <f t="shared" si="32"/>
        <v>31.09.2018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303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60" t="str">
        <f t="shared" si="32"/>
        <v>31.09.2018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60" t="str">
        <f t="shared" si="32"/>
        <v>31.09.2018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60" t="str">
        <f t="shared" si="32"/>
        <v>31.09.2018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60" t="str">
        <f t="shared" si="32"/>
        <v>31.09.2018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303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60" t="str">
        <f t="shared" si="32"/>
        <v>31.09.2018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60" t="str">
        <f t="shared" si="32"/>
        <v>31.09.2018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60" t="str">
        <f t="shared" si="32"/>
        <v>31.09.2018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60" t="str">
        <f t="shared" si="32"/>
        <v>31.09.2018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60" t="str">
        <f t="shared" si="32"/>
        <v>31.09.2018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60" t="str">
        <f t="shared" si="32"/>
        <v>31.09.2018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60" t="str">
        <f t="shared" si="32"/>
        <v>31.09.2018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60" t="str">
        <f t="shared" si="32"/>
        <v>31.09.2018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60" t="str">
        <f t="shared" si="32"/>
        <v>31.09.2018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60" t="str">
        <f t="shared" si="32"/>
        <v>31.09.2018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60" t="str">
        <f t="shared" si="32"/>
        <v>31.09.2018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60" t="str">
        <f t="shared" si="32"/>
        <v>31.09.2018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60" t="str">
        <f t="shared" si="32"/>
        <v>31.09.2018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60" t="str">
        <f t="shared" si="32"/>
        <v>31.09.2018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302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60" t="str">
        <f t="shared" si="32"/>
        <v>31.09.2018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60" t="str">
        <f t="shared" si="32"/>
        <v>31.09.2018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60" t="str">
        <f t="shared" si="32"/>
        <v>31.09.2018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302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60" t="str">
        <f t="shared" si="32"/>
        <v>31.09.2018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60" t="str">
        <f t="shared" si="32"/>
        <v>31.09.2018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60" t="str">
        <f t="shared" si="32"/>
        <v>31.09.2018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60" t="str">
        <f t="shared" si="32"/>
        <v>31.09.2018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60" t="str">
        <f t="shared" si="32"/>
        <v>31.09.2018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60" t="str">
        <f t="shared" si="32"/>
        <v>31.09.2018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60" t="str">
        <f t="shared" si="32"/>
        <v>31.09.2018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60" t="str">
        <f t="shared" si="32"/>
        <v>31.09.2018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60" t="str">
        <f t="shared" si="32"/>
        <v>31.09.2018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60" t="str">
        <f t="shared" si="32"/>
        <v>31.09.2018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60" t="str">
        <f t="shared" si="32"/>
        <v>31.09.2018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60" t="str">
        <f t="shared" si="32"/>
        <v>31.09.2018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60" t="str">
        <f t="shared" si="32"/>
        <v>31.09.2018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60" t="str">
        <f t="shared" si="32"/>
        <v>31.09.2018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60" t="str">
        <f t="shared" si="32"/>
        <v>31.09.2018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60" t="str">
        <f t="shared" si="32"/>
        <v>31.09.2018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60" t="str">
        <f t="shared" si="32"/>
        <v>31.09.2018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60" t="str">
        <f t="shared" si="32"/>
        <v>31.09.2018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60" t="str">
        <f t="shared" si="32"/>
        <v>31.09.2018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60" t="str">
        <f t="shared" si="32"/>
        <v>31.09.2018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60" t="str">
        <f t="shared" si="32"/>
        <v>31.09.2018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60" t="str">
        <f t="shared" si="32"/>
        <v>31.09.2018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60" t="str">
        <f aca="true" t="shared" si="35" ref="C464:C503">endDate</f>
        <v>31.09.2018</v>
      </c>
      <c r="D464" s="92" t="s">
        <v>519</v>
      </c>
      <c r="E464" s="92">
        <v>1</v>
      </c>
      <c r="F464" s="92" t="s">
        <v>518</v>
      </c>
      <c r="H464" s="286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60" t="str">
        <f t="shared" si="35"/>
        <v>31.09.2018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60" t="str">
        <f t="shared" si="35"/>
        <v>31.09.2018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60" t="str">
        <f t="shared" si="35"/>
        <v>31.09.2018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60" t="str">
        <f t="shared" si="35"/>
        <v>31.09.2018</v>
      </c>
      <c r="D468" s="92" t="s">
        <v>528</v>
      </c>
      <c r="E468" s="92">
        <v>1</v>
      </c>
      <c r="F468" s="92" t="s">
        <v>517</v>
      </c>
      <c r="H468" s="286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60" t="str">
        <f t="shared" si="35"/>
        <v>31.09.2018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60" t="str">
        <f t="shared" si="35"/>
        <v>31.09.2018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60" t="str">
        <f t="shared" si="35"/>
        <v>31.09.2018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60" t="str">
        <f t="shared" si="35"/>
        <v>31.09.2018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60" t="str">
        <f t="shared" si="35"/>
        <v>31.09.2018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60" t="str">
        <f t="shared" si="35"/>
        <v>31.09.2018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60" t="str">
        <f t="shared" si="35"/>
        <v>31.09.2018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60" t="str">
        <f t="shared" si="35"/>
        <v>31.09.2018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60" t="str">
        <f t="shared" si="35"/>
        <v>31.09.2018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60" t="str">
        <f t="shared" si="35"/>
        <v>31.09.2018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60" t="str">
        <f t="shared" si="35"/>
        <v>31.09.2018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60" t="str">
        <f t="shared" si="35"/>
        <v>31.09.2018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60" t="str">
        <f t="shared" si="35"/>
        <v>31.09.2018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60" t="str">
        <f t="shared" si="35"/>
        <v>31.09.2018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60" t="str">
        <f t="shared" si="35"/>
        <v>31.09.2018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60" t="str">
        <f t="shared" si="35"/>
        <v>31.09.2018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60" t="str">
        <f t="shared" si="35"/>
        <v>31.09.2018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60" t="str">
        <f t="shared" si="35"/>
        <v>31.09.2018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60" t="str">
        <f t="shared" si="35"/>
        <v>31.09.2018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60" t="str">
        <f t="shared" si="35"/>
        <v>31.09.2018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60" t="str">
        <f t="shared" si="35"/>
        <v>31.09.2018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60" t="str">
        <f t="shared" si="35"/>
        <v>31.09.2018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60" t="str">
        <f t="shared" si="35"/>
        <v>31.09.2018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60" t="str">
        <f t="shared" si="35"/>
        <v>31.09.2018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60" t="str">
        <f t="shared" si="35"/>
        <v>31.09.2018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60" t="str">
        <f t="shared" si="35"/>
        <v>31.09.2018</v>
      </c>
      <c r="D494" s="92" t="s">
        <v>519</v>
      </c>
      <c r="E494" s="92">
        <v>4</v>
      </c>
      <c r="F494" s="92" t="s">
        <v>518</v>
      </c>
      <c r="H494" s="286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60" t="str">
        <f t="shared" si="35"/>
        <v>31.09.2018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60" t="str">
        <f t="shared" si="35"/>
        <v>31.09.2018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60" t="str">
        <f t="shared" si="35"/>
        <v>31.09.2018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60" t="str">
        <f t="shared" si="35"/>
        <v>31.09.2018</v>
      </c>
      <c r="D498" s="92" t="s">
        <v>528</v>
      </c>
      <c r="E498" s="92">
        <v>4</v>
      </c>
      <c r="F498" s="92" t="s">
        <v>517</v>
      </c>
      <c r="H498" s="286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60" t="str">
        <f t="shared" si="35"/>
        <v>31.09.2018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60" t="str">
        <f t="shared" si="35"/>
        <v>31.09.2018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60" t="str">
        <f t="shared" si="35"/>
        <v>31.09.2018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60" t="str">
        <f t="shared" si="35"/>
        <v>31.09.2018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60" t="str">
        <f t="shared" si="35"/>
        <v>31.09.2018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2018-04-29T11:54:21Z</cp:lastPrinted>
  <dcterms:created xsi:type="dcterms:W3CDTF">2006-09-16T00:00:00Z</dcterms:created>
  <dcterms:modified xsi:type="dcterms:W3CDTF">2018-10-29T09:54:34Z</dcterms:modified>
  <cp:category/>
  <cp:version/>
  <cp:contentType/>
  <cp:contentStatus/>
</cp:coreProperties>
</file>