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<sst xmlns="http://schemas.openxmlformats.org/spreadsheetml/2006/main" count="4323" uniqueCount="1005">
  <si>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</si>
  <si>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</si>
  <si>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</si>
  <si>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</si>
  <si>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</si>
  <si>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</si>
  <si>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</si>
  <si>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</si>
  <si>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</si>
  <si>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</si>
  <si>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</si>
  <si>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</si>
  <si>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</si>
  <si>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</si>
  <si>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</si>
  <si>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</si>
  <si>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</si>
  <si>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</si>
  <si>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</si>
  <si>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</si>
  <si>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</si>
  <si>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</si>
  <si>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</si>
  <si>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</si>
  <si>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</si>
  <si>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</si>
  <si>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</si>
  <si>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</si>
  <si>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</si>
  <si>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</si>
  <si>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</si>
  <si>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</si>
  <si>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</si>
  <si>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</si>
  <si>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</si>
  <si>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</si>
  <si>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</si>
  <si>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</si>
  <si>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</si>
  <si>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</si>
  <si>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</si>
  <si>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</si>
  <si>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</si>
  <si>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</si>
  <si>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</si>
  <si>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</si>
  <si>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</si>
  <si>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</si>
  <si>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</si>
  <si>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</si>
  <si>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</si>
  <si>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</si>
  <si>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</si>
  <si>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</si>
  <si>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</si>
  <si>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</si>
  <si>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</si>
  <si>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</si>
  <si>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</si>
  <si>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</si>
  <si>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</si>
  <si>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</si>
  <si>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</si>
  <si>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</si>
  <si>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</si>
  <si>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</si>
  <si>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</si>
  <si>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</si>
  <si>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</si>
  <si>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</si>
  <si>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</si>
  <si>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</si>
  <si>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</si>
  <si>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</si>
  <si>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</si>
  <si>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</si>
  <si>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</si>
  <si>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</si>
  <si>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</si>
  <si>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</si>
  <si>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</si>
  <si>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</si>
  <si>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</si>
  <si>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</si>
  <si>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</si>
  <si>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</si>
  <si>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</si>
  <si>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</si>
  <si>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</si>
  <si>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</si>
  <si>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</si>
  <si>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</si>
  <si>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</si>
  <si>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</si>
  <si>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</si>
  <si>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</si>
  <si>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</si>
  <si>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</si>
  <si>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</si>
  <si>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</si>
  <si>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</si>
  <si>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</si>
  <si>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</si>
  <si>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</si>
  <si>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</si>
  <si>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</si>
  <si>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</si>
  <si>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</si>
  <si>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</si>
  <si>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</si>
  <si>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</si>
  <si>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</si>
  <si>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</si>
  <si>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</si>
  <si>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</si>
  <si>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</si>
  <si>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</si>
  <si>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</si>
  <si>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</si>
  <si>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</si>
  <si>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</si>
  <si>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</si>
  <si>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</si>
  <si>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</si>
  <si>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</si>
  <si>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</si>
  <si>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</si>
  <si>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</si>
  <si>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</si>
  <si>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</si>
  <si>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</si>
  <si>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</si>
  <si>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</si>
  <si>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</si>
  <si>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</si>
  <si>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</si>
  <si>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</si>
  <si>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</si>
  <si>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</si>
  <si>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</si>
  <si>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</si>
  <si>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</si>
  <si>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</si>
  <si>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</si>
  <si>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</si>
  <si>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</si>
  <si>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</si>
  <si>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</si>
  <si>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</si>
  <si>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</si>
  <si>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</si>
  <si>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</si>
  <si>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</si>
  <si>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</si>
  <si>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</si>
  <si>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</si>
  <si>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</si>
  <si>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</si>
  <si>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</si>
  <si>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</si>
  <si>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</si>
  <si>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</si>
  <si>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</si>
  <si>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</si>
  <si>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</si>
  <si>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</si>
  <si>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</si>
  <si>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</si>
  <si>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</si>
  <si>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</si>
  <si>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</si>
  <si>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</si>
  <si>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</si>
  <si>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</si>
  <si>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</si>
  <si>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</si>
  <si>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</si>
  <si>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</si>
  <si>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</si>
  <si>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</si>
  <si>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</si>
  <si>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</si>
  <si>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</si>
  <si>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</si>
  <si>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</si>
  <si>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</si>
  <si>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</si>
  <si>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</si>
  <si>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</si>
  <si>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</si>
  <si>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</si>
  <si>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</si>
  <si>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</si>
  <si>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</si>
  <si>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</si>
  <si>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</si>
  <si>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</si>
  <si>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</si>
  <si>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</si>
  <si>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</si>
  <si>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</si>
  <si>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</si>
  <si>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</si>
  <si>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</si>
  <si>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</si>
  <si>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</si>
  <si>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</si>
  <si>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</si>
  <si>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</si>
  <si>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</si>
  <si>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</si>
  <si>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</si>
  <si>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</si>
  <si>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</si>
  <si>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</si>
  <si>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</si>
  <si>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</si>
  <si>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</si>
  <si>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</si>
  <si>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</si>
  <si>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</si>
  <si>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</si>
  <si>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</si>
  <si>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</si>
  <si>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</si>
  <si>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</si>
  <si>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</si>
  <si>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</si>
  <si>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</si>
  <si>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</si>
  <si>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</si>
  <si>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</si>
  <si>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</si>
  <si>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</si>
  <si>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</si>
  <si>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</si>
  <si>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</si>
  <si>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</si>
  <si>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</si>
  <si>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</si>
  <si>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</si>
  <si>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</si>
  <si>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</si>
  <si>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</si>
  <si>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</si>
  <si>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</si>
  <si>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</si>
  <si>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</si>
  <si>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</si>
  <si>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</si>
  <si>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</si>
  <si>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</si>
  <si>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</si>
  <si>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</si>
  <si>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</si>
  <si>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</si>
  <si>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</si>
  <si>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</si>
  <si>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</si>
  <si>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</si>
  <si>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</si>
  <si>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</si>
  <si>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</si>
  <si>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</si>
  <si>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</si>
  <si>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</si>
  <si>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</si>
  <si>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</si>
  <si>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</si>
  <si>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</si>
  <si>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</si>
  <si>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</si>
  <si>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</si>
  <si>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</si>
  <si>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</si>
  <si>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</si>
  <si>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</si>
  <si>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</si>
  <si>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</si>
  <si>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</si>
  <si>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</si>
  <si>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</si>
  <si>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</si>
  <si>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</si>
  <si>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</si>
  <si>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</si>
  <si>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</si>
  <si>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</si>
  <si>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</si>
  <si>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</si>
  <si>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</si>
  <si>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</si>
  <si>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</si>
  <si>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</si>
  <si>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</si>
  <si>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</si>
  <si>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</si>
  <si>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</si>
  <si>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</si>
  <si>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</si>
  <si>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</si>
  <si>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</si>
  <si>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</si>
  <si>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</si>
  <si>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</si>
  <si>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</si>
  <si>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</si>
  <si>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</si>
  <si>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</si>
  <si>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</si>
  <si>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</si>
  <si>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</si>
  <si>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</si>
  <si>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</si>
  <si>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</si>
  <si>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</si>
  <si>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</si>
  <si>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</si>
  <si>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</si>
  <si>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</si>
  <si>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</si>
  <si>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</si>
  <si>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</si>
  <si>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</si>
  <si>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</si>
  <si>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</si>
  <si>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</si>
  <si>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</si>
  <si>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</si>
  <si>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</si>
  <si>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</si>
  <si>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</si>
  <si>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</si>
  <si>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</si>
  <si>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</si>
  <si>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</si>
  <si>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</si>
  <si>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</si>
  <si>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</si>
  <si>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</si>
  <si>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</si>
  <si>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</si>
  <si>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</si>
  <si>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</si>
  <si>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</si>
  <si>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</si>
  <si>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</si>
  <si>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</si>
  <si>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</si>
  <si>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</si>
  <si>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</si>
  <si>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</si>
  <si>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</si>
  <si>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</si>
  <si>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</si>
  <si>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</si>
  <si>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</si>
  <si>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</si>
  <si>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</si>
  <si>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</si>
  <si>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</si>
  <si>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</si>
  <si>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</si>
  <si>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</si>
  <si>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</si>
  <si>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</si>
  <si>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</si>
  <si>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</si>
  <si>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</si>
  <si>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</si>
  <si>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</si>
  <si>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</si>
  <si>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</si>
  <si>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</si>
  <si>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</si>
  <si>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</si>
  <si>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</si>
  <si>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</si>
  <si>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</si>
  <si>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</si>
  <si>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</si>
  <si>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</si>
  <si>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</si>
  <si>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</si>
  <si>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</si>
  <si>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</si>
  <si>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</si>
  <si>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</si>
  <si>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</si>
  <si>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</si>
  <si>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</si>
  <si>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</si>
  <si>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</si>
  <si>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</si>
  <si>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</si>
  <si>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</si>
  <si>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</si>
  <si>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</si>
  <si>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</si>
  <si>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</si>
  <si>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</si>
  <si>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</si>
  <si>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</si>
  <si>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</si>
  <si>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</si>
  <si>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</si>
  <si>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</si>
  <si>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</si>
  <si>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</si>
  <si>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</si>
  <si>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</si>
  <si>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</si>
  <si>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</si>
  <si>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</si>
  <si>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</si>
  <si>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</si>
  <si>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</si>
  <si>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</si>
  <si>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</si>
  <si>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</si>
  <si>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</si>
  <si>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</si>
  <si>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</si>
  <si>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</si>
  <si>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</si>
  <si>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</si>
  <si>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</si>
  <si>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</si>
  <si>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</si>
  <si>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</si>
  <si>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</si>
  <si>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</si>
  <si>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</si>
  <si>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</si>
  <si>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</si>
  <si>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</si>
  <si>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</si>
  <si>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</si>
  <si>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</si>
  <si>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</si>
  <si>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</si>
  <si>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</si>
  <si>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</si>
  <si>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</si>
  <si>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</si>
  <si>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</si>
  <si>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</si>
  <si>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</si>
  <si>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</si>
  <si>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</si>
  <si>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</si>
  <si>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</si>
  <si>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</si>
  <si>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</si>
  <si>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</si>
  <si>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</si>
  <si>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</si>
  <si>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</si>
  <si>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</si>
  <si>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</si>
  <si>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</si>
  <si>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</si>
  <si>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</si>
  <si>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</si>
  <si>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</si>
  <si>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</si>
  <si>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</si>
  <si>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</si>
  <si>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</si>
  <si>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</si>
  <si>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</si>
  <si>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</si>
  <si>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</si>
  <si>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</si>
  <si>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</si>
  <si>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</si>
  <si>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</si>
  <si>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</si>
  <si>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</si>
  <si>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</si>
  <si>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</si>
  <si>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</si>
  <si>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</si>
  <si>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</si>
  <si>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</si>
  <si>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</si>
  <si>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</si>
  <si>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</si>
  <si>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</si>
  <si>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</si>
  <si>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</si>
  <si>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</si>
  <si>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</si>
  <si>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</si>
  <si>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</si>
  <si>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</si>
  <si>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</si>
  <si>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</si>
  <si>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</si>
  <si>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</si>
  <si>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</si>
  <si>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</si>
  <si>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</si>
  <si>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</si>
  <si>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</si>
  <si>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</si>
  <si>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</si>
  <si>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</si>
  <si>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</si>
  <si>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</si>
  <si>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</si>
  <si>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</si>
  <si>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</si>
  <si>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</si>
  <si>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</si>
  <si>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</si>
  <si>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</si>
  <si>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</si>
  <si>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</si>
  <si>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</si>
  <si>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</si>
  <si>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</si>
  <si>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</si>
  <si>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</si>
  <si>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</si>
  <si>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</si>
  <si>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</si>
  <si>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</si>
  <si>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</si>
  <si>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</si>
  <si>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</si>
  <si>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</si>
  <si>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</si>
  <si>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</si>
  <si>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</si>
  <si>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</si>
  <si>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</si>
  <si>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</si>
  <si>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</si>
  <si>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</si>
  <si>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</si>
  <si>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</si>
  <si>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</si>
  <si>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</si>
  <si>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</si>
  <si>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</si>
  <si>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</si>
  <si>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</si>
  <si>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</si>
  <si>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</si>
  <si>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</si>
  <si>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</si>
  <si>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</si>
  <si>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</si>
  <si>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</si>
  <si>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</si>
  <si>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</si>
  <si>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</si>
  <si>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</si>
  <si>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</si>
  <si>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</si>
  <si>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</si>
  <si>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</si>
  <si>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</si>
  <si>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</si>
  <si>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</si>
  <si>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</si>
  <si>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</si>
  <si>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</si>
  <si>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</si>
  <si>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</si>
  <si>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</si>
  <si>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</si>
  <si>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</si>
  <si>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</si>
  <si>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</si>
  <si>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</si>
  <si>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</si>
  <si>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</si>
  <si>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</si>
  <si>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</si>
  <si>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</si>
  <si>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</si>
  <si>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</si>
  <si>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</si>
  <si>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</si>
  <si>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</si>
  <si>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</si>
  <si>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</si>
  <si>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</si>
  <si>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</si>
  <si>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</si>
  <si>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</si>
  <si>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</si>
  <si>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</si>
  <si>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</si>
  <si>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</si>
  <si>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</si>
  <si>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</si>
  <si>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</si>
  <si>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</si>
  <si>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</si>
  <si>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</si>
  <si>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</si>
  <si>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</si>
  <si>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</si>
  <si>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</si>
  <si>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</si>
  <si>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</si>
  <si>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</si>
  <si>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</si>
  <si>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</si>
  <si>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</si>
  <si>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</si>
  <si>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</si>
  <si>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</si>
  <si>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</si>
  <si>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</si>
  <si>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</si>
  <si>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</si>
  <si>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</si>
  <si>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</si>
  <si>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</si>
  <si>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</si>
  <si>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</si>
  <si>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</si>
  <si>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</si>
  <si>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</si>
  <si>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</si>
  <si>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</si>
  <si>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</si>
  <si>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</si>
  <si>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</si>
  <si>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</si>
  <si>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</si>
  <si>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</si>
  <si>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</si>
  <si>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</si>
  <si>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</si>
  <si>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</si>
  <si>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</si>
  <si>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</si>
  <si>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</si>
  <si>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</si>
  <si>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</si>
  <si>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</si>
  <si>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</si>
  <si>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</si>
  <si>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</si>
  <si>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</si>
  <si>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</si>
  <si>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</si>
  <si>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</si>
  <si>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</si>
  <si>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</si>
  <si>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</si>
  <si>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</si>
  <si>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</si>
  <si>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</si>
  <si>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</si>
  <si>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</si>
  <si>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</si>
  <si>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</si>
  <si>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</si>
  <si>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</si>
  <si>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</si>
  <si>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</si>
  <si>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</si>
  <si>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</si>
  <si>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</si>
  <si>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</si>
  <si>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</si>
  <si>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</si>
  <si>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</si>
  <si>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</si>
  <si>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</si>
  <si>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</si>
  <si>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</si>
  <si>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</si>
  <si>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</si>
  <si>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</si>
  <si>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</si>
  <si>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</si>
  <si>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</si>
  <si>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</si>
  <si>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</si>
  <si>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</si>
  <si>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</si>
  <si>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</si>
  <si>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</si>
  <si>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</si>
  <si>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</si>
  <si>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</si>
  <si>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</si>
  <si>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</si>
  <si>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</si>
  <si>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</si>
  <si>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</si>
  <si>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</si>
  <si>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</si>
  <si>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</si>
  <si>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</si>
  <si>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</si>
  <si>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</si>
  <si>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</si>
  <si>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</si>
  <si>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</si>
  <si>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</si>
  <si>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</si>
  <si>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</si>
  <si>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</si>
  <si>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</si>
  <si>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</si>
  <si>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</si>
  <si>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</si>
  <si>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</si>
  <si>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</si>
  <si>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</si>
  <si>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</si>
  <si>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</si>
  <si>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</si>
  <si>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</si>
  <si>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</si>
  <si>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</si>
  <si>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</si>
  <si>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</si>
  <si>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</si>
  <si>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</si>
  <si>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</si>
  <si>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</si>
  <si>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</si>
  <si>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</si>
  <si>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</si>
  <si>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</si>
  <si>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</si>
  <si>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</si>
  <si>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</si>
  <si>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</si>
  <si>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</si>
  <si>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</si>
  <si>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</si>
  <si>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</si>
  <si>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</si>
  <si>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</si>
  <si>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</si>
  <si>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</si>
  <si>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</si>
  <si>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</si>
  <si>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</si>
  <si>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</si>
  <si>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</si>
  <si>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</si>
  <si>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</si>
  <si>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</si>
  <si>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</si>
  <si>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</si>
  <si>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</si>
  <si>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</si>
  <si>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</si>
  <si>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</si>
  <si>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</si>
  <si>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</si>
  <si>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</si>
  <si>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</si>
  <si>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</si>
  <si>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</si>
  <si>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</si>
  <si>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</si>
  <si>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</si>
  <si>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</si>
  <si>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</si>
  <si>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</si>
  <si>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</si>
  <si>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</si>
  <si>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</si>
  <si>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</si>
  <si>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</si>
  <si>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</si>
  <si>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</si>
  <si>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</si>
  <si>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</si>
  <si>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</si>
  <si>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</si>
  <si>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</si>
  <si>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</si>
  <si>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</si>
  <si>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</si>
  <si>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</si>
  <si>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</si>
  <si>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</si>
  <si>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</si>
  <si>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</si>
  <si>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</si>
  <si>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</si>
  <si>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</si>
  <si>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</si>
  <si>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</si>
  <si>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</si>
  <si>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</si>
  <si>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</si>
  <si>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</si>
  <si>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</si>
  <si>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</si>
  <si>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</si>
  <si>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</si>
  <si>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</si>
  <si>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</si>
  <si>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</si>
  <si>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</si>
  <si>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</si>
  <si>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</si>
  <si>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</si>
  <si>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</si>
  <si>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</si>
  <si>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</si>
  <si>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</si>
  <si>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</si>
  <si>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</si>
  <si>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</si>
  <si>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</si>
  <si>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</si>
  <si>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</si>
  <si>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</si>
  <si>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</si>
  <si>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</si>
  <si>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</si>
  <si>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</si>
  <si>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</si>
  <si>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</si>
  <si>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</si>
  <si>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</si>
  <si>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</si>
  <si>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</si>
  <si>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</si>
  <si>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</si>
  <si>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</si>
  <si>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</si>
  <si>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</si>
  <si>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</si>
  <si>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</si>
  <si>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</si>
  <si>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</si>
  <si>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</si>
  <si>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</si>
  <si>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</si>
  <si>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</si>
  <si>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</si>
  <si>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</si>
  <si>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</si>
  <si>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</si>
  <si>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</si>
  <si>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</si>
  <si>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</si>
  <si>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</si>
  <si>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</si>
  <si>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</si>
  <si>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</si>
  <si>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</si>
  <si>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</si>
  <si>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</si>
  <si>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</si>
  <si>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</si>
  <si>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</si>
  <si>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</si>
  <si>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</si>
  <si>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</si>
  <si>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</si>
  <si>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</si>
  <si>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</si>
  <si>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</si>
  <si>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</si>
  <si>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</si>
  <si>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</si>
  <si>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</si>
  <si>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</si>
  <si>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</si>
  <si>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</si>
  <si>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</si>
  <si>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</si>
  <si>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</si>
  <si>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</si>
  <si>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</si>
  <si>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</si>
  <si>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</si>
  <si>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</si>
  <si>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</si>
  <si>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</si>
  <si>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</si>
  <si>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</si>
  <si>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</si>
  <si>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</si>
  <si>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</si>
  <si>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</si>
  <si>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</si>
  <si>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</si>
  <si>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</si>
  <si>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</si>
  <si>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</si>
  <si>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</si>
  <si>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</si>
  <si>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</si>
  <si>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</si>
  <si>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</si>
  <si>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</si>
  <si>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</si>
  <si>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</si>
  <si>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</si>
  <si>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</si>
  <si>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</si>
  <si>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</si>
  <si>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</si>
  <si>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</si>
  <si>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</si>
  <si>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</si>
  <si>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</si>
  <si>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</si>
  <si>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</si>
  <si>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</si>
  <si>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</si>
  <si>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</si>
  <si>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</si>
  <si>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</si>
  <si>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</si>
  <si>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</si>
  <si>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</si>
  <si>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</si>
  <si>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</si>
  <si>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</si>
  <si>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</si>
  <si>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</si>
  <si>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</si>
  <si>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</si>
  <si>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</si>
  <si>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</si>
  <si>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</si>
  <si>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</si>
  <si>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</si>
  <si>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</si>
  <si>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</si>
  <si>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</si>
  <si>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</si>
  <si>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</si>
  <si>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</si>
  <si>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</si>
  <si>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</si>
  <si>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</si>
  <si>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</si>
  <si>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</si>
  <si>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</si>
  <si>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</si>
  <si>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</si>
  <si>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</si>
  <si>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</si>
  <si>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</si>
  <si>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</si>
  <si>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</si>
  <si>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</si>
  <si>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</si>
  <si>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</si>
  <si>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</si>
  <si>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</si>
  <si>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</si>
  <si>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</si>
  <si>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</si>
  <si>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</si>
  <si>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</si>
  <si>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</si>
  <si>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</si>
  <si>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</si>
  <si>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</si>
  <si>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</si>
  <si>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</si>
  <si>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</si>
  <si>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</si>
  <si>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</si>
  <si>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</si>
  <si>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</si>
  <si>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</si>
  <si>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</si>
  <si>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</si>
  <si>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</si>
  <si>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</si>
  <si>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</si>
  <si>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</si>
  <si>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</si>
  <si>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</si>
  <si>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</si>
  <si>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</si>
  <si>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</si>
  <si>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ИНФРА ХОЛДИНГ АД</t>
  </si>
  <si>
    <t>175443402</t>
  </si>
  <si>
    <t>АНТОН ВАСИЛЕВ БОЖКОВ</t>
  </si>
  <si>
    <t>гр. София, бул. "цар Борис III" №126</t>
  </si>
  <si>
    <t>029832423</t>
  </si>
  <si>
    <t>Фисконсултинг ООД-Татяна Христова Димитрова</t>
  </si>
  <si>
    <t>счетоводна къща</t>
  </si>
  <si>
    <t>office@infraholding.bg</t>
  </si>
  <si>
    <t>Антон Божков</t>
  </si>
  <si>
    <t>1. Инфра Билдинг ЕООД</t>
  </si>
  <si>
    <t>2 .Витех строй ЕООД</t>
  </si>
  <si>
    <t>1</t>
  </si>
  <si>
    <t>2</t>
  </si>
  <si>
    <t xml:space="preserve">3. ЛВЗ -Русе </t>
  </si>
  <si>
    <t>3</t>
  </si>
  <si>
    <t>4.ЛВЗ -Русе /ОБЕЗЦЕНЕНИ 100%/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</si>
</sst>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J30" sqref="J3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Фисконсултинг ООД-Татяна Христова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10253</v>
      </c>
      <c r="D6" s="675">
        <f aca="true" t="shared" si="0" ref="D6:D15">C6-E6</f>
        <v>0</v>
      </c>
      <c r="E6" s="674">
        <f>'1-Баланс'!G95</f>
        <v>10253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10100</v>
      </c>
      <c r="D7" s="675">
        <f t="shared" si="0"/>
        <v>-48263</v>
      </c>
      <c r="E7" s="674">
        <f>'1-Баланс'!G18</f>
        <v>58363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-23</v>
      </c>
      <c r="D8" s="675">
        <f t="shared" si="0"/>
        <v>0</v>
      </c>
      <c r="E8" s="674">
        <f>ABS('2-Отчет за доходите'!C44)-ABS('2-Отчет за доходите'!G44)</f>
        <v>-23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10100</v>
      </c>
      <c r="D11" s="675">
        <f t="shared" si="0"/>
        <v>0</v>
      </c>
      <c r="E11" s="674">
        <f>'4-Отчет за собствения капитал'!L34</f>
        <v>10100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-11.5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-0.002277227722772277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-0.1503267973856209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-0.002243245879254852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0.9422110552763819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66.98692810457516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66.98692810457516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0.5294117647058824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0.5294117647058824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0.00019506485906563932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0.015148514851485148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0.014922461718521409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0.00019801980198019803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0.005333333333333333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76.5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10168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10168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70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10249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10253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-58312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-58312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-58335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10100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153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109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153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153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10253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120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183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83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395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398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398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164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149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373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375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375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-170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-244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59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124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181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70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69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-58312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-58312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-58312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-58312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10123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10123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10100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10100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10168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10168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10168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10170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10168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10168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10168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10170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109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109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153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153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109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109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153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153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31665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31665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31665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31665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E35" sqref="E3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-58312</v>
      </c>
      <c r="H28" s="596">
        <f>SUM(H29:H31)</f>
        <v>-58592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-58312</v>
      </c>
      <c r="H29" s="196">
        <v>-58592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-58335</v>
      </c>
      <c r="H34" s="598">
        <f>H28+H32+H33</f>
        <v>-58312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10100</v>
      </c>
      <c r="H37" s="600">
        <f>H26+H18+H34</f>
        <v>10123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</v>
      </c>
      <c r="D56" s="602">
        <f>D20+D21+D22+D28+D33+D46+D52+D54+D55</f>
        <v>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153</v>
      </c>
      <c r="H61" s="596">
        <f>SUM(H62:H68)</f>
        <v>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109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153</v>
      </c>
      <c r="H71" s="598">
        <f>H59+H60+H61+H69+H70</f>
        <v>39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10168</v>
      </c>
      <c r="D75" s="196">
        <v>10082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10168</v>
      </c>
      <c r="D76" s="598">
        <f>SUM(D68:D75)</f>
        <v>10082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153</v>
      </c>
      <c r="H79" s="600">
        <f>H71+H73+H75+H77</f>
        <v>39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70</v>
      </c>
      <c r="D88" s="196">
        <v>74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10249</v>
      </c>
      <c r="D94" s="602">
        <f>D65+D76+D85+D92+D93</f>
        <v>10157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10253</v>
      </c>
      <c r="D95" s="604">
        <f>D94+D56</f>
        <v>10162</v>
      </c>
      <c r="E95" s="229" t="s">
        <v>942</v>
      </c>
      <c r="F95" s="489" t="s">
        <v>268</v>
      </c>
      <c r="G95" s="603">
        <f>G37+G40+G56+G79</f>
        <v>10253</v>
      </c>
      <c r="H95" s="604">
        <f>H37+H40+H56+H79</f>
        <v>10162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ООД-Татяна Христова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A6" sqref="A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120</v>
      </c>
      <c r="D13" s="317">
        <v>118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</v>
      </c>
      <c r="H14" s="317"/>
    </row>
    <row r="15" spans="1:8" ht="15.75">
      <c r="A15" s="194" t="s">
        <v>287</v>
      </c>
      <c r="B15" s="190" t="s">
        <v>288</v>
      </c>
      <c r="C15" s="316">
        <v>183</v>
      </c>
      <c r="D15" s="317">
        <v>182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13</v>
      </c>
      <c r="E16" s="236" t="s">
        <v>52</v>
      </c>
      <c r="F16" s="264" t="s">
        <v>292</v>
      </c>
      <c r="G16" s="628">
        <f>SUM(G12:G15)</f>
        <v>2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83</v>
      </c>
      <c r="D19" s="317">
        <v>56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395</v>
      </c>
      <c r="D22" s="629">
        <f>SUM(D12:D18)+D19</f>
        <v>369</v>
      </c>
      <c r="E22" s="194" t="s">
        <v>309</v>
      </c>
      <c r="F22" s="237" t="s">
        <v>310</v>
      </c>
      <c r="G22" s="316">
        <v>164</v>
      </c>
      <c r="H22" s="317">
        <v>237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149</v>
      </c>
      <c r="H26" s="317">
        <v>418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373</v>
      </c>
      <c r="H27" s="629">
        <f>SUM(H22:H26)</f>
        <v>655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398</v>
      </c>
      <c r="D31" s="635">
        <f>D29+D22</f>
        <v>370</v>
      </c>
      <c r="E31" s="251" t="s">
        <v>824</v>
      </c>
      <c r="F31" s="266" t="s">
        <v>331</v>
      </c>
      <c r="G31" s="253">
        <f>G16+G18+G27</f>
        <v>375</v>
      </c>
      <c r="H31" s="254">
        <f>H16+H18+H27</f>
        <v>655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285</v>
      </c>
      <c r="E33" s="233" t="s">
        <v>334</v>
      </c>
      <c r="F33" s="238" t="s">
        <v>335</v>
      </c>
      <c r="G33" s="628">
        <f>IF((C31-G31)&gt;0,C31-G31,0)</f>
        <v>23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398</v>
      </c>
      <c r="D36" s="637">
        <f>D31-D34+D35</f>
        <v>370</v>
      </c>
      <c r="E36" s="262" t="s">
        <v>346</v>
      </c>
      <c r="F36" s="256" t="s">
        <v>347</v>
      </c>
      <c r="G36" s="267">
        <f>G35-G34+G31</f>
        <v>375</v>
      </c>
      <c r="H36" s="268">
        <f>H35-H34+H31</f>
        <v>655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285</v>
      </c>
      <c r="E37" s="261" t="s">
        <v>350</v>
      </c>
      <c r="F37" s="266" t="s">
        <v>351</v>
      </c>
      <c r="G37" s="253">
        <f>IF((C36-G36)&gt;0,C36-G36,0)</f>
        <v>23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280</v>
      </c>
      <c r="E42" s="247" t="s">
        <v>362</v>
      </c>
      <c r="F42" s="195" t="s">
        <v>363</v>
      </c>
      <c r="G42" s="241">
        <f>IF(G37&gt;0,IF(C38+G37&lt;0,0,C38+G37),IF(C37-C38&lt;0,C38-C37,0))</f>
        <v>23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280</v>
      </c>
      <c r="E44" s="262" t="s">
        <v>369</v>
      </c>
      <c r="F44" s="269" t="s">
        <v>370</v>
      </c>
      <c r="G44" s="267">
        <f>IF(C42=0,IF(G42-G43&gt;0,G42-G43+C43,0),IF(C42-C43&lt;0,C43-C42+G43,0))</f>
        <v>23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398</v>
      </c>
      <c r="D45" s="631">
        <f>D36+D38+D42</f>
        <v>655</v>
      </c>
      <c r="E45" s="270" t="s">
        <v>373</v>
      </c>
      <c r="F45" s="272" t="s">
        <v>374</v>
      </c>
      <c r="G45" s="630">
        <f>G42+G36</f>
        <v>398</v>
      </c>
      <c r="H45" s="631">
        <f>H42+H36</f>
        <v>655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ООД-Татяна Христова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-170</v>
      </c>
      <c r="D14" s="196">
        <v>-205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</v>
      </c>
      <c r="D15" s="196">
        <v>-17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-40</v>
      </c>
      <c r="D20" s="196">
        <v>-63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-244</v>
      </c>
      <c r="D21" s="659">
        <f>SUM(D11:D20)</f>
        <v>-302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59</v>
      </c>
      <c r="D26" s="196">
        <v>96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124</v>
      </c>
      <c r="D32" s="196">
        <v>280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181</v>
      </c>
      <c r="D33" s="659">
        <f>SUM(D23:D32)</f>
        <v>375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69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</v>
      </c>
      <c r="D44" s="307">
        <f>D43+D33+D21</f>
        <v>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75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81</v>
      </c>
      <c r="D47" s="298">
        <v>75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ООД-Татяна Христова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-58312</v>
      </c>
      <c r="J13" s="584">
        <f>'1-Баланс'!H30+'1-Баланс'!H33</f>
        <v>0</v>
      </c>
      <c r="K13" s="585"/>
      <c r="L13" s="584">
        <f>SUM(C13:K13)</f>
        <v>10123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-58312</v>
      </c>
      <c r="J17" s="653">
        <f t="shared" si="2"/>
        <v>0</v>
      </c>
      <c r="K17" s="653">
        <f t="shared" si="2"/>
        <v>0</v>
      </c>
      <c r="L17" s="584">
        <f t="shared" si="1"/>
        <v>10123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</v>
      </c>
      <c r="K18" s="585"/>
      <c r="L18" s="584">
        <f t="shared" si="1"/>
        <v>-23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-58312</v>
      </c>
      <c r="J31" s="653">
        <f t="shared" si="6"/>
        <v>-23</v>
      </c>
      <c r="K31" s="653">
        <f t="shared" si="6"/>
        <v>0</v>
      </c>
      <c r="L31" s="584">
        <f t="shared" si="1"/>
        <v>10100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-58312</v>
      </c>
      <c r="J34" s="587">
        <f t="shared" si="7"/>
        <v>-23</v>
      </c>
      <c r="K34" s="587">
        <f t="shared" si="7"/>
        <v>0</v>
      </c>
      <c r="L34" s="651">
        <f t="shared" si="1"/>
        <v>10100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ООД-Татяна Христова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M27" sqref="M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 t="s">
        <v>1000</v>
      </c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 t="s">
        <v>1001</v>
      </c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 t="s">
        <v>1002</v>
      </c>
      <c r="B14" s="680" t="s">
        <v>1003</v>
      </c>
      <c r="C14" s="92">
        <v>31223</v>
      </c>
      <c r="D14" s="92"/>
      <c r="E14" s="92"/>
      <c r="F14" s="469">
        <f t="shared" si="0"/>
        <v>31223</v>
      </c>
    </row>
    <row r="15" spans="1:6" ht="15.75">
      <c r="A15" s="679" t="s">
        <v>1004</v>
      </c>
      <c r="B15" s="680" t="s">
        <v>1003</v>
      </c>
      <c r="C15" s="92">
        <v>-31223</v>
      </c>
      <c r="D15" s="92"/>
      <c r="E15" s="92"/>
      <c r="F15" s="469">
        <f t="shared" si="0"/>
        <v>-31223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ООД-Татяна Христова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" right="0.2" top="0.3937007874015748" bottom="0.3937007874015748" header="0.26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B17" sqref="B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2</v>
      </c>
      <c r="E30" s="328"/>
      <c r="F30" s="328"/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Фисконсултинг ООД-Татяна Христова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>
        <v>2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10168</v>
      </c>
      <c r="D40" s="362">
        <f>SUM(D41:D44)</f>
        <v>10168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10168</v>
      </c>
      <c r="D44" s="368">
        <v>10168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10168</v>
      </c>
      <c r="D45" s="438">
        <f>D26+D30+D31+D33+D32+D34+D35+D40</f>
        <v>10168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10170</v>
      </c>
      <c r="D46" s="444">
        <f>D45+D23+D21+D11</f>
        <v>10170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109</v>
      </c>
      <c r="D73" s="137">
        <f>SUM(D74:D76)</f>
        <v>109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109</v>
      </c>
      <c r="D76" s="197">
        <v>109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</v>
      </c>
      <c r="D87" s="134">
        <f>SUM(D88:D92)+D96</f>
        <v>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153</v>
      </c>
      <c r="D98" s="433">
        <f>D87+D82+D77+D73+D97</f>
        <v>153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153</v>
      </c>
      <c r="D99" s="427">
        <f>D98+D70+D68</f>
        <v>153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31665</v>
      </c>
      <c r="D106" s="280"/>
      <c r="E106" s="280"/>
      <c r="F106" s="423">
        <f>C106+D106-E106</f>
        <v>31665</v>
      </c>
    </row>
    <row r="107" spans="1:6" ht="16.5" thickBot="1">
      <c r="A107" s="418" t="s">
        <v>752</v>
      </c>
      <c r="B107" s="424" t="s">
        <v>753</v>
      </c>
      <c r="C107" s="425">
        <f>SUM(C104:C106)</f>
        <v>31665</v>
      </c>
      <c r="D107" s="425">
        <f>SUM(D104:D106)</f>
        <v>0</v>
      </c>
      <c r="E107" s="425">
        <f>SUM(E104:E106)</f>
        <v>0</v>
      </c>
      <c r="F107" s="426">
        <f>SUM(F104:F106)</f>
        <v>31665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ООД-Татяна Христова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ООД-Татяна Христова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2020-08-10T11:45:36Z</cp:lastPrinted>
  <dcterms:created xsi:type="dcterms:W3CDTF">2006-09-16T00:00:00Z</dcterms:created>
  <dcterms:modified xsi:type="dcterms:W3CDTF">2020-08-10T11:56:45Z</dcterms:modified>
  <cp:category/>
  <cp:version/>
  <cp:contentType/>
  <cp:contentStatus/>
</cp:coreProperties>
</file>