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<sst xmlns="http://schemas.openxmlformats.org/spreadsheetml/2006/main" count="1060" uniqueCount="874">
  <si>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</si>
  <si>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</si>
  <si>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</si>
  <si>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</si>
  <si>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</si>
  <si>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</si>
  <si>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</si>
  <si>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</si>
  <si>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</si>
  <si>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</si>
  <si>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</si>
  <si>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</si>
  <si>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</si>
  <si>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</si>
  <si>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</si>
  <si>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</si>
  <si>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</si>
  <si>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</si>
  <si>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</si>
  <si>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</si>
  <si>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</si>
  <si>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</si>
  <si>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</si>
  <si>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</si>
  <si>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</si>
  <si>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</si>
  <si>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</si>
  <si>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</si>
  <si>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</si>
  <si>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</si>
  <si>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</si>
  <si>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</si>
  <si>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</si>
  <si>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</si>
  <si>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</si>
  <si>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</si>
  <si>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</si>
  <si>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</si>
  <si>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</si>
  <si>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</si>
  <si>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</si>
  <si>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</si>
  <si>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</si>
  <si>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</si>
  <si>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</si>
  <si>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</si>
  <si>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</si>
  <si>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</si>
  <si>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</si>
  <si>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</si>
  <si>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</si>
  <si>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</si>
  <si>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</si>
  <si>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</si>
  <si>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</si>
  <si>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</si>
  <si>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</si>
  <si>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</si>
  <si>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</si>
  <si>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</si>
  <si>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</si>
  <si>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</si>
  <si>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</si>
  <si>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</si>
  <si>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</si>
  <si>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</si>
  <si>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</si>
  <si>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</si>
  <si>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</si>
  <si>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</si>
  <si>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</si>
  <si>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</si>
  <si>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</si>
  <si>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</si>
  <si>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</si>
  <si>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</si>
  <si>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</si>
  <si>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</si>
  <si>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</si>
  <si>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</si>
  <si>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</si>
  <si>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</si>
  <si>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</si>
  <si>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</si>
  <si>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</si>
  <si>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</si>
  <si>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</si>
  <si>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</si>
  <si>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</si>
  <si>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</si>
  <si>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</si>
  <si>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</si>
  <si>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</si>
  <si>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</si>
  <si>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</si>
  <si>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</si>
  <si>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</si>
  <si>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</si>
  <si>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</si>
  <si>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</si>
  <si>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</si>
  <si>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</si>
  <si>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</si>
  <si>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</si>
  <si>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</si>
  <si>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</si>
  <si>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</si>
  <si>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</si>
  <si>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</si>
  <si>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</si>
  <si>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</si>
  <si>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</si>
  <si>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</si>
  <si>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</si>
  <si>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</si>
  <si>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</si>
  <si>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</si>
  <si>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</si>
  <si>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</si>
  <si>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</si>
  <si>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</si>
  <si>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</si>
  <si>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</si>
  <si>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</si>
  <si>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</si>
  <si>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</si>
  <si>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</si>
  <si>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</si>
  <si>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</si>
  <si>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</si>
  <si>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</si>
  <si>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</si>
  <si>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</si>
  <si>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</si>
  <si>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</si>
  <si>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</si>
  <si>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</si>
  <si>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</si>
  <si>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</si>
  <si>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</si>
  <si>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</si>
  <si>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</si>
  <si>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</si>
  <si>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</si>
  <si>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</si>
  <si>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</si>
  <si>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</si>
  <si>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</si>
  <si>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</si>
  <si>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</si>
  <si>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</si>
  <si>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</si>
  <si>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</si>
  <si>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</si>
  <si>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</si>
  <si>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</si>
  <si>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</si>
  <si>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</si>
  <si>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</si>
  <si>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</si>
  <si>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</si>
  <si>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</si>
  <si>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</si>
  <si>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</si>
  <si>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</si>
  <si>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</si>
  <si>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</si>
  <si>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</si>
  <si>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</si>
  <si>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</si>
  <si>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</si>
  <si>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</si>
  <si>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</si>
  <si>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</si>
  <si>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</si>
  <si>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</si>
  <si>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</si>
  <si>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</si>
  <si>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</si>
  <si>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</si>
  <si>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</si>
  <si>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</si>
  <si>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</si>
  <si>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</si>
  <si>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</si>
  <si>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</si>
  <si>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</si>
  <si>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</si>
  <si>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</si>
  <si>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</si>
  <si>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</si>
  <si>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</si>
  <si>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</si>
  <si>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</si>
  <si>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</si>
  <si>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</si>
  <si>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</si>
  <si>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</si>
  <si>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</si>
  <si>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</si>
  <si>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</si>
  <si>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</si>
  <si>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</si>
  <si>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</si>
  <si>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</si>
  <si>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</si>
  <si>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</si>
  <si>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</si>
  <si>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</si>
  <si>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</si>
  <si>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</si>
  <si>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</si>
  <si>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</si>
  <si>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</si>
  <si>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</si>
  <si>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</si>
  <si>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</si>
  <si>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</si>
  <si>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</si>
  <si>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</si>
  <si>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</si>
  <si>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</si>
  <si>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</si>
  <si>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</si>
  <si>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</si>
  <si>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</si>
  <si>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</si>
  <si>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</si>
  <si>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</si>
  <si>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</si>
  <si>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</si>
  <si>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</si>
  <si>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</si>
  <si>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</si>
  <si>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</si>
  <si>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</si>
  <si>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</si>
  <si>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</si>
  <si>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</si>
  <si>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</si>
  <si>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</si>
  <si>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</si>
  <si>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</si>
  <si>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</si>
  <si>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</si>
  <si>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</si>
  <si>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</si>
  <si>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</si>
  <si>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</si>
  <si>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</si>
  <si>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</si>
  <si>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</si>
  <si>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</si>
  <si>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</si>
  <si>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</si>
  <si>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</si>
  <si>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</si>
  <si>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</si>
  <si>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</si>
  <si>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</si>
  <si>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</si>
  <si>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</si>
  <si>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</si>
  <si>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</si>
  <si>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</si>
  <si>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</si>
  <si>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</si>
  <si>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</si>
  <si>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</si>
  <si>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</si>
  <si>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</si>
  <si>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</si>
  <si>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</si>
  <si>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</si>
  <si>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</si>
  <si>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</si>
  <si>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</si>
  <si>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</si>
  <si>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</si>
  <si>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</si>
  <si>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</si>
  <si>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</si>
  <si>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</si>
  <si>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</si>
  <si>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</si>
  <si>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</si>
  <si>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</si>
  <si>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</si>
  <si>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</si>
  <si>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</si>
  <si>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</si>
  <si>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</si>
  <si>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</si>
  <si>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</si>
  <si>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</si>
  <si>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</si>
  <si>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</si>
  <si>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</si>
  <si>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</si>
  <si>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</si>
  <si>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</si>
  <si>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</si>
  <si>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</si>
  <si>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</si>
  <si>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</si>
  <si>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</si>
  <si>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</si>
  <si>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</si>
  <si>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</si>
  <si>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</si>
  <si>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</si>
  <si>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</si>
  <si>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</si>
  <si>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</si>
  <si>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</si>
  <si>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</si>
  <si>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</si>
  <si>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</si>
  <si>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</si>
  <si>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</si>
  <si>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</si>
  <si>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</si>
  <si>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</si>
  <si>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</si>
  <si>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</si>
  <si>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</si>
  <si>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</si>
  <si>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</si>
  <si>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</si>
  <si>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</si>
  <si>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</si>
  <si>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</si>
  <si>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</si>
  <si>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</si>
  <si>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</si>
  <si>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</si>
  <si>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</si>
  <si>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</si>
  <si>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</si>
  <si>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</si>
  <si>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</si>
  <si>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</si>
  <si>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</si>
  <si>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</si>
  <si>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</si>
  <si>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</si>
  <si>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</si>
  <si>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</si>
  <si>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</si>
  <si>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</si>
  <si>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</si>
  <si>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</si>
  <si>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</si>
  <si>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</si>
  <si>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</si>
  <si>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</si>
  <si>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</si>
  <si>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</si>
  <si>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</si>
  <si>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</si>
  <si>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</si>
  <si>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</si>
  <si>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</si>
  <si>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</si>
  <si>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</si>
  <si>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</si>
  <si>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</si>
  <si>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</si>
  <si>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</si>
  <si>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</si>
  <si>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</si>
  <si>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</si>
  <si>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</si>
  <si>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</si>
  <si>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</si>
  <si>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</si>
  <si>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</si>
  <si>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</si>
  <si>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</si>
  <si>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</si>
  <si>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</si>
  <si>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</si>
  <si>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</si>
  <si>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</si>
  <si>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</si>
  <si>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</si>
  <si>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</si>
  <si>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</si>
  <si>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</si>
  <si>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</si>
  <si>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</si>
  <si>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</si>
  <si>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</si>
  <si>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</si>
  <si>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</si>
  <si>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</si>
  <si>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</si>
  <si>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</si>
  <si>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</si>
  <si>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</si>
  <si>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</si>
  <si>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</si>
  <si>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</si>
  <si>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</si>
  <si>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</si>
  <si>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</si>
  <si>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</si>
  <si>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</si>
  <si>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</si>
  <si>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</si>
  <si>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</si>
  <si>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</si>
  <si>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</si>
  <si>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</si>
  <si>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</si>
  <si>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</si>
  <si>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</si>
  <si>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</si>
  <si>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</si>
  <si>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</si>
  <si>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</si>
  <si>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</si>
  <si>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</si>
  <si>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</si>
  <si>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</si>
  <si>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</si>
  <si>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</si>
  <si>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</si>
  <si>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</si>
  <si>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</si>
  <si>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</si>
  <si>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</si>
  <si>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</si>
  <si>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</si>
  <si>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</si>
  <si>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</si>
  <si>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</si>
  <si>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</si>
  <si>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</si>
  <si>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</si>
  <si>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</si>
  <si>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</si>
  <si>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</si>
  <si>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</si>
  <si>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</si>
  <si>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</si>
  <si>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</si>
  <si>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</si>
  <si>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</si>
  <si>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</si>
  <si>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</si>
  <si>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</si>
  <si>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</si>
  <si>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</si>
  <si>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</si>
  <si>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</si>
  <si>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</si>
  <si>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</si>
  <si>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</si>
  <si>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</si>
  <si>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</si>
  <si>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</si>
  <si>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</si>
  <si>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</si>
  <si>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</si>
  <si>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</si>
  <si>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</si>
  <si>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</si>
  <si>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</si>
  <si>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</si>
  <si>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</si>
  <si>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</si>
  <si>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</si>
  <si>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</si>
  <si>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</si>
  <si>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</si>
  <si>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</si>
  <si>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</si>
  <si>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</si>
  <si>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</si>
  <si>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</si>
  <si>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</si>
  <si>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</si>
  <si>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</si>
  <si>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</si>
  <si>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</si>
  <si>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</si>
  <si>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</si>
  <si>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</si>
  <si>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</si>
  <si>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</si>
  <si>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</si>
  <si>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</si>
  <si>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</si>
  <si>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</si>
  <si>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</si>
  <si>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</si>
  <si>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</si>
  <si>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</si>
  <si>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</si>
  <si>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</si>
  <si>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</si>
  <si>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</si>
  <si>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</si>
  <si>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</si>
  <si>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</si>
  <si>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</si>
  <si>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</si>
  <si>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</si>
  <si>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</si>
  <si>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</si>
  <si>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</si>
  <si>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</si>
  <si>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</si>
  <si>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</si>
  <si>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</si>
  <si>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</si>
  <si>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</si>
  <si>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</si>
  <si>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</si>
  <si>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</si>
  <si>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</si>
  <si>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</si>
  <si>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</si>
  <si>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</si>
  <si>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</si>
  <si>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</si>
  <si>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</si>
  <si>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</si>
  <si>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</si>
  <si>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</si>
  <si>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</si>
  <si>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</si>
  <si>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</si>
  <si>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</si>
  <si>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</si>
  <si>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</si>
  <si>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</si>
  <si>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</si>
  <si>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</si>
  <si>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</si>
  <si>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</si>
  <si>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</si>
  <si>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</si>
  <si>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</si>
  <si>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</si>
  <si>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</si>
  <si>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</si>
  <si>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</si>
  <si>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</si>
  <si>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</si>
  <si>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</si>
  <si>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</si>
  <si>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</si>
  <si>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</si>
  <si>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</si>
  <si>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</si>
  <si>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</si>
  <si>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</si>
  <si>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</si>
  <si>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</si>
  <si>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</si>
  <si>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</si>
  <si>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</si>
  <si>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</si>
  <si>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</si>
  <si>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</si>
  <si>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</si>
  <si>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</si>
  <si>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</si>
  <si>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</si>
  <si>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</si>
  <si>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</si>
  <si>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</si>
  <si>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</si>
  <si>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</si>
  <si>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</si>
  <si>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</si>
  <si>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</si>
  <si>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</si>
  <si>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</si>
  <si>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</si>
  <si>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</si>
  <si>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</si>
  <si>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</si>
  <si>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</si>
  <si>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</si>
  <si>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</si>
  <si>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</si>
  <si>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</si>
  <si>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</si>
  <si>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</si>
  <si>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</si>
  <si>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</si>
  <si>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</si>
  <si>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</si>
  <si>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</si>
  <si>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</si>
  <si>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</si>
  <si>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</si>
  <si>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</si>
  <si>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</si>
  <si>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</si>
  <si>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</si>
  <si>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</si>
  <si>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</si>
  <si>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</si>
  <si>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</si>
  <si>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</si>
  <si>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</si>
  <si>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</si>
  <si>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</si>
  <si>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</si>
  <si>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</si>
  <si>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</si>
  <si>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</si>
  <si>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</si>
  <si>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</si>
  <si>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</si>
  <si>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</si>
  <si>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</si>
  <si>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</si>
  <si>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</si>
  <si>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</si>
  <si>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</si>
  <si>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</si>
  <si>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</si>
  <si>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</si>
  <si>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</si>
  <si>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</si>
  <si>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</si>
  <si>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</si>
  <si>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</si>
  <si>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</si>
  <si>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</si>
  <si>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</si>
  <si>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</si>
  <si>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</si>
  <si>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</si>
  <si>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</si>
  <si>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</si>
  <si>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</si>
  <si>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</si>
  <si>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</si>
  <si>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</si>
  <si>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</si>
  <si>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</si>
  <si>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</si>
  <si>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</si>
  <si>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</si>
  <si>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</si>
  <si>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</si>
  <si>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</si>
  <si>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</si>
  <si>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</si>
  <si>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</si>
  <si>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</si>
  <si>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</si>
  <si>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</si>
  <si>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</si>
  <si>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</si>
  <si>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</si>
  <si>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</si>
  <si>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</si>
  <si>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</si>
  <si>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</si>
  <si>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</si>
  <si>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</si>
  <si>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</si>
  <si>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</si>
  <si>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</si>
  <si>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</si>
  <si>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</si>
  <si>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</si>
  <si>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</si>
  <si>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</si>
  <si>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</si>
  <si>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</si>
  <si>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</si>
  <si>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</si>
  <si>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</si>
  <si>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</si>
  <si>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</si>
  <si>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</si>
  <si>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</si>
  <si>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</si>
  <si>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</si>
  <si>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</si>
  <si>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</si>
  <si>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</si>
  <si>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</si>
  <si>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</si>
  <si>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</si>
  <si>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</si>
  <si>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</si>
  <si>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</si>
  <si>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</si>
  <si>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</si>
  <si>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</si>
  <si>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</si>
  <si>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</si>
  <si>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</si>
  <si>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</si>
  <si>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</si>
  <si>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</si>
  <si>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</si>
  <si>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</si>
  <si>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</si>
  <si>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</si>
  <si>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</si>
  <si>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</si>
  <si>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</si>
  <si>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</si>
  <si>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</si>
  <si>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</si>
  <si>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</si>
  <si>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</si>
  <si>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</si>
  <si>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</si>
  <si>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</si>
  <si>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</si>
  <si>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</si>
  <si>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</si>
  <si>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</si>
  <si>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</si>
  <si>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</si>
  <si>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</si>
  <si>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</si>
  <si>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</si>
  <si>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</si>
  <si>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</si>
  <si>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</si>
  <si>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</si>
  <si>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</si>
  <si>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</si>
  <si>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</si>
  <si>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</si>
  <si>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</si>
  <si>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</si>
  <si>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</si>
  <si>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</si>
  <si>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</si>
  <si>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</si>
  <si>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</si>
  <si>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</si>
  <si>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</si>
  <si>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</si>
  <si>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</si>
  <si>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</si>
  <si>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</si>
  <si>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</si>
  <si>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</si>
  <si>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</si>
  <si>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</si>
  <si>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</si>
  <si>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</si>
  <si>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</si>
  <si>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</si>
  <si>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</si>
  <si>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</si>
  <si>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</si>
  <si>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</si>
  <si>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</si>
  <si>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</si>
  <si>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</si>
  <si>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</si>
  <si>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</si>
  <si>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</si>
  <si>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</si>
  <si>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</si>
  <si>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</si>
  <si>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</si>
  <si>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</si>
  <si>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</si>
  <si>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</si>
  <si>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</si>
  <si>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</si>
  <si>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</si>
  <si>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</si>
  <si>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</si>
  <si>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</si>
  <si>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</si>
  <si>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</si>
  <si>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</si>
  <si>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</si>
  <si>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</si>
  <si>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</si>
  <si>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</si>
  <si>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</si>
  <si>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</si>
  <si>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</si>
  <si>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</si>
  <si>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</si>
  <si>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</si>
  <si>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</si>
  <si>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</si>
  <si>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</si>
  <si>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</si>
  <si>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</si>
  <si>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</si>
  <si>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</si>
  <si>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</si>
  <si>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</si>
  <si>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</si>
  <si>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</si>
  <si>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</si>
  <si>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</si>
  <si>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</si>
  <si>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</si>
  <si>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</si>
  <si>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</si>
  <si>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</si>
  <si>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</si>
  <si>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</si>
  <si>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</si>
  <si>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</si>
  <si>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</si>
  <si>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</si>
  <si>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</si>
  <si>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</si>
  <si>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</si>
  <si>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</si>
  <si>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</si>
  <si>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</si>
  <si>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</si>
  <si>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</si>
  <si>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</si>
  <si>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</si>
  <si>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</si>
  <si>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</si>
  <si>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</si>
  <si>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</si>
  <si>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</si>
  <si>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</si>
  <si>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</si>
  <si>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</si>
  <si>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</si>
  <si>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</si>
  <si>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</si>
  <si>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</si>
  <si>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</si>
  <si>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</si>
  <si>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</si>
  <si>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</si>
  <si>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</si>
  <si>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</si>
  <si>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</si>
  <si>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</si>
  <si>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</si>
  <si>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</si>
  <si>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</si>
  <si>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</si>
  <si>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</si>
  <si>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</si>
  <si>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</si>
  <si>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</si>
  <si>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</si>
  <si>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</si>
  <si>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</si>
  <si>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</si>
  <si>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</si>
  <si>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</si>
  <si>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</si>
  <si>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</si>
  <si>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</si>
  <si>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</si>
  <si>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</si>
  <si>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</si>
  <si>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</si>
  <si>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</si>
  <si>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</si>
  <si>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</si>
  <si>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неконсолидиран</t>
  </si>
  <si>
    <t>01.01.2016-31.03.2016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</si>
</sst>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0" zoomScaleNormal="80" zoomScalePageLayoutView="0" workbookViewId="0" topLeftCell="A1">
      <selection activeCell="A95" sqref="A1:H9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589</v>
      </c>
      <c r="D11" s="151">
        <v>589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10</v>
      </c>
      <c r="D16" s="151">
        <v>11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603</v>
      </c>
      <c r="D19" s="155">
        <f>SUM(D11:D18)</f>
        <v>604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15</v>
      </c>
      <c r="D21" s="151">
        <v>15</v>
      </c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-518</v>
      </c>
      <c r="H27" s="154">
        <f>SUM(H28:H30)</f>
        <v>-454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-581</v>
      </c>
      <c r="H29" s="316">
        <v>-517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-8</v>
      </c>
      <c r="H32" s="316">
        <v>-64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-526</v>
      </c>
      <c r="H33" s="154">
        <f>H27+H31+H32</f>
        <v>-518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1660</v>
      </c>
      <c r="D34" s="155">
        <f>SUM(D35:D38)</f>
        <v>1660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2537</v>
      </c>
      <c r="H36" s="154">
        <f>H25+H17+H33</f>
        <v>2545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1660</v>
      </c>
      <c r="D37" s="151">
        <v>1660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1660</v>
      </c>
      <c r="D45" s="155">
        <f>D34+D39+D44</f>
        <v>1660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2278</v>
      </c>
      <c r="D55" s="155">
        <f>D19+D20+D21+D27+D32+D45+D51+D53+D54</f>
        <v>2279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47</v>
      </c>
      <c r="H61" s="154">
        <f>SUM(H62:H68)</f>
        <v>45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34</v>
      </c>
      <c r="H64" s="152">
        <v>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</v>
      </c>
      <c r="H66" s="152">
        <v>3</v>
      </c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9</v>
      </c>
      <c r="H68" s="152">
        <v>9</v>
      </c>
    </row>
    <row r="69" spans="1:8" ht="15">
      <c r="A69" s="235" t="s">
        <v>215</v>
      </c>
      <c r="B69" s="241" t="s">
        <v>216</v>
      </c>
      <c r="C69" s="151">
        <v>6</v>
      </c>
      <c r="D69" s="151">
        <v>5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47</v>
      </c>
      <c r="H71" s="161">
        <f>H59+H60+H61+H69+H70</f>
        <v>45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225</v>
      </c>
      <c r="D75" s="155">
        <f>SUM(D67:D74)</f>
        <v>224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47</v>
      </c>
      <c r="H79" s="162">
        <f>H71+H74+H75+H76</f>
        <v>45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81</v>
      </c>
      <c r="D87" s="151">
        <v>87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81</v>
      </c>
      <c r="D91" s="155">
        <f>SUM(D87:D90)</f>
        <v>87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306</v>
      </c>
      <c r="D93" s="155">
        <f>D64+D75+D84+D91+D92</f>
        <v>311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2584</v>
      </c>
      <c r="D94" s="164">
        <f>D93+D55</f>
        <v>2590</v>
      </c>
      <c r="E94" s="449" t="s">
        <v>270</v>
      </c>
      <c r="F94" s="289" t="s">
        <v>271</v>
      </c>
      <c r="G94" s="165">
        <f>G36+G39+G55+G79</f>
        <v>2584</v>
      </c>
      <c r="H94" s="165">
        <f>H36+H39+H55+H79</f>
        <v>2590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A43" sqref="A1:H4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01.01.2016-31.03.2016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5</v>
      </c>
      <c r="D10" s="46">
        <v>11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2</v>
      </c>
      <c r="D12" s="46">
        <v>4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</v>
      </c>
      <c r="D13" s="46">
        <v>1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>
        <v>-5</v>
      </c>
      <c r="E15" s="296" t="s">
        <v>305</v>
      </c>
      <c r="F15" s="554" t="s">
        <v>306</v>
      </c>
      <c r="G15" s="550"/>
      <c r="H15" s="550">
        <v>2</v>
      </c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>
        <v>2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8</v>
      </c>
      <c r="D19" s="49">
        <f>SUM(D9:D15)+D16</f>
        <v>11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8</v>
      </c>
      <c r="D28" s="50">
        <f>D26+D19</f>
        <v>11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8</v>
      </c>
      <c r="H30" s="53">
        <f>IF((D28-H28)&gt;0,D28-H28,0)</f>
        <v>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8</v>
      </c>
      <c r="D33" s="49">
        <f>D28-D31+D32</f>
        <v>11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8</v>
      </c>
      <c r="H34" s="548">
        <f>IF((D33-H33)&gt;0,D33-H33,0)</f>
        <v>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8</v>
      </c>
      <c r="H39" s="559">
        <f>IF(H34&gt;0,IF(D35+H34&lt;0,0,D35+H34),IF(D34-D35&lt;0,D35-D34,0))</f>
        <v>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8</v>
      </c>
      <c r="H41" s="52">
        <f>IF(D39=0,IF(H39-H40&gt;0,H39-H40+D40,0),IF(D39-D40&lt;0,D40-D39+H40,0))</f>
        <v>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</v>
      </c>
      <c r="D42" s="53">
        <f>D33+D35+D39</f>
        <v>11</v>
      </c>
      <c r="E42" s="128" t="s">
        <v>380</v>
      </c>
      <c r="F42" s="129" t="s">
        <v>381</v>
      </c>
      <c r="G42" s="53">
        <f>G39+G33</f>
        <v>8</v>
      </c>
      <c r="H42" s="53">
        <f>H39+H33</f>
        <v>11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1">
      <selection activeCell="A48" sqref="A1:D4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01.01.2016-31.03.2016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/>
      <c r="D10" s="54"/>
      <c r="E10" s="130"/>
      <c r="F10" s="130"/>
    </row>
    <row r="11" spans="1:13" ht="12">
      <c r="A11" s="332" t="s">
        <v>390</v>
      </c>
      <c r="B11" s="333" t="s">
        <v>391</v>
      </c>
      <c r="C11" s="54">
        <v>-4</v>
      </c>
      <c r="D11" s="54">
        <v>-14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>
        <v>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>
        <v>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-6</v>
      </c>
      <c r="D20" s="55">
        <f>SUM(D10:D19)</f>
        <v>-16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-6</v>
      </c>
      <c r="D43" s="55">
        <f>D42+D32+D20</f>
        <v>-16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87</v>
      </c>
      <c r="D44" s="132">
        <v>118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81</v>
      </c>
      <c r="D45" s="55">
        <f>D44+D43</f>
        <v>102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J20" sqref="J2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01.01.2016-31.03.2016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-581</v>
      </c>
      <c r="K11" s="60"/>
      <c r="L11" s="344">
        <f>SUM(C11:K11)</f>
        <v>2545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-581</v>
      </c>
      <c r="K15" s="61">
        <f t="shared" si="2"/>
        <v>0</v>
      </c>
      <c r="L15" s="344">
        <f t="shared" si="1"/>
        <v>2545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</v>
      </c>
      <c r="K16" s="60"/>
      <c r="L16" s="344">
        <f t="shared" si="1"/>
        <v>-8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-589</v>
      </c>
      <c r="K29" s="59">
        <f t="shared" si="6"/>
        <v>0</v>
      </c>
      <c r="L29" s="344">
        <f t="shared" si="1"/>
        <v>2537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-589</v>
      </c>
      <c r="K32" s="59">
        <f t="shared" si="7"/>
        <v>0</v>
      </c>
      <c r="L32" s="344">
        <f t="shared" si="1"/>
        <v>2537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9">
      <selection activeCell="K15" sqref="K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ВИНЪС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01.01.2016-31.03.2016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589</v>
      </c>
      <c r="E9" s="189"/>
      <c r="F9" s="189"/>
      <c r="G9" s="74">
        <f>D9+E9-F9</f>
        <v>589</v>
      </c>
      <c r="H9" s="65"/>
      <c r="I9" s="65"/>
      <c r="J9" s="74">
        <f>G9+H9-I9</f>
        <v>589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589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12</v>
      </c>
      <c r="E14" s="189"/>
      <c r="F14" s="189"/>
      <c r="G14" s="74">
        <f t="shared" si="2"/>
        <v>12</v>
      </c>
      <c r="H14" s="65"/>
      <c r="I14" s="65"/>
      <c r="J14" s="74">
        <f t="shared" si="3"/>
        <v>12</v>
      </c>
      <c r="K14" s="65">
        <v>1</v>
      </c>
      <c r="L14" s="65">
        <v>1</v>
      </c>
      <c r="M14" s="65"/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605</v>
      </c>
      <c r="E17" s="194">
        <f>SUM(E9:E16)</f>
        <v>0</v>
      </c>
      <c r="F17" s="194">
        <f>SUM(F9:F16)</f>
        <v>0</v>
      </c>
      <c r="G17" s="74">
        <f t="shared" si="2"/>
        <v>605</v>
      </c>
      <c r="H17" s="75">
        <f>SUM(H9:H16)</f>
        <v>0</v>
      </c>
      <c r="I17" s="75">
        <f>SUM(I9:I16)</f>
        <v>0</v>
      </c>
      <c r="J17" s="74">
        <f t="shared" si="3"/>
        <v>605</v>
      </c>
      <c r="K17" s="75">
        <f>SUM(K9:K16)</f>
        <v>1</v>
      </c>
      <c r="L17" s="75">
        <f>SUM(L9:L16)</f>
        <v>1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603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15</v>
      </c>
      <c r="E19" s="187"/>
      <c r="F19" s="187"/>
      <c r="G19" s="74">
        <f t="shared" si="2"/>
        <v>15</v>
      </c>
      <c r="H19" s="63"/>
      <c r="I19" s="63"/>
      <c r="J19" s="74">
        <f t="shared" si="3"/>
        <v>15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15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1660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1660</v>
      </c>
      <c r="H27" s="70">
        <f t="shared" si="8"/>
        <v>0</v>
      </c>
      <c r="I27" s="70">
        <f t="shared" si="8"/>
        <v>0</v>
      </c>
      <c r="J27" s="71">
        <f t="shared" si="3"/>
        <v>1660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1660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1660</v>
      </c>
      <c r="E30" s="189"/>
      <c r="F30" s="189"/>
      <c r="G30" s="74">
        <f t="shared" si="2"/>
        <v>1660</v>
      </c>
      <c r="H30" s="72"/>
      <c r="I30" s="72"/>
      <c r="J30" s="74">
        <f t="shared" si="3"/>
        <v>1660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1660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1660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1660</v>
      </c>
      <c r="H38" s="75">
        <f t="shared" si="12"/>
        <v>0</v>
      </c>
      <c r="I38" s="75">
        <f t="shared" si="12"/>
        <v>0</v>
      </c>
      <c r="J38" s="74">
        <f t="shared" si="3"/>
        <v>1660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1660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2280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2280</v>
      </c>
      <c r="H40" s="438">
        <f t="shared" si="13"/>
        <v>0</v>
      </c>
      <c r="I40" s="438">
        <f t="shared" si="13"/>
        <v>0</v>
      </c>
      <c r="J40" s="438">
        <f t="shared" si="13"/>
        <v>2280</v>
      </c>
      <c r="K40" s="438">
        <f t="shared" si="13"/>
        <v>1</v>
      </c>
      <c r="L40" s="438">
        <f t="shared" si="13"/>
        <v>1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2278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7">
      <selection activeCell="C90" sqref="C9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01.01.2016-31.03.2016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219</v>
      </c>
      <c r="D24" s="119">
        <f>SUM(D25:D27)</f>
        <v>219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219</v>
      </c>
      <c r="D25" s="108">
        <v>219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6</v>
      </c>
      <c r="D29" s="108">
        <v>6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225</v>
      </c>
      <c r="D43" s="104">
        <f>D24+D28+D29+D31+D30+D32+D33+D38</f>
        <v>225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225</v>
      </c>
      <c r="D44" s="103">
        <f>D43+D21+D19+D9</f>
        <v>225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47</v>
      </c>
      <c r="D85" s="104">
        <f>SUM(D86:D90)+D94</f>
        <v>47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34</v>
      </c>
      <c r="D87" s="108">
        <v>34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4</v>
      </c>
      <c r="D89" s="108">
        <v>4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9</v>
      </c>
      <c r="D90" s="103">
        <f>SUM(D91:D93)</f>
        <v>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9</v>
      </c>
      <c r="D93" s="108">
        <v>9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47</v>
      </c>
      <c r="D96" s="104">
        <f>D85+D80+D75+D71+D95</f>
        <v>47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47</v>
      </c>
      <c r="D97" s="104">
        <f>D96+D68+D66</f>
        <v>47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01.01.2016-31.03.2016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A64" sqref="A6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01.01.2016-31.03.2016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Aksenia Vider</cp:lastModifiedBy>
  <cp:lastPrinted>2016-04-25T08:59:02Z</cp:lastPrinted>
  <dcterms:created xsi:type="dcterms:W3CDTF">2000-06-29T12:02:40Z</dcterms:created>
  <dcterms:modified xsi:type="dcterms:W3CDTF">2016-04-25T08:59:42Z</dcterms:modified>
  <cp:category/>
  <cp:version/>
  <cp:contentType/>
  <cp:contentStatus/>
</cp:coreProperties>
</file>