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<sst xmlns="http://schemas.openxmlformats.org/spreadsheetml/2006/main" count="1034" uniqueCount="872">
  <si>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</si>
  <si>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</si>
  <si>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</si>
  <si>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</si>
  <si>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</si>
  <si>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</si>
  <si>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</si>
  <si>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</si>
  <si>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</si>
  <si>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</si>
  <si>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</si>
  <si>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</si>
  <si>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</si>
  <si>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</si>
  <si>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</si>
  <si>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</si>
  <si>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</si>
  <si>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</si>
  <si>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</si>
  <si>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</si>
  <si>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</si>
  <si>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</si>
  <si>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</si>
  <si>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</si>
  <si>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</si>
  <si>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</si>
  <si>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</si>
  <si>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</si>
  <si>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</si>
  <si>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</si>
  <si>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</si>
  <si>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</si>
  <si>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</si>
  <si>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</si>
  <si>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</si>
  <si>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</si>
  <si>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</si>
  <si>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</si>
  <si>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</si>
  <si>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</si>
  <si>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</si>
  <si>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</si>
  <si>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</si>
  <si>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</si>
  <si>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</si>
  <si>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</si>
  <si>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</si>
  <si>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</si>
  <si>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</si>
  <si>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</si>
  <si>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</si>
  <si>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</si>
  <si>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</si>
  <si>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</si>
  <si>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</si>
  <si>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</si>
  <si>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</si>
  <si>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</si>
  <si>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</si>
  <si>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</si>
  <si>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</si>
  <si>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</si>
  <si>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</si>
  <si>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</si>
  <si>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</si>
  <si>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</si>
  <si>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</si>
  <si>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</si>
  <si>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</si>
  <si>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</si>
  <si>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</si>
  <si>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</si>
  <si>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</si>
  <si>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</si>
  <si>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</si>
  <si>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</si>
  <si>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</si>
  <si>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</si>
  <si>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</si>
  <si>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</si>
  <si>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</si>
  <si>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</si>
  <si>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</si>
  <si>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</si>
  <si>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</si>
  <si>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</si>
  <si>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</si>
  <si>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</si>
  <si>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</si>
  <si>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</si>
  <si>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</si>
  <si>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</si>
  <si>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</si>
  <si>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</si>
  <si>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</si>
  <si>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</si>
  <si>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</si>
  <si>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</si>
  <si>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</si>
  <si>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</si>
  <si>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</si>
  <si>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</si>
  <si>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</si>
  <si>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</si>
  <si>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</si>
  <si>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</si>
  <si>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</si>
  <si>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</si>
  <si>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</si>
  <si>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</si>
  <si>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</si>
  <si>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</si>
  <si>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</si>
  <si>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</si>
  <si>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</si>
  <si>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</si>
  <si>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</si>
  <si>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</si>
  <si>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</si>
  <si>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</si>
  <si>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</si>
  <si>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</si>
  <si>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</si>
  <si>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</si>
  <si>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</si>
  <si>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</si>
  <si>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</si>
  <si>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</si>
  <si>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</si>
  <si>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</si>
  <si>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</si>
  <si>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</si>
  <si>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</si>
  <si>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</si>
  <si>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</si>
  <si>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</si>
  <si>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</si>
  <si>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</si>
  <si>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</si>
  <si>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</si>
  <si>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</si>
  <si>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</si>
  <si>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</si>
  <si>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</si>
  <si>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</si>
  <si>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</si>
  <si>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</si>
  <si>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</si>
  <si>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</si>
  <si>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</si>
  <si>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</si>
  <si>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</si>
  <si>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</si>
  <si>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</si>
  <si>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</si>
  <si>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</si>
  <si>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</si>
  <si>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</si>
  <si>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</si>
  <si>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</si>
  <si>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</si>
  <si>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</si>
  <si>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</si>
  <si>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</si>
  <si>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</si>
  <si>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</si>
  <si>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</si>
  <si>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</si>
  <si>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</si>
  <si>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</si>
  <si>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</si>
  <si>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</si>
  <si>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</si>
  <si>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</si>
  <si>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</si>
  <si>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</si>
  <si>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</si>
  <si>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</si>
  <si>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</si>
  <si>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</si>
  <si>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</si>
  <si>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</si>
  <si>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</si>
  <si>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</si>
  <si>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</si>
  <si>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</si>
  <si>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</si>
  <si>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</si>
  <si>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</si>
  <si>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</si>
  <si>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</si>
  <si>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</si>
  <si>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</si>
  <si>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</si>
  <si>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</si>
  <si>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</si>
  <si>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</si>
  <si>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</si>
  <si>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</si>
  <si>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</si>
  <si>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</si>
  <si>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</si>
  <si>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</si>
  <si>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</si>
  <si>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</si>
  <si>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</si>
  <si>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</si>
  <si>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</si>
  <si>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</si>
  <si>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</si>
  <si>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</si>
  <si>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</si>
  <si>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</si>
  <si>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</si>
  <si>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</si>
  <si>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</si>
  <si>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</si>
  <si>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</si>
  <si>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</si>
  <si>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</si>
  <si>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</si>
  <si>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</si>
  <si>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</si>
  <si>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</si>
  <si>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</si>
  <si>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</si>
  <si>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</si>
  <si>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</si>
  <si>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</si>
  <si>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</si>
  <si>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</si>
  <si>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</si>
  <si>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</si>
  <si>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</si>
  <si>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</si>
  <si>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</si>
  <si>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</si>
  <si>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</si>
  <si>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</si>
  <si>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</si>
  <si>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</si>
  <si>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</si>
  <si>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</si>
  <si>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</si>
  <si>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</si>
  <si>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</si>
  <si>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</si>
  <si>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</si>
  <si>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</si>
  <si>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</si>
  <si>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</si>
  <si>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</si>
  <si>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</si>
  <si>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</si>
  <si>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</si>
  <si>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</si>
  <si>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</si>
  <si>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</si>
  <si>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</si>
  <si>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</si>
  <si>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</si>
  <si>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</si>
  <si>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</si>
  <si>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</si>
  <si>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</si>
  <si>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</si>
  <si>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</si>
  <si>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</si>
  <si>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</si>
  <si>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</si>
  <si>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</si>
  <si>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</si>
  <si>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</si>
  <si>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</si>
  <si>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</si>
  <si>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</si>
  <si>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</si>
  <si>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</si>
  <si>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</si>
  <si>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</si>
  <si>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</si>
  <si>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</si>
  <si>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</si>
  <si>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</si>
  <si>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</si>
  <si>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</si>
  <si>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</si>
  <si>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</si>
  <si>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</si>
  <si>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</si>
  <si>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</si>
  <si>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</si>
  <si>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</si>
  <si>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</si>
  <si>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</si>
  <si>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</si>
  <si>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</si>
  <si>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</si>
  <si>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</si>
  <si>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</si>
  <si>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</si>
  <si>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</si>
  <si>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</si>
  <si>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</si>
  <si>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</si>
  <si>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</si>
  <si>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</si>
  <si>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</si>
  <si>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</si>
  <si>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</si>
  <si>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</si>
  <si>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</si>
  <si>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</si>
  <si>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</si>
  <si>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</si>
  <si>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</si>
  <si>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</si>
  <si>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</si>
  <si>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</si>
  <si>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</si>
  <si>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</si>
  <si>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</si>
  <si>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</si>
  <si>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</si>
  <si>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</si>
  <si>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</si>
  <si>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</si>
  <si>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</si>
  <si>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</si>
  <si>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</si>
  <si>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</si>
  <si>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</si>
  <si>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</si>
  <si>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</si>
  <si>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</si>
  <si>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</si>
  <si>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</si>
  <si>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</si>
  <si>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</si>
  <si>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</si>
  <si>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</si>
  <si>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</si>
  <si>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</si>
  <si>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</si>
  <si>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</si>
  <si>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</si>
  <si>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</si>
  <si>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</si>
  <si>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</si>
  <si>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</si>
  <si>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</si>
  <si>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</si>
  <si>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</si>
  <si>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</si>
  <si>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</si>
  <si>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</si>
  <si>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</si>
  <si>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</si>
  <si>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</si>
  <si>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</si>
  <si>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</si>
  <si>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</si>
  <si>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</si>
  <si>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</si>
  <si>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</si>
  <si>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</si>
  <si>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</si>
  <si>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</si>
  <si>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</si>
  <si>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</si>
  <si>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</si>
  <si>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</si>
  <si>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</si>
  <si>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</si>
  <si>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</si>
  <si>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</si>
  <si>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</si>
  <si>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</si>
  <si>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</si>
  <si>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</si>
  <si>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</si>
  <si>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</si>
  <si>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</si>
  <si>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</si>
  <si>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</si>
  <si>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</si>
  <si>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</si>
  <si>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</si>
  <si>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</si>
  <si>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</si>
  <si>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</si>
  <si>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</si>
  <si>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</si>
  <si>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</si>
  <si>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</si>
  <si>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</si>
  <si>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</si>
  <si>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</si>
  <si>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</si>
  <si>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</si>
  <si>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</si>
  <si>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</si>
  <si>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</si>
  <si>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</si>
  <si>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</si>
  <si>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</si>
  <si>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</si>
  <si>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</si>
  <si>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</si>
  <si>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</si>
  <si>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</si>
  <si>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</si>
  <si>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</si>
  <si>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</si>
  <si>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</si>
  <si>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</si>
  <si>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</si>
  <si>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</si>
  <si>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</si>
  <si>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</si>
  <si>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</si>
  <si>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</si>
  <si>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</si>
  <si>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</si>
  <si>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</si>
  <si>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</si>
  <si>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</si>
  <si>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</si>
  <si>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</si>
  <si>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</si>
  <si>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</si>
  <si>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</si>
  <si>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</si>
  <si>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</si>
  <si>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</si>
  <si>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</si>
  <si>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</si>
  <si>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</si>
  <si>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</si>
  <si>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</si>
  <si>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</si>
  <si>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</si>
  <si>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</si>
  <si>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</si>
  <si>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</si>
  <si>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</si>
  <si>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</si>
  <si>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</si>
  <si>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</si>
  <si>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</si>
  <si>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</si>
  <si>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</si>
  <si>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</si>
  <si>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</si>
  <si>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</si>
  <si>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</si>
  <si>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</si>
  <si>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</si>
  <si>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</si>
  <si>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</si>
  <si>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</si>
  <si>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</si>
  <si>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</si>
  <si>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</si>
  <si>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</si>
  <si>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</si>
  <si>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</si>
  <si>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</si>
  <si>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</si>
  <si>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</si>
  <si>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</si>
  <si>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</si>
  <si>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</si>
  <si>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</si>
  <si>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</si>
  <si>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</si>
  <si>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</si>
  <si>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</si>
  <si>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</si>
  <si>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</si>
  <si>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</si>
  <si>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</si>
  <si>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</si>
  <si>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</si>
  <si>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</si>
  <si>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</si>
  <si>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</si>
  <si>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</si>
  <si>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</si>
  <si>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</si>
  <si>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</si>
  <si>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</si>
  <si>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</si>
  <si>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</si>
  <si>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</si>
  <si>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</si>
  <si>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</si>
  <si>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</si>
  <si>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</si>
  <si>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</si>
  <si>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</si>
  <si>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</si>
  <si>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</si>
  <si>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</si>
  <si>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</si>
  <si>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</si>
  <si>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</si>
  <si>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</si>
  <si>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</si>
  <si>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</si>
  <si>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</si>
  <si>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</si>
  <si>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</si>
  <si>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</si>
  <si>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</si>
  <si>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</si>
  <si>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</si>
  <si>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</si>
  <si>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</si>
  <si>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</si>
  <si>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</si>
  <si>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</si>
  <si>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</si>
  <si>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</si>
  <si>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</si>
  <si>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</si>
  <si>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</si>
  <si>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</si>
  <si>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</si>
  <si>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</si>
  <si>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</si>
  <si>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</si>
  <si>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</si>
  <si>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</si>
  <si>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</si>
  <si>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</si>
  <si>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</si>
  <si>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</si>
  <si>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</si>
  <si>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</si>
  <si>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</si>
  <si>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</si>
  <si>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</si>
  <si>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</si>
  <si>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</si>
  <si>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</si>
  <si>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</si>
  <si>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</si>
  <si>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</si>
  <si>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</si>
  <si>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</si>
  <si>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</si>
  <si>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</si>
  <si>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</si>
  <si>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</si>
  <si>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</si>
  <si>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</si>
  <si>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</si>
  <si>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</si>
  <si>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</si>
  <si>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</si>
  <si>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</si>
  <si>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</si>
  <si>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</si>
  <si>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</si>
  <si>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</si>
  <si>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</si>
  <si>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</si>
  <si>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</si>
  <si>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</si>
  <si>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</si>
  <si>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</si>
  <si>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</si>
  <si>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</si>
  <si>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</si>
  <si>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</si>
  <si>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</si>
  <si>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</si>
  <si>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</si>
  <si>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</si>
  <si>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</si>
  <si>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</si>
  <si>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</si>
  <si>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</si>
  <si>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</si>
  <si>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</si>
  <si>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</si>
  <si>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</si>
  <si>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</si>
  <si>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</si>
  <si>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</si>
  <si>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</si>
  <si>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</si>
  <si>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</si>
  <si>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</si>
  <si>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</si>
  <si>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</si>
  <si>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</si>
  <si>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</si>
  <si>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</si>
  <si>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</si>
  <si>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</si>
  <si>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</si>
  <si>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</si>
  <si>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</si>
  <si>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</si>
  <si>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</si>
  <si>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</si>
  <si>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</si>
  <si>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</si>
  <si>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</si>
  <si>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</si>
  <si>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</si>
  <si>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</si>
  <si>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</si>
  <si>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</si>
  <si>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</si>
  <si>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</si>
  <si>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</si>
  <si>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</si>
  <si>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</si>
  <si>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</si>
  <si>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</si>
  <si>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</si>
  <si>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</si>
  <si>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</si>
  <si>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</si>
  <si>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</si>
  <si>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</si>
  <si>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</si>
  <si>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</si>
  <si>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</si>
  <si>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</si>
  <si>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</si>
  <si>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</si>
  <si>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</si>
  <si>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</si>
  <si>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</si>
  <si>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</si>
  <si>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</si>
  <si>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</si>
  <si>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</si>
  <si>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</si>
  <si>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</si>
  <si>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</si>
  <si>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</si>
  <si>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</si>
  <si>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</si>
  <si>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</si>
  <si>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</si>
  <si>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</si>
  <si>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</si>
  <si>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</si>
  <si>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</si>
  <si>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</si>
  <si>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</si>
  <si>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</si>
  <si>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</si>
  <si>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</si>
  <si>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</si>
  <si>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</si>
  <si>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</si>
  <si>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</si>
  <si>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</si>
  <si>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</si>
  <si>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</si>
  <si>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</si>
  <si>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</si>
  <si>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</si>
  <si>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</si>
  <si>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</si>
  <si>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</si>
  <si>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</si>
  <si>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</si>
  <si>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</si>
  <si>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</si>
  <si>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</si>
  <si>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</si>
  <si>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</si>
  <si>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</si>
  <si>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</si>
  <si>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</si>
  <si>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</si>
  <si>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</si>
  <si>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</si>
  <si>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</si>
  <si>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</si>
  <si>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</si>
  <si>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</si>
  <si>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</si>
  <si>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</si>
  <si>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</si>
  <si>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</si>
  <si>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</si>
  <si>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</si>
  <si>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</si>
  <si>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</si>
  <si>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</si>
  <si>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</si>
  <si>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</si>
  <si>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</si>
  <si>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</si>
  <si>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</si>
  <si>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</si>
  <si>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</si>
  <si>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</si>
  <si>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</si>
  <si>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</si>
  <si>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</si>
  <si>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</si>
  <si>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</si>
  <si>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</si>
  <si>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</si>
  <si>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</si>
  <si>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</si>
  <si>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</si>
  <si>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</si>
  <si>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</si>
  <si>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</si>
  <si>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</si>
  <si>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</si>
  <si>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</si>
  <si>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</si>
  <si>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</si>
  <si>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</si>
  <si>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</si>
  <si>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</si>
  <si>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</si>
  <si>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</si>
  <si>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</si>
  <si>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</si>
  <si>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</si>
  <si>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</si>
  <si>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</si>
  <si>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</si>
  <si>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</si>
  <si>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</si>
  <si>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</si>
  <si>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</si>
  <si>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</si>
  <si>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</si>
  <si>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</si>
  <si>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</si>
  <si>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</si>
  <si>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</si>
  <si>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</si>
  <si>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</si>
  <si>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</si>
  <si>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</si>
  <si>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</si>
  <si>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</si>
  <si>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</si>
  <si>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</si>
  <si>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</si>
  <si>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</si>
  <si>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</si>
  <si>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</si>
  <si>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</si>
  <si>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</si>
  <si>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</si>
  <si>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</si>
  <si>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</si>
  <si>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</si>
  <si>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</si>
  <si>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</si>
  <si>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</si>
  <si>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</si>
  <si>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</si>
  <si>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</si>
  <si>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</si>
  <si>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</si>
  <si>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</si>
  <si>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</si>
  <si>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</si>
  <si>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</si>
  <si>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</si>
  <si>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</si>
  <si>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</si>
  <si>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</si>
  <si>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</si>
  <si>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</si>
  <si>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</si>
  <si>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</si>
  <si>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</si>
  <si>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</si>
  <si>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</si>
  <si>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</si>
  <si>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</si>
  <si>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</si>
  <si>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</si>
  <si>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</si>
  <si>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</si>
  <si>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</si>
  <si>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</si>
  <si>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</si>
  <si>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</si>
  <si>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</si>
  <si>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</si>
  <si>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</si>
  <si>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</si>
  <si>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</si>
  <si>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</si>
  <si>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</si>
  <si>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</si>
  <si>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</si>
  <si>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</si>
  <si>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</si>
  <si>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</si>
  <si>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</si>
  <si>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</si>
  <si>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</si>
  <si>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</si>
  <si>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</si>
  <si>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</si>
  <si>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</si>
  <si>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</si>
  <si>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</si>
  <si>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</si>
  <si>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</si>
  <si>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</si>
  <si>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</si>
  <si>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</si>
  <si>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</si>
  <si>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</si>
  <si>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</si>
  <si>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</si>
  <si>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</si>
  <si>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</si>
  <si>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</si>
  <si>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</si>
  <si>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</si>
  <si>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</si>
  <si>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</si>
  <si>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</si>
  <si>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</si>
  <si>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</si>
  <si>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</si>
  <si>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</si>
  <si>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</si>
  <si>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</si>
  <si>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</si>
  <si>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</si>
  <si>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</si>
  <si>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</si>
  <si>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</si>
  <si>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</si>
  <si>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</si>
  <si>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</si>
  <si>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</si>
  <si>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</si>
  <si>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</si>
  <si>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</si>
  <si>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</si>
  <si>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</si>
  <si>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</si>
  <si>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</si>
  <si>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</si>
  <si>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</si>
  <si>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</si>
  <si>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</si>
  <si>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</si>
  <si>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</si>
  <si>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4.Унитех АД Троян</t>
  </si>
  <si>
    <t>5.Петро оил АД Смолян</t>
  </si>
  <si>
    <t>6.ЗММ Свиленград АД Свиленград</t>
  </si>
  <si>
    <t>7.Елприбор АД Бургас</t>
  </si>
  <si>
    <t>1. Родопи лес АД в ликвидация Девин</t>
  </si>
  <si>
    <t xml:space="preserve">Съставител: Еленка Динкова </t>
  </si>
  <si>
    <t>Дата на съставяне: 24.01.2011</t>
  </si>
  <si>
    <t>Отчетен период : към 31.12.2010</t>
  </si>
  <si>
    <t xml:space="preserve">Еленка Динкова </t>
  </si>
  <si>
    <t>Дата: 24.01.2011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</si>
</sst>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6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6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72">
      <selection activeCell="A98" sqref="A98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7"/>
      <c r="C3" s="587"/>
      <c r="D3" s="587"/>
      <c r="E3" s="587"/>
      <c r="F3" s="277" t="s">
        <v>849</v>
      </c>
      <c r="G3" s="229"/>
      <c r="H3" s="229">
        <v>120054800</v>
      </c>
    </row>
    <row r="4" spans="1:8" ht="15">
      <c r="A4" s="589" t="s">
        <v>857</v>
      </c>
      <c r="B4" s="590"/>
      <c r="C4" s="590"/>
      <c r="D4" s="590"/>
      <c r="E4" s="570"/>
      <c r="F4" s="227" t="s">
        <v>2</v>
      </c>
      <c r="G4" s="228"/>
      <c r="H4" s="229"/>
    </row>
    <row r="5" spans="1:8" ht="15">
      <c r="A5" s="207" t="s">
        <v>869</v>
      </c>
      <c r="B5" s="587"/>
      <c r="C5" s="587"/>
      <c r="D5" s="587"/>
      <c r="E5" s="587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50</v>
      </c>
      <c r="D12" s="208">
        <v>52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>
        <v>1</v>
      </c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82</v>
      </c>
      <c r="D19" s="212">
        <f>SUM(D11:D18)</f>
        <v>85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154</v>
      </c>
      <c r="H27" s="211">
        <f>SUM(H28:H30)</f>
        <v>130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130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0</v>
      </c>
      <c r="H29" s="395"/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>
        <v>24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-22</v>
      </c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132</v>
      </c>
      <c r="H33" s="211">
        <f>H27+H31+H32</f>
        <v>154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1403</v>
      </c>
      <c r="H36" s="211">
        <f>H25+H17+H33</f>
        <v>1425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326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326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14</v>
      </c>
      <c r="D54" s="208">
        <v>14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977</v>
      </c>
      <c r="D55" s="212">
        <f>D19+D20+D21+D27+D32+D45+D51+D53+D54</f>
        <v>980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5</v>
      </c>
      <c r="H61" s="211">
        <f>SUM(H62:H68)</f>
        <v>4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2</v>
      </c>
      <c r="H64" s="209">
        <v>1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2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140</v>
      </c>
      <c r="D67" s="208">
        <v>144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4</v>
      </c>
      <c r="H69" s="209">
        <v>10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9</v>
      </c>
      <c r="H71" s="218">
        <f>H59+H60+H61+H69+H70</f>
        <v>14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134</v>
      </c>
      <c r="D74" s="208">
        <v>128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276</v>
      </c>
      <c r="D75" s="212">
        <f>SUM(D67:D74)</f>
        <v>274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9</v>
      </c>
      <c r="H79" s="219">
        <f>H71+H74+H75+H76</f>
        <v>14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1</v>
      </c>
      <c r="D87" s="208">
        <v>9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158</v>
      </c>
      <c r="D88" s="208">
        <v>176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159</v>
      </c>
      <c r="D91" s="212">
        <f>SUM(D87:D90)</f>
        <v>185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435</v>
      </c>
      <c r="D93" s="212">
        <f>D64+D75+D84+D91+D92</f>
        <v>459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1412</v>
      </c>
      <c r="D94" s="221">
        <f>D93+D55</f>
        <v>1439</v>
      </c>
      <c r="E94" s="564" t="s">
        <v>267</v>
      </c>
      <c r="F94" s="349" t="s">
        <v>268</v>
      </c>
      <c r="G94" s="222">
        <f>G36+G39+G55+G79</f>
        <v>1412</v>
      </c>
      <c r="H94" s="222">
        <f>H36+H39+H55+H79</f>
        <v>1439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868</v>
      </c>
      <c r="B98" s="545"/>
      <c r="C98" s="587" t="s">
        <v>867</v>
      </c>
      <c r="D98" s="587"/>
      <c r="E98" s="587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7" t="s">
        <v>855</v>
      </c>
      <c r="D100" s="588"/>
      <c r="E100" s="588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30">
      <selection activeCell="F51" sqref="F51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2"/>
      <c r="C2" s="592"/>
      <c r="D2" s="592"/>
      <c r="E2" s="592"/>
      <c r="F2" s="594" t="s">
        <v>1</v>
      </c>
      <c r="G2" s="594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2"/>
      <c r="C3" s="592"/>
      <c r="D3" s="592"/>
      <c r="E3" s="592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31.12.2010</v>
      </c>
      <c r="B4" s="593"/>
      <c r="C4" s="593"/>
      <c r="D4" s="593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19</v>
      </c>
      <c r="D10" s="81">
        <v>19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3</v>
      </c>
      <c r="D11" s="81">
        <v>1</v>
      </c>
      <c r="E11" s="370" t="s">
        <v>287</v>
      </c>
      <c r="F11" s="369" t="s">
        <v>288</v>
      </c>
      <c r="G11" s="89"/>
      <c r="H11" s="89"/>
    </row>
    <row r="12" spans="1:8" ht="12">
      <c r="A12" s="367" t="s">
        <v>289</v>
      </c>
      <c r="B12" s="368" t="s">
        <v>290</v>
      </c>
      <c r="C12" s="81">
        <v>35</v>
      </c>
      <c r="D12" s="81">
        <v>29</v>
      </c>
      <c r="E12" s="370" t="s">
        <v>75</v>
      </c>
      <c r="F12" s="369" t="s">
        <v>291</v>
      </c>
      <c r="G12" s="89">
        <v>6</v>
      </c>
      <c r="H12" s="89"/>
    </row>
    <row r="13" spans="1:18" ht="12">
      <c r="A13" s="367" t="s">
        <v>292</v>
      </c>
      <c r="B13" s="368" t="s">
        <v>293</v>
      </c>
      <c r="C13" s="81">
        <v>5</v>
      </c>
      <c r="D13" s="81">
        <v>5</v>
      </c>
      <c r="E13" s="371" t="s">
        <v>48</v>
      </c>
      <c r="F13" s="372" t="s">
        <v>294</v>
      </c>
      <c r="G13" s="90">
        <f>SUM(G9:G12)</f>
        <v>6</v>
      </c>
      <c r="H13" s="90">
        <f>SUM(H9:H12)</f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>
        <v>100</v>
      </c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62</v>
      </c>
      <c r="D19" s="84">
        <f>SUM(D9:D15)+D16</f>
        <v>154</v>
      </c>
      <c r="E19" s="377" t="s">
        <v>311</v>
      </c>
      <c r="F19" s="373" t="s">
        <v>312</v>
      </c>
      <c r="G19" s="89">
        <v>34</v>
      </c>
      <c r="H19" s="89">
        <v>46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/>
      <c r="H20" s="89">
        <v>93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61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/>
    </row>
    <row r="23" spans="1:8" ht="24">
      <c r="A23" s="367" t="s">
        <v>322</v>
      </c>
      <c r="B23" s="379" t="s">
        <v>323</v>
      </c>
      <c r="C23" s="81"/>
      <c r="D23" s="81">
        <v>30</v>
      </c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/>
      <c r="E24" s="371" t="s">
        <v>100</v>
      </c>
      <c r="F24" s="374" t="s">
        <v>328</v>
      </c>
      <c r="G24" s="90">
        <f>SUM(G19:G23)</f>
        <v>34</v>
      </c>
      <c r="H24" s="90">
        <f>SUM(H19:H23)</f>
        <v>200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30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62</v>
      </c>
      <c r="D28" s="85">
        <f>D26+D19</f>
        <v>184</v>
      </c>
      <c r="E28" s="176" t="s">
        <v>333</v>
      </c>
      <c r="F28" s="374" t="s">
        <v>334</v>
      </c>
      <c r="G28" s="90">
        <f>G13+G15+G24</f>
        <v>40</v>
      </c>
      <c r="H28" s="90">
        <f>H13+H15+H24</f>
        <v>200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16</v>
      </c>
      <c r="E30" s="176" t="s">
        <v>337</v>
      </c>
      <c r="F30" s="374" t="s">
        <v>338</v>
      </c>
      <c r="G30" s="92">
        <f>IF((C28-G28)&gt;0,C28-G28,0)</f>
        <v>22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62</v>
      </c>
      <c r="D33" s="84">
        <f>D28+D31+D32</f>
        <v>184</v>
      </c>
      <c r="E33" s="176" t="s">
        <v>347</v>
      </c>
      <c r="F33" s="374" t="s">
        <v>348</v>
      </c>
      <c r="G33" s="92">
        <f>G32+G31+G28</f>
        <v>40</v>
      </c>
      <c r="H33" s="92">
        <f>H32+H31+H28</f>
        <v>200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16</v>
      </c>
      <c r="E34" s="383" t="s">
        <v>351</v>
      </c>
      <c r="F34" s="374" t="s">
        <v>352</v>
      </c>
      <c r="G34" s="90">
        <f>IF((C33-G33)&gt;0,C33-G33,0)</f>
        <v>22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-8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/>
      <c r="D37" s="543">
        <v>-8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24</v>
      </c>
      <c r="E39" s="390" t="s">
        <v>363</v>
      </c>
      <c r="F39" s="177" t="s">
        <v>364</v>
      </c>
      <c r="G39" s="93">
        <f>IF(G34&gt;0,IF(C35+G34&lt;0,0,C35+G34),IF(C34-C35&lt;0,C35-C34,0))</f>
        <v>22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24</v>
      </c>
      <c r="E41" s="176" t="s">
        <v>370</v>
      </c>
      <c r="F41" s="177" t="s">
        <v>371</v>
      </c>
      <c r="G41" s="87">
        <f>IF(G39-G40&gt;0,G39-G40,0)</f>
        <v>22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62</v>
      </c>
      <c r="D42" s="88">
        <f>D33+D35+D39</f>
        <v>200</v>
      </c>
      <c r="E42" s="179" t="s">
        <v>374</v>
      </c>
      <c r="F42" s="180" t="s">
        <v>375</v>
      </c>
      <c r="G42" s="92">
        <f>G39+G33</f>
        <v>62</v>
      </c>
      <c r="H42" s="92">
        <f>H39+H33</f>
        <v>200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2"/>
      <c r="C44" s="538" t="s">
        <v>377</v>
      </c>
      <c r="D44" s="591" t="s">
        <v>870</v>
      </c>
      <c r="E44" s="591"/>
      <c r="F44" s="591"/>
      <c r="G44" s="591"/>
      <c r="H44" s="591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1" t="s">
        <v>856</v>
      </c>
      <c r="E46" s="591"/>
      <c r="F46" s="591"/>
      <c r="G46" s="591"/>
      <c r="H46" s="591"/>
    </row>
    <row r="47" spans="1:8" ht="24">
      <c r="A47" s="30"/>
      <c r="B47" s="536"/>
      <c r="C47" s="539" t="s">
        <v>871</v>
      </c>
      <c r="D47" s="537"/>
      <c r="E47" s="583"/>
      <c r="F47" s="583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9">
      <selection activeCell="C52" sqref="C52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2" t="str">
        <f>'справка №1-БАЛАНС'!A3</f>
        <v>Име на отчитащото се предприятие :  "БУЛГАР ЧЕХ ИНВЕСТ ХОЛДИНГ" АД - СМОЛЯН</v>
      </c>
      <c r="B4" s="592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2" t="str">
        <f>'справка №1-БАЛАНС'!A4:D4</f>
        <v>Вид на отчета:неконсолидиран</v>
      </c>
      <c r="B5" s="592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31.12.2010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/>
      <c r="D10" s="94"/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-12</v>
      </c>
      <c r="D11" s="94">
        <v>-27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-41</v>
      </c>
      <c r="D13" s="94">
        <v>-33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28</v>
      </c>
      <c r="D16" s="94">
        <v>19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-5</v>
      </c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-30</v>
      </c>
      <c r="D20" s="95">
        <f>SUM(D10:D19)</f>
        <v>-41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>
        <v>-12</v>
      </c>
      <c r="D24" s="94">
        <v>-62</v>
      </c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>
        <v>12</v>
      </c>
      <c r="D25" s="94">
        <v>2</v>
      </c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4</v>
      </c>
      <c r="D29" s="94">
        <v>18</v>
      </c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4</v>
      </c>
      <c r="D32" s="95">
        <f>SUM(D22:D31)</f>
        <v>-42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-26</v>
      </c>
      <c r="D43" s="95">
        <f>D42+D32+D20</f>
        <v>-83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185</v>
      </c>
      <c r="D44" s="186">
        <v>268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159</v>
      </c>
      <c r="D45" s="95">
        <f>D44+D43</f>
        <v>185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159</v>
      </c>
      <c r="D46" s="96">
        <v>185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24.01.2011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870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20" activePane="bottomRight" state="frozen"/>
      <selection pane="topLeft" activeCell="A7" sqref="A7"/>
      <selection pane="topRight" activeCell="B7" sqref="B7"/>
      <selection pane="bottomLeft" activeCell="A9" sqref="A9"/>
      <selection pane="bottomRight" activeCell="C33" sqref="C33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6" t="s">
        <v>454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0"/>
      <c r="C3" s="600"/>
      <c r="D3" s="600"/>
      <c r="E3" s="600"/>
      <c r="F3" s="600"/>
      <c r="G3" s="600"/>
      <c r="H3" s="600"/>
      <c r="I3" s="600"/>
      <c r="J3" s="2"/>
      <c r="K3" s="598" t="s">
        <v>1</v>
      </c>
      <c r="L3" s="598"/>
      <c r="M3" s="598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0"/>
      <c r="C4" s="600"/>
      <c r="D4" s="600"/>
      <c r="E4" s="600"/>
      <c r="F4" s="600"/>
      <c r="G4" s="600"/>
      <c r="H4" s="600"/>
      <c r="I4" s="600"/>
      <c r="J4" s="192"/>
      <c r="K4" s="599" t="s">
        <v>2</v>
      </c>
      <c r="L4" s="599"/>
      <c r="M4" s="599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31.12.2010</v>
      </c>
      <c r="B5" s="595"/>
      <c r="C5" s="595"/>
      <c r="D5" s="595"/>
      <c r="E5" s="595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0</v>
      </c>
      <c r="K11" s="100"/>
      <c r="L11" s="428">
        <f>SUM(C11:K11)</f>
        <v>1425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0</v>
      </c>
      <c r="K15" s="101">
        <f t="shared" si="2"/>
        <v>0</v>
      </c>
      <c r="L15" s="428">
        <f t="shared" si="1"/>
        <v>1425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-22</v>
      </c>
      <c r="K16" s="100"/>
      <c r="L16" s="428">
        <f t="shared" si="1"/>
        <v>-22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154</v>
      </c>
      <c r="J29" s="99">
        <f t="shared" si="6"/>
        <v>-22</v>
      </c>
      <c r="K29" s="99">
        <f t="shared" si="6"/>
        <v>0</v>
      </c>
      <c r="L29" s="428">
        <f t="shared" si="1"/>
        <v>1403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154</v>
      </c>
      <c r="J32" s="99">
        <f t="shared" si="7"/>
        <v>-22</v>
      </c>
      <c r="K32" s="99">
        <f t="shared" si="7"/>
        <v>0</v>
      </c>
      <c r="L32" s="428">
        <f t="shared" si="1"/>
        <v>1403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24.01.2011</v>
      </c>
      <c r="B35" s="38"/>
      <c r="C35" s="24"/>
      <c r="D35" s="597" t="s">
        <v>809</v>
      </c>
      <c r="E35" s="597"/>
      <c r="F35" s="597" t="s">
        <v>870</v>
      </c>
      <c r="G35" s="597"/>
      <c r="H35" s="597"/>
      <c r="I35" s="597"/>
      <c r="J35" s="24" t="s">
        <v>843</v>
      </c>
      <c r="K35" s="24"/>
      <c r="L35" s="597" t="s">
        <v>856</v>
      </c>
      <c r="M35" s="597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9">
      <selection activeCell="G46" sqref="G46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6" t="s">
        <v>859</v>
      </c>
      <c r="B2" s="607"/>
      <c r="C2" s="602" t="s">
        <v>860</v>
      </c>
      <c r="D2" s="602"/>
      <c r="E2" s="602"/>
      <c r="F2" s="602"/>
      <c r="G2" s="602"/>
      <c r="H2" s="602"/>
      <c r="I2" s="445"/>
      <c r="J2" s="445"/>
      <c r="K2" s="445"/>
      <c r="L2" s="445"/>
      <c r="M2" s="601" t="s">
        <v>1</v>
      </c>
      <c r="N2" s="602"/>
      <c r="O2" s="602"/>
      <c r="P2" s="603">
        <f>'справка №1-БАЛАНС'!H3</f>
        <v>120054800</v>
      </c>
      <c r="Q2" s="603"/>
      <c r="R2" s="357"/>
    </row>
    <row r="3" spans="1:18" ht="15">
      <c r="A3" s="606" t="str">
        <f>'справка №1-БАЛАНС'!A5</f>
        <v>Отчетен период : към 31.12.2010</v>
      </c>
      <c r="B3" s="607"/>
      <c r="C3" s="608"/>
      <c r="D3" s="608"/>
      <c r="E3" s="608"/>
      <c r="F3" s="447"/>
      <c r="G3" s="447"/>
      <c r="H3" s="447"/>
      <c r="I3" s="447"/>
      <c r="J3" s="447"/>
      <c r="K3" s="447"/>
      <c r="L3" s="447"/>
      <c r="M3" s="604" t="s">
        <v>2</v>
      </c>
      <c r="N3" s="604"/>
      <c r="O3" s="605"/>
      <c r="P3" s="605"/>
      <c r="Q3" s="605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09" t="s">
        <v>457</v>
      </c>
      <c r="B5" s="610"/>
      <c r="C5" s="613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6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6" t="s">
        <v>522</v>
      </c>
      <c r="R5" s="616" t="s">
        <v>523</v>
      </c>
    </row>
    <row r="6" spans="1:18" s="45" customFormat="1" ht="48">
      <c r="A6" s="611"/>
      <c r="B6" s="612"/>
      <c r="C6" s="614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7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7"/>
      <c r="R6" s="617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30</v>
      </c>
      <c r="E9" s="246"/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53</v>
      </c>
      <c r="E10" s="246"/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>
        <v>1</v>
      </c>
      <c r="L10" s="105">
        <v>2</v>
      </c>
      <c r="M10" s="105"/>
      <c r="N10" s="115">
        <f aca="true" t="shared" si="4" ref="N10:N39">K10+L10-M10</f>
        <v>3</v>
      </c>
      <c r="O10" s="105"/>
      <c r="P10" s="105"/>
      <c r="Q10" s="115">
        <f t="shared" si="0"/>
        <v>3</v>
      </c>
      <c r="R10" s="115">
        <f t="shared" si="1"/>
        <v>50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10</v>
      </c>
      <c r="E16" s="246"/>
      <c r="F16" s="246">
        <v>8</v>
      </c>
      <c r="G16" s="115">
        <f t="shared" si="2"/>
        <v>2</v>
      </c>
      <c r="H16" s="105"/>
      <c r="I16" s="105"/>
      <c r="J16" s="115">
        <f t="shared" si="3"/>
        <v>2</v>
      </c>
      <c r="K16" s="105">
        <v>9</v>
      </c>
      <c r="L16" s="105">
        <v>1</v>
      </c>
      <c r="M16" s="105">
        <v>8</v>
      </c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95</v>
      </c>
      <c r="E17" s="251">
        <f>SUM(E9:E16)</f>
        <v>0</v>
      </c>
      <c r="F17" s="251">
        <f>SUM(F9:F16)</f>
        <v>8</v>
      </c>
      <c r="G17" s="115">
        <f t="shared" si="2"/>
        <v>87</v>
      </c>
      <c r="H17" s="116">
        <f>SUM(H9:H16)</f>
        <v>0</v>
      </c>
      <c r="I17" s="116">
        <f>SUM(I9:I16)</f>
        <v>0</v>
      </c>
      <c r="J17" s="115">
        <f t="shared" si="3"/>
        <v>87</v>
      </c>
      <c r="K17" s="116">
        <f>SUM(K9:K16)</f>
        <v>10</v>
      </c>
      <c r="L17" s="116">
        <f>SUM(L9:L16)</f>
        <v>3</v>
      </c>
      <c r="M17" s="116">
        <f>SUM(M9:M16)</f>
        <v>8</v>
      </c>
      <c r="N17" s="115">
        <f t="shared" si="4"/>
        <v>5</v>
      </c>
      <c r="O17" s="116">
        <f>SUM(O9:O16)</f>
        <v>0</v>
      </c>
      <c r="P17" s="116">
        <f>SUM(P9:P16)</f>
        <v>0</v>
      </c>
      <c r="Q17" s="115">
        <f t="shared" si="5"/>
        <v>5</v>
      </c>
      <c r="R17" s="115">
        <f t="shared" si="6"/>
        <v>82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2</v>
      </c>
      <c r="E22" s="246"/>
      <c r="F22" s="246">
        <v>2</v>
      </c>
      <c r="G22" s="115">
        <f t="shared" si="2"/>
        <v>0</v>
      </c>
      <c r="H22" s="105"/>
      <c r="I22" s="105"/>
      <c r="J22" s="115">
        <f t="shared" si="3"/>
        <v>0</v>
      </c>
      <c r="K22" s="105">
        <v>2</v>
      </c>
      <c r="L22" s="105"/>
      <c r="M22" s="105">
        <v>2</v>
      </c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13</v>
      </c>
      <c r="E24" s="246"/>
      <c r="F24" s="246">
        <v>13</v>
      </c>
      <c r="G24" s="115">
        <f t="shared" si="2"/>
        <v>0</v>
      </c>
      <c r="H24" s="105"/>
      <c r="I24" s="105"/>
      <c r="J24" s="115">
        <f t="shared" si="3"/>
        <v>0</v>
      </c>
      <c r="K24" s="105">
        <v>13</v>
      </c>
      <c r="L24" s="105"/>
      <c r="M24" s="105">
        <v>13</v>
      </c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15</v>
      </c>
      <c r="E25" s="247">
        <f aca="true" t="shared" si="7" ref="E25:P25">SUM(E21:E24)</f>
        <v>0</v>
      </c>
      <c r="F25" s="247">
        <f t="shared" si="7"/>
        <v>15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15</v>
      </c>
      <c r="L25" s="106">
        <f t="shared" si="7"/>
        <v>0</v>
      </c>
      <c r="M25" s="106">
        <f t="shared" si="7"/>
        <v>15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113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665</v>
      </c>
      <c r="E40" s="553">
        <f>E17+E18+E19+E25+E38+E39</f>
        <v>0</v>
      </c>
      <c r="F40" s="553">
        <f aca="true" t="shared" si="13" ref="F40:R40">F17+F18+F19+F25+F38+F39</f>
        <v>23</v>
      </c>
      <c r="G40" s="553">
        <f t="shared" si="13"/>
        <v>642</v>
      </c>
      <c r="H40" s="553">
        <f t="shared" si="13"/>
        <v>0</v>
      </c>
      <c r="I40" s="553">
        <f t="shared" si="13"/>
        <v>0</v>
      </c>
      <c r="J40" s="553">
        <f t="shared" si="13"/>
        <v>642</v>
      </c>
      <c r="K40" s="553">
        <f t="shared" si="13"/>
        <v>25</v>
      </c>
      <c r="L40" s="553">
        <f t="shared" si="13"/>
        <v>3</v>
      </c>
      <c r="M40" s="553">
        <f t="shared" si="13"/>
        <v>23</v>
      </c>
      <c r="N40" s="553">
        <f t="shared" si="13"/>
        <v>5</v>
      </c>
      <c r="O40" s="553">
        <f t="shared" si="13"/>
        <v>0</v>
      </c>
      <c r="P40" s="553">
        <f t="shared" si="13"/>
        <v>0</v>
      </c>
      <c r="Q40" s="553">
        <f t="shared" si="13"/>
        <v>5</v>
      </c>
      <c r="R40" s="553">
        <f t="shared" si="13"/>
        <v>637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24.01.2011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15"/>
      <c r="L44" s="615"/>
      <c r="M44" s="615"/>
      <c r="N44" s="615"/>
      <c r="O44" s="602" t="s">
        <v>855</v>
      </c>
      <c r="P44" s="607"/>
      <c r="Q44" s="607"/>
      <c r="R44" s="607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0">
      <selection activeCell="D122" sqref="D122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1" t="s">
        <v>600</v>
      </c>
      <c r="B1" s="621"/>
      <c r="C1" s="621"/>
      <c r="D1" s="621"/>
      <c r="E1" s="621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2" t="str">
        <f>'справка №1-БАЛАНС'!A3</f>
        <v>Име на отчитащото се предприятие :  "БУЛГАР ЧЕХ ИНВЕСТ ХОЛДИНГ" АД - СМОЛЯН</v>
      </c>
      <c r="B3" s="622"/>
      <c r="C3" s="622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31.12.2010</v>
      </c>
      <c r="B4" s="623"/>
      <c r="C4" s="623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326</v>
      </c>
      <c r="D11" s="167">
        <f>SUM(D12:D14)</f>
        <v>0</v>
      </c>
      <c r="E11" s="168">
        <f>SUM(E12:E14)</f>
        <v>326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316</v>
      </c>
      <c r="D12" s="155"/>
      <c r="E12" s="168">
        <f aca="true" t="shared" si="0" ref="E12:E42">C12-D12</f>
        <v>316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326</v>
      </c>
      <c r="D19" s="151">
        <f>D11+D15+D16</f>
        <v>0</v>
      </c>
      <c r="E19" s="166">
        <f>E11+E15+E16</f>
        <v>326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14</v>
      </c>
      <c r="D21" s="155"/>
      <c r="E21" s="168">
        <f t="shared" si="0"/>
        <v>14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140</v>
      </c>
      <c r="D24" s="167">
        <f>SUM(D25:D27)</f>
        <v>140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125</v>
      </c>
      <c r="D27" s="155">
        <v>125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134</v>
      </c>
      <c r="D38" s="152">
        <f>SUM(D39:D42)</f>
        <v>134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134</v>
      </c>
      <c r="D42" s="155">
        <v>134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276</v>
      </c>
      <c r="D43" s="151">
        <f>D24+D28+D29+D31+D30+D32+D33+D38</f>
        <v>276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616</v>
      </c>
      <c r="D44" s="150">
        <f>D43+D21+D19+D9</f>
        <v>276</v>
      </c>
      <c r="E44" s="166">
        <f>E43+E21+E19+E9</f>
        <v>340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5</v>
      </c>
      <c r="D85" s="151">
        <f>SUM(D86:D90)+D94</f>
        <v>5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2</v>
      </c>
      <c r="D87" s="155">
        <v>2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2</v>
      </c>
      <c r="D89" s="155">
        <v>2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4</v>
      </c>
      <c r="D95" s="155">
        <v>4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9</v>
      </c>
      <c r="D96" s="151">
        <f>D85+D80+D75+D71+D95</f>
        <v>9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9</v>
      </c>
      <c r="D97" s="151">
        <f>D96+D68+D66</f>
        <v>9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0" t="s">
        <v>770</v>
      </c>
      <c r="B107" s="620"/>
      <c r="C107" s="620"/>
      <c r="D107" s="620"/>
      <c r="E107" s="620"/>
      <c r="F107" s="620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19" t="str">
        <f>'справка №1-БАЛАНС'!A98</f>
        <v>Дата на съставяне: 24.01.2011</v>
      </c>
      <c r="B109" s="619"/>
      <c r="C109" s="619" t="str">
        <f>'справка №1-БАЛАНС'!C98:E98</f>
        <v>Съставител: Еленка Динкова </v>
      </c>
      <c r="D109" s="619"/>
      <c r="E109" s="619"/>
      <c r="F109" s="619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8" t="str">
        <f>'справка №1-БАЛАНС'!C100:E100</f>
        <v>Ръководител: инж. Т.Томов</v>
      </c>
      <c r="D111" s="618"/>
      <c r="E111" s="618"/>
      <c r="F111" s="618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1" sqref="E31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4"/>
      <c r="C4" s="624"/>
      <c r="D4" s="624"/>
      <c r="E4" s="624"/>
      <c r="F4" s="624"/>
      <c r="G4" s="628" t="s">
        <v>848</v>
      </c>
      <c r="H4" s="628"/>
      <c r="I4" s="628"/>
    </row>
    <row r="5" spans="1:9" ht="15">
      <c r="A5" s="528" t="str">
        <f>'справка №1-БАЛАНС'!A5</f>
        <v>Отчетен период : към 31.12.2010</v>
      </c>
      <c r="B5" s="625"/>
      <c r="C5" s="625"/>
      <c r="D5" s="625"/>
      <c r="E5" s="625"/>
      <c r="F5" s="625"/>
      <c r="G5" s="358" t="s">
        <v>2</v>
      </c>
      <c r="H5" s="629"/>
      <c r="I5" s="629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24.01.2011</v>
      </c>
      <c r="B30" s="627"/>
      <c r="C30" s="627"/>
      <c r="D30" s="577" t="s">
        <v>809</v>
      </c>
      <c r="E30" s="591" t="s">
        <v>870</v>
      </c>
      <c r="F30" s="591"/>
      <c r="G30" s="591"/>
      <c r="H30" s="584"/>
      <c r="I30" s="626"/>
      <c r="J30" s="626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1" t="s">
        <v>856</v>
      </c>
      <c r="F32" s="591"/>
      <c r="G32" s="591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8">
      <selection activeCell="A65" sqref="A65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0" t="s">
        <v>860</v>
      </c>
      <c r="C5" s="630"/>
      <c r="D5" s="630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31.12.2010</v>
      </c>
      <c r="B6" s="631"/>
      <c r="C6" s="631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5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5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5">
        <v>49.97</v>
      </c>
      <c r="E14" s="556"/>
      <c r="F14" s="558">
        <f t="shared" si="0"/>
        <v>286</v>
      </c>
    </row>
    <row r="15" spans="1:6" ht="12.75">
      <c r="A15" s="580" t="s">
        <v>862</v>
      </c>
      <c r="B15" s="69"/>
      <c r="C15" s="586">
        <v>20</v>
      </c>
      <c r="D15" s="585">
        <v>43.26</v>
      </c>
      <c r="E15" s="556"/>
      <c r="F15" s="558">
        <f t="shared" si="0"/>
        <v>20</v>
      </c>
    </row>
    <row r="16" spans="1:6" ht="12.75">
      <c r="A16" s="580" t="s">
        <v>863</v>
      </c>
      <c r="B16" s="69"/>
      <c r="C16" s="586">
        <v>77</v>
      </c>
      <c r="D16" s="585">
        <v>32.96</v>
      </c>
      <c r="E16" s="556"/>
      <c r="F16" s="558">
        <f t="shared" si="0"/>
        <v>77</v>
      </c>
    </row>
    <row r="17" spans="1:6" ht="12.75">
      <c r="A17" s="580" t="s">
        <v>864</v>
      </c>
      <c r="B17" s="69"/>
      <c r="C17" s="586">
        <v>21</v>
      </c>
      <c r="D17" s="585">
        <v>24.88</v>
      </c>
      <c r="E17" s="556"/>
      <c r="F17" s="558">
        <f t="shared" si="0"/>
        <v>21</v>
      </c>
    </row>
    <row r="18" spans="1:6" ht="12.75">
      <c r="A18" s="580" t="s">
        <v>865</v>
      </c>
      <c r="B18" s="69"/>
      <c r="C18" s="586">
        <v>10</v>
      </c>
      <c r="D18" s="585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5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5">
        <v>30.33</v>
      </c>
      <c r="E27" s="556"/>
      <c r="F27" s="558">
        <f>C27-E27</f>
        <v>10</v>
      </c>
    </row>
    <row r="28" spans="1:6" ht="12.75">
      <c r="A28" s="68"/>
      <c r="B28" s="69"/>
      <c r="C28" s="556"/>
      <c r="D28" s="556"/>
      <c r="E28" s="556"/>
      <c r="F28" s="558"/>
    </row>
    <row r="29" spans="1:16" ht="12" customHeight="1">
      <c r="A29" s="70" t="s">
        <v>593</v>
      </c>
      <c r="B29" s="71" t="s">
        <v>825</v>
      </c>
      <c r="C29" s="542">
        <f>SUM(C26:C27)</f>
        <v>43</v>
      </c>
      <c r="D29" s="542"/>
      <c r="E29" s="542">
        <f>SUM(E26:E27)</f>
        <v>0</v>
      </c>
      <c r="F29" s="557">
        <f>SUM(F26:F27)</f>
        <v>43</v>
      </c>
      <c r="G29" s="532"/>
      <c r="H29" s="532"/>
      <c r="I29" s="532"/>
      <c r="J29" s="532"/>
      <c r="K29" s="532"/>
      <c r="L29" s="532"/>
      <c r="M29" s="532"/>
      <c r="N29" s="532"/>
      <c r="O29" s="532"/>
      <c r="P29" s="532"/>
    </row>
    <row r="30" spans="1:6" ht="18.75" customHeight="1">
      <c r="A30" s="68" t="s">
        <v>826</v>
      </c>
      <c r="B30" s="72"/>
      <c r="C30" s="542"/>
      <c r="D30" s="542"/>
      <c r="E30" s="542"/>
      <c r="F30" s="557"/>
    </row>
    <row r="31" spans="1:6" ht="12.75">
      <c r="A31" s="580" t="s">
        <v>866</v>
      </c>
      <c r="B31" s="72"/>
      <c r="C31" s="556">
        <v>7</v>
      </c>
      <c r="D31" s="581">
        <v>40.98</v>
      </c>
      <c r="E31" s="556"/>
      <c r="F31" s="558">
        <f>C31-E31</f>
        <v>7</v>
      </c>
    </row>
    <row r="32" spans="1:6" ht="12.75">
      <c r="A32" s="68" t="s">
        <v>539</v>
      </c>
      <c r="B32" s="72"/>
      <c r="C32" s="556"/>
      <c r="D32" s="556"/>
      <c r="E32" s="556"/>
      <c r="F32" s="558">
        <f>C32-E32</f>
        <v>0</v>
      </c>
    </row>
    <row r="33" spans="1:6" ht="12.75">
      <c r="A33" s="68" t="s">
        <v>542</v>
      </c>
      <c r="B33" s="72"/>
      <c r="C33" s="556"/>
      <c r="D33" s="556"/>
      <c r="E33" s="556"/>
      <c r="F33" s="558">
        <f>C33-E33</f>
        <v>0</v>
      </c>
    </row>
    <row r="34" spans="1:16" ht="14.25" customHeight="1">
      <c r="A34" s="70" t="s">
        <v>827</v>
      </c>
      <c r="B34" s="71" t="s">
        <v>828</v>
      </c>
      <c r="C34" s="542">
        <f>SUM(C31:C33)</f>
        <v>7</v>
      </c>
      <c r="D34" s="542"/>
      <c r="E34" s="542">
        <f>SUM(E31:E33)</f>
        <v>0</v>
      </c>
      <c r="F34" s="557">
        <f>SUM(F31:F33)</f>
        <v>7</v>
      </c>
      <c r="G34" s="532"/>
      <c r="H34" s="532"/>
      <c r="I34" s="532"/>
      <c r="J34" s="532"/>
      <c r="K34" s="532"/>
      <c r="L34" s="532"/>
      <c r="M34" s="532"/>
      <c r="N34" s="532"/>
      <c r="O34" s="532"/>
      <c r="P34" s="532"/>
    </row>
    <row r="35" spans="1:16" ht="20.25" customHeight="1">
      <c r="A35" s="73" t="s">
        <v>829</v>
      </c>
      <c r="B35" s="71" t="s">
        <v>830</v>
      </c>
      <c r="C35" s="542">
        <f>C34+C29+C24+C19</f>
        <v>547</v>
      </c>
      <c r="D35" s="542"/>
      <c r="E35" s="542">
        <f>E34+E29+E24+E19</f>
        <v>0</v>
      </c>
      <c r="F35" s="557">
        <f>F34+F29+F24+F19</f>
        <v>547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6" ht="15" customHeight="1">
      <c r="A36" s="66" t="s">
        <v>831</v>
      </c>
      <c r="B36" s="71"/>
      <c r="C36" s="542"/>
      <c r="D36" s="542"/>
      <c r="E36" s="542"/>
      <c r="F36" s="557"/>
    </row>
    <row r="37" spans="1:6" ht="14.25" customHeight="1">
      <c r="A37" s="68" t="s">
        <v>818</v>
      </c>
      <c r="B37" s="72"/>
      <c r="C37" s="542"/>
      <c r="D37" s="542"/>
      <c r="E37" s="542"/>
      <c r="F37" s="557"/>
    </row>
    <row r="38" spans="1:6" ht="12.75">
      <c r="A38" s="68" t="s">
        <v>819</v>
      </c>
      <c r="B38" s="72"/>
      <c r="C38" s="556"/>
      <c r="D38" s="556"/>
      <c r="E38" s="556"/>
      <c r="F38" s="558">
        <f>C38-E38</f>
        <v>0</v>
      </c>
    </row>
    <row r="39" spans="1:6" ht="12.75">
      <c r="A39" s="68" t="s">
        <v>820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542</v>
      </c>
      <c r="B40" s="72"/>
      <c r="C40" s="556"/>
      <c r="D40" s="556"/>
      <c r="E40" s="556"/>
      <c r="F40" s="558">
        <f>C40-E40</f>
        <v>0</v>
      </c>
    </row>
    <row r="41" spans="1:16" ht="15" customHeight="1">
      <c r="A41" s="70" t="s">
        <v>557</v>
      </c>
      <c r="B41" s="71" t="s">
        <v>832</v>
      </c>
      <c r="C41" s="542">
        <f>SUM(C38:C40)</f>
        <v>0</v>
      </c>
      <c r="D41" s="542"/>
      <c r="E41" s="542">
        <f>SUM(E38:E40)</f>
        <v>0</v>
      </c>
      <c r="F41" s="557">
        <f>SUM(F38:F40)</f>
        <v>0</v>
      </c>
      <c r="G41" s="532"/>
      <c r="H41" s="532"/>
      <c r="I41" s="532"/>
      <c r="J41" s="532"/>
      <c r="K41" s="532"/>
      <c r="L41" s="532"/>
      <c r="M41" s="532"/>
      <c r="N41" s="532"/>
      <c r="O41" s="532"/>
      <c r="P41" s="532"/>
    </row>
    <row r="42" spans="1:6" ht="15.75" customHeight="1">
      <c r="A42" s="68" t="s">
        <v>822</v>
      </c>
      <c r="B42" s="72"/>
      <c r="C42" s="542"/>
      <c r="D42" s="542"/>
      <c r="E42" s="542"/>
      <c r="F42" s="557"/>
    </row>
    <row r="43" spans="1:6" ht="12.75">
      <c r="A43" s="68" t="s">
        <v>536</v>
      </c>
      <c r="B43" s="72"/>
      <c r="C43" s="556"/>
      <c r="D43" s="556"/>
      <c r="E43" s="556"/>
      <c r="F43" s="558">
        <f>C43-E43</f>
        <v>0</v>
      </c>
    </row>
    <row r="44" spans="1:6" ht="12.75">
      <c r="A44" s="68" t="s">
        <v>539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542</v>
      </c>
      <c r="B45" s="72"/>
      <c r="C45" s="556"/>
      <c r="D45" s="556"/>
      <c r="E45" s="556"/>
      <c r="F45" s="558">
        <f>C45-E45</f>
        <v>0</v>
      </c>
    </row>
    <row r="46" spans="1:16" ht="11.25" customHeight="1">
      <c r="A46" s="70" t="s">
        <v>574</v>
      </c>
      <c r="B46" s="71" t="s">
        <v>833</v>
      </c>
      <c r="C46" s="542">
        <f>SUM(C43:C45)</f>
        <v>0</v>
      </c>
      <c r="D46" s="542"/>
      <c r="E46" s="542">
        <f>SUM(E43:E45)</f>
        <v>0</v>
      </c>
      <c r="F46" s="557">
        <f>SUM(F43:F45)</f>
        <v>0</v>
      </c>
      <c r="G46" s="532"/>
      <c r="H46" s="532"/>
      <c r="I46" s="532"/>
      <c r="J46" s="532"/>
      <c r="K46" s="532"/>
      <c r="L46" s="532"/>
      <c r="M46" s="532"/>
      <c r="N46" s="532"/>
      <c r="O46" s="532"/>
      <c r="P46" s="532"/>
    </row>
    <row r="47" spans="1:6" ht="15" customHeight="1">
      <c r="A47" s="68" t="s">
        <v>824</v>
      </c>
      <c r="B47" s="72"/>
      <c r="C47" s="542"/>
      <c r="D47" s="542"/>
      <c r="E47" s="542"/>
      <c r="F47" s="557"/>
    </row>
    <row r="48" spans="1:6" ht="12.75">
      <c r="A48" s="68" t="s">
        <v>536</v>
      </c>
      <c r="B48" s="72"/>
      <c r="C48" s="556"/>
      <c r="D48" s="556"/>
      <c r="E48" s="556"/>
      <c r="F48" s="558">
        <f>C48-E48</f>
        <v>0</v>
      </c>
    </row>
    <row r="49" spans="1:6" ht="12.75">
      <c r="A49" s="68" t="s">
        <v>539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542</v>
      </c>
      <c r="B50" s="72"/>
      <c r="C50" s="556"/>
      <c r="D50" s="556"/>
      <c r="E50" s="556"/>
      <c r="F50" s="558">
        <f>C50-E50</f>
        <v>0</v>
      </c>
    </row>
    <row r="51" spans="1:16" ht="15.75" customHeight="1">
      <c r="A51" s="70" t="s">
        <v>593</v>
      </c>
      <c r="B51" s="71" t="s">
        <v>834</v>
      </c>
      <c r="C51" s="542">
        <f>SUM(C48:C50)</f>
        <v>0</v>
      </c>
      <c r="D51" s="542"/>
      <c r="E51" s="542">
        <f>SUM(E48:E50)</f>
        <v>0</v>
      </c>
      <c r="F51" s="557">
        <f>SUM(F48:F50)</f>
        <v>0</v>
      </c>
      <c r="G51" s="532"/>
      <c r="H51" s="532"/>
      <c r="I51" s="532"/>
      <c r="J51" s="532"/>
      <c r="K51" s="532"/>
      <c r="L51" s="532"/>
      <c r="M51" s="532"/>
      <c r="N51" s="532"/>
      <c r="O51" s="532"/>
      <c r="P51" s="532"/>
    </row>
    <row r="52" spans="1:6" ht="12.75" customHeight="1">
      <c r="A52" s="68" t="s">
        <v>826</v>
      </c>
      <c r="B52" s="72"/>
      <c r="C52" s="542"/>
      <c r="D52" s="542"/>
      <c r="E52" s="542"/>
      <c r="F52" s="557"/>
    </row>
    <row r="53" spans="1:6" ht="12.75">
      <c r="A53" s="68" t="s">
        <v>536</v>
      </c>
      <c r="B53" s="72"/>
      <c r="C53" s="556"/>
      <c r="D53" s="556"/>
      <c r="E53" s="556"/>
      <c r="F53" s="558">
        <f>C53-E53</f>
        <v>0</v>
      </c>
    </row>
    <row r="54" spans="1:6" ht="12.75">
      <c r="A54" s="68" t="s">
        <v>539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542</v>
      </c>
      <c r="B55" s="72"/>
      <c r="C55" s="556"/>
      <c r="D55" s="556"/>
      <c r="E55" s="556"/>
      <c r="F55" s="558">
        <f>C55-E55</f>
        <v>0</v>
      </c>
    </row>
    <row r="56" spans="1:16" ht="17.25" customHeight="1">
      <c r="A56" s="70" t="s">
        <v>827</v>
      </c>
      <c r="B56" s="71" t="s">
        <v>835</v>
      </c>
      <c r="C56" s="542">
        <f>SUM(C53:C55)</f>
        <v>0</v>
      </c>
      <c r="D56" s="542"/>
      <c r="E56" s="542">
        <f>SUM(E53:E55)</f>
        <v>0</v>
      </c>
      <c r="F56" s="557">
        <f>SUM(F53:F55)</f>
        <v>0</v>
      </c>
      <c r="G56" s="532"/>
      <c r="H56" s="532"/>
      <c r="I56" s="532"/>
      <c r="J56" s="532"/>
      <c r="K56" s="532"/>
      <c r="L56" s="532"/>
      <c r="M56" s="532"/>
      <c r="N56" s="532"/>
      <c r="O56" s="532"/>
      <c r="P56" s="532"/>
    </row>
    <row r="57" spans="1:16" ht="19.5" customHeight="1">
      <c r="A57" s="73" t="s">
        <v>836</v>
      </c>
      <c r="B57" s="71" t="s">
        <v>837</v>
      </c>
      <c r="C57" s="542">
        <f>C56+C51+C46+C41</f>
        <v>0</v>
      </c>
      <c r="D57" s="542"/>
      <c r="E57" s="542">
        <f>E56+E51+E46+E41</f>
        <v>0</v>
      </c>
      <c r="F57" s="557">
        <f>F56+F51+F46+F41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6" ht="19.5" customHeight="1">
      <c r="A58" s="74"/>
      <c r="B58" s="75"/>
      <c r="C58" s="76"/>
      <c r="D58" s="76"/>
      <c r="E58" s="76"/>
      <c r="F58" s="76"/>
    </row>
    <row r="59" spans="1:6" ht="12.75">
      <c r="A59" s="568" t="str">
        <f>'справка №1-БАЛАНС'!A98</f>
        <v>Дата на съставяне: 24.01.2011</v>
      </c>
      <c r="B59" s="569"/>
      <c r="C59" s="632" t="str">
        <f>'справка №1-БАЛАНС'!C98:E98</f>
        <v>Съставител: Еленка Динкова </v>
      </c>
      <c r="D59" s="632"/>
      <c r="E59" s="632"/>
      <c r="F59" s="632"/>
    </row>
    <row r="60" spans="1:6" ht="12.75">
      <c r="A60" s="77"/>
      <c r="B60" s="78"/>
      <c r="C60" s="77"/>
      <c r="D60" s="77"/>
      <c r="E60" s="77"/>
      <c r="F60" s="77"/>
    </row>
    <row r="61" spans="1:6" ht="12.75">
      <c r="A61" s="77"/>
      <c r="B61" s="78"/>
      <c r="C61" s="632" t="str">
        <f>'справка №1-БАЛАНС'!C100:E100</f>
        <v>Ръководител: инж. Т.Томов</v>
      </c>
      <c r="D61" s="632"/>
      <c r="E61" s="632"/>
      <c r="F61" s="632"/>
    </row>
    <row r="62" spans="3:5" ht="12.75">
      <c r="C62" s="77"/>
      <c r="E62" s="77"/>
    </row>
  </sheetData>
  <sheetProtection/>
  <mergeCells count="4">
    <mergeCell ref="B5:D5"/>
    <mergeCell ref="B6:C6"/>
    <mergeCell ref="C61:F61"/>
    <mergeCell ref="C59:F5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8 C31:F33 C38:F40 C43:F45 C48:F50 C53:F55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PC_2_EK</cp:lastModifiedBy>
  <cp:lastPrinted>2011-01-25T11:24:11Z</cp:lastPrinted>
  <dcterms:created xsi:type="dcterms:W3CDTF">2000-06-29T12:02:40Z</dcterms:created>
  <dcterms:modified xsi:type="dcterms:W3CDTF">2011-01-31T11:02:52Z</dcterms:modified>
  <cp:category/>
  <cp:version/>
  <cp:contentType/>
  <cp:contentStatus/>
</cp:coreProperties>
</file>