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<sst xmlns="http://schemas.openxmlformats.org/spreadsheetml/2006/main" count="1069" uniqueCount="872">
  <si>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</si>
  <si>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</si>
  <si>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</si>
  <si>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</si>
  <si>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</si>
  <si>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</si>
  <si>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</si>
  <si>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</si>
  <si>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</si>
  <si>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</si>
  <si>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</si>
  <si>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</si>
  <si>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</si>
  <si>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</si>
  <si>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</si>
  <si>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</si>
  <si>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</si>
  <si>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</si>
  <si>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</si>
  <si>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</si>
  <si>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</si>
  <si>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</si>
  <si>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</si>
  <si>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</si>
  <si>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</si>
  <si>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</si>
  <si>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</si>
  <si>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</si>
  <si>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</si>
  <si>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</si>
  <si>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</si>
  <si>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</si>
  <si>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</si>
  <si>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</si>
  <si>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</si>
  <si>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</si>
  <si>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</si>
  <si>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</si>
  <si>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</si>
  <si>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</si>
  <si>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</si>
  <si>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</si>
  <si>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</si>
  <si>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</si>
  <si>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</si>
  <si>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</si>
  <si>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</si>
  <si>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</si>
  <si>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</si>
  <si>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</si>
  <si>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</si>
  <si>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</si>
  <si>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</si>
  <si>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</si>
  <si>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</si>
  <si>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</si>
  <si>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</si>
  <si>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</si>
  <si>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</si>
  <si>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</si>
  <si>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</si>
  <si>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</si>
  <si>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</si>
  <si>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</si>
  <si>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</si>
  <si>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</si>
  <si>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</si>
  <si>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</si>
  <si>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</si>
  <si>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</si>
  <si>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</si>
  <si>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</si>
  <si>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</si>
  <si>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</si>
  <si>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</si>
  <si>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</si>
  <si>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</si>
  <si>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</si>
  <si>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</si>
  <si>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</si>
  <si>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</si>
  <si>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</si>
  <si>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</si>
  <si>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</si>
  <si>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</si>
  <si>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</si>
  <si>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</si>
  <si>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</si>
  <si>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</si>
  <si>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</si>
  <si>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</si>
  <si>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</si>
  <si>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</si>
  <si>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</si>
  <si>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</si>
  <si>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</si>
  <si>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</si>
  <si>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</si>
  <si>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</si>
  <si>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</si>
  <si>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</si>
  <si>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</si>
  <si>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</si>
  <si>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</si>
  <si>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</si>
  <si>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</si>
  <si>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</si>
  <si>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</si>
  <si>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</si>
  <si>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</si>
  <si>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</si>
  <si>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</si>
  <si>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</si>
  <si>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</si>
  <si>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</si>
  <si>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</si>
  <si>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</si>
  <si>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</si>
  <si>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</si>
  <si>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</si>
  <si>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</si>
  <si>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</si>
  <si>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</si>
  <si>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</si>
  <si>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</si>
  <si>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</si>
  <si>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</si>
  <si>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</si>
  <si>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</si>
  <si>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</si>
  <si>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</si>
  <si>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</si>
  <si>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</si>
  <si>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</si>
  <si>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</si>
  <si>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</si>
  <si>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</si>
  <si>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</si>
  <si>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</si>
  <si>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</si>
  <si>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</si>
  <si>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</si>
  <si>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</si>
  <si>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</si>
  <si>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</si>
  <si>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</si>
  <si>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</si>
  <si>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</si>
  <si>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</si>
  <si>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</si>
  <si>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</si>
  <si>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</si>
  <si>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</si>
  <si>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</si>
  <si>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</si>
  <si>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</si>
  <si>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</si>
  <si>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</si>
  <si>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</si>
  <si>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</si>
  <si>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</si>
  <si>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</si>
  <si>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</si>
  <si>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</si>
  <si>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</si>
  <si>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</si>
  <si>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</si>
  <si>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</si>
  <si>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</si>
  <si>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</si>
  <si>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</si>
  <si>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</si>
  <si>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</si>
  <si>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</si>
  <si>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</si>
  <si>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</si>
  <si>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</si>
  <si>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</si>
  <si>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</si>
  <si>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</si>
  <si>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</si>
  <si>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</si>
  <si>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</si>
  <si>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</si>
  <si>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</si>
  <si>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</si>
  <si>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</si>
  <si>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</si>
  <si>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</si>
  <si>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</si>
  <si>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</si>
  <si>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</si>
  <si>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</si>
  <si>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</si>
  <si>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</si>
  <si>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</si>
  <si>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</si>
  <si>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</si>
  <si>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</si>
  <si>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</si>
  <si>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</si>
  <si>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</si>
  <si>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</si>
  <si>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</si>
  <si>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</si>
  <si>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</si>
  <si>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</si>
  <si>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</si>
  <si>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</si>
  <si>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</si>
  <si>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</si>
  <si>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</si>
  <si>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</si>
  <si>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</si>
  <si>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</si>
  <si>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</si>
  <si>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</si>
  <si>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</si>
  <si>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</si>
  <si>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</si>
  <si>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</si>
  <si>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</si>
  <si>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</si>
  <si>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</si>
  <si>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</si>
  <si>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</si>
  <si>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</si>
  <si>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</si>
  <si>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</si>
  <si>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</si>
  <si>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</si>
  <si>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</si>
  <si>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</si>
  <si>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</si>
  <si>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</si>
  <si>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</si>
  <si>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</si>
  <si>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</si>
  <si>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</si>
  <si>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</si>
  <si>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</si>
  <si>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</si>
  <si>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</si>
  <si>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</si>
  <si>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</si>
  <si>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</si>
  <si>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</si>
  <si>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</si>
  <si>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</si>
  <si>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</si>
  <si>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</si>
  <si>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</si>
  <si>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</si>
  <si>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</si>
  <si>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</si>
  <si>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</si>
  <si>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</si>
  <si>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</si>
  <si>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</si>
  <si>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</si>
  <si>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</si>
  <si>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</si>
  <si>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</si>
  <si>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</si>
  <si>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</si>
  <si>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</si>
  <si>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</si>
  <si>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</si>
  <si>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</si>
  <si>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</si>
  <si>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</si>
  <si>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</si>
  <si>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</si>
  <si>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</si>
  <si>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</si>
  <si>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</si>
  <si>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</si>
  <si>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</si>
  <si>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</si>
  <si>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</si>
  <si>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</si>
  <si>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</si>
  <si>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</si>
  <si>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</si>
  <si>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</si>
  <si>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</si>
  <si>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</si>
  <si>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</si>
  <si>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</si>
  <si>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</si>
  <si>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</si>
  <si>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</si>
  <si>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</si>
  <si>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</si>
  <si>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</si>
  <si>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</si>
  <si>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</si>
  <si>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</si>
  <si>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</si>
  <si>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</si>
  <si>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</si>
  <si>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</si>
  <si>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</si>
  <si>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</si>
  <si>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</si>
  <si>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</si>
  <si>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</si>
  <si>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</si>
  <si>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</si>
  <si>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</si>
  <si>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</si>
  <si>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</si>
  <si>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</si>
  <si>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</si>
  <si>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</si>
  <si>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</si>
  <si>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</si>
  <si>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</si>
  <si>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</si>
  <si>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</si>
  <si>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</si>
  <si>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</si>
  <si>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</si>
  <si>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</si>
  <si>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</si>
  <si>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</si>
  <si>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</si>
  <si>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</si>
  <si>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</si>
  <si>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</si>
  <si>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</si>
  <si>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</si>
  <si>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</si>
  <si>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</si>
  <si>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</si>
  <si>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</si>
  <si>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</si>
  <si>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</si>
  <si>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</si>
  <si>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</si>
  <si>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</si>
  <si>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</si>
  <si>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</si>
  <si>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</si>
  <si>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</si>
  <si>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</si>
  <si>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</si>
  <si>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</si>
  <si>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</si>
  <si>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</si>
  <si>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</si>
  <si>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</si>
  <si>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</si>
  <si>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</si>
  <si>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</si>
  <si>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</si>
  <si>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</si>
  <si>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</si>
  <si>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</si>
  <si>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</si>
  <si>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</si>
  <si>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</si>
  <si>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</si>
  <si>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</si>
  <si>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</si>
  <si>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</si>
  <si>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</si>
  <si>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</si>
  <si>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</si>
  <si>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</si>
  <si>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</si>
  <si>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</si>
  <si>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</si>
  <si>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</si>
  <si>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</si>
  <si>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</si>
  <si>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</si>
  <si>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</si>
  <si>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</si>
  <si>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</si>
  <si>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</si>
  <si>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</si>
  <si>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</si>
  <si>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</si>
  <si>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</si>
  <si>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</si>
  <si>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</si>
  <si>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</si>
  <si>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</si>
  <si>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</si>
  <si>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</si>
  <si>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</si>
  <si>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</si>
  <si>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</si>
  <si>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</si>
  <si>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</si>
  <si>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</si>
  <si>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</si>
  <si>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</si>
  <si>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</si>
  <si>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</si>
  <si>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</si>
  <si>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</si>
  <si>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</si>
  <si>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</si>
  <si>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</si>
  <si>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</si>
  <si>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</si>
  <si>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</si>
  <si>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</si>
  <si>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</si>
  <si>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</si>
  <si>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</si>
  <si>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</si>
  <si>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</si>
  <si>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</si>
  <si>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</si>
  <si>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</si>
  <si>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</si>
  <si>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</si>
  <si>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</si>
  <si>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</si>
  <si>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</si>
  <si>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</si>
  <si>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</si>
  <si>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</si>
  <si>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</si>
  <si>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</si>
  <si>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</si>
  <si>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</si>
  <si>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</si>
  <si>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</si>
  <si>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</si>
  <si>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</si>
  <si>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</si>
  <si>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</si>
  <si>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</si>
  <si>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</si>
  <si>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</si>
  <si>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</si>
  <si>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</si>
  <si>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</si>
  <si>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</si>
  <si>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</si>
  <si>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</si>
  <si>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</si>
  <si>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</si>
  <si>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</si>
  <si>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</si>
  <si>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</si>
  <si>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</si>
  <si>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</si>
  <si>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</si>
  <si>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</si>
  <si>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</si>
  <si>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</si>
  <si>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</si>
  <si>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</si>
  <si>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</si>
  <si>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</si>
  <si>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</si>
  <si>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</si>
  <si>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</si>
  <si>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</si>
  <si>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</si>
  <si>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</si>
  <si>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</si>
  <si>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</si>
  <si>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</si>
  <si>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</si>
  <si>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</si>
  <si>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</si>
  <si>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</si>
  <si>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</si>
  <si>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</si>
  <si>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</si>
  <si>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</si>
  <si>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</si>
  <si>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</si>
  <si>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</si>
  <si>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</si>
  <si>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</si>
  <si>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</si>
  <si>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</si>
  <si>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</si>
  <si>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</si>
  <si>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</si>
  <si>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</si>
  <si>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</si>
  <si>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</si>
  <si>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</si>
  <si>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</si>
  <si>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</si>
  <si>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</si>
  <si>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</si>
  <si>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</si>
  <si>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</si>
  <si>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</si>
  <si>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</si>
  <si>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</si>
  <si>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</si>
  <si>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</si>
  <si>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</si>
  <si>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</si>
  <si>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</si>
  <si>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</si>
  <si>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</si>
  <si>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</si>
  <si>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</si>
  <si>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</si>
  <si>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</si>
  <si>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</si>
  <si>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</si>
  <si>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</si>
  <si>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</si>
  <si>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</si>
  <si>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</si>
  <si>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</si>
  <si>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</si>
  <si>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</si>
  <si>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</si>
  <si>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</si>
  <si>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</si>
  <si>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</si>
  <si>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</si>
  <si>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</si>
  <si>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</si>
  <si>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</si>
  <si>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</si>
  <si>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</si>
  <si>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</si>
  <si>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</si>
  <si>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</si>
  <si>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</si>
  <si>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</si>
  <si>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</si>
  <si>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</si>
  <si>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</si>
  <si>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</si>
  <si>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</si>
  <si>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</si>
  <si>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</si>
  <si>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</si>
  <si>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</si>
  <si>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</si>
  <si>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</si>
  <si>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</si>
  <si>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</si>
  <si>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</si>
  <si>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</si>
  <si>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</si>
  <si>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</si>
  <si>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</si>
  <si>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</si>
  <si>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</si>
  <si>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</si>
  <si>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</si>
  <si>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</si>
  <si>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</si>
  <si>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</si>
  <si>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</si>
  <si>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</si>
  <si>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</si>
  <si>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</si>
  <si>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</si>
  <si>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</si>
  <si>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</si>
  <si>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</si>
  <si>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</si>
  <si>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</si>
  <si>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</si>
  <si>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</si>
  <si>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</si>
  <si>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</si>
  <si>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</si>
  <si>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</si>
  <si>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</si>
  <si>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</si>
  <si>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</si>
  <si>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</si>
  <si>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</si>
  <si>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</si>
  <si>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</si>
  <si>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</si>
  <si>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</si>
  <si>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</si>
  <si>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</si>
  <si>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</si>
  <si>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</si>
  <si>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</si>
  <si>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</si>
  <si>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</si>
  <si>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</si>
  <si>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</si>
  <si>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</si>
  <si>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</si>
  <si>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</si>
  <si>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</si>
  <si>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</si>
  <si>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</si>
  <si>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</si>
  <si>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</si>
  <si>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</si>
  <si>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</si>
  <si>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</si>
  <si>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</si>
  <si>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</si>
  <si>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</si>
  <si>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</si>
  <si>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</si>
  <si>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</si>
  <si>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</si>
  <si>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</si>
  <si>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</si>
  <si>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</si>
  <si>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</si>
  <si>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</si>
  <si>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</si>
  <si>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</si>
  <si>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</si>
  <si>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</si>
  <si>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</si>
  <si>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</si>
  <si>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</si>
  <si>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</si>
  <si>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</si>
  <si>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</si>
  <si>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</si>
  <si>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</si>
  <si>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</si>
  <si>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</si>
  <si>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</si>
  <si>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</si>
  <si>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</si>
  <si>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</si>
  <si>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</si>
  <si>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</si>
  <si>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</si>
  <si>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</si>
  <si>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</si>
  <si>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</si>
  <si>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</si>
  <si>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</si>
  <si>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</si>
  <si>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</si>
  <si>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</si>
  <si>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</si>
  <si>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</si>
  <si>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</si>
  <si>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</si>
  <si>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</si>
  <si>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</si>
  <si>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</si>
  <si>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</si>
  <si>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</si>
  <si>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</si>
  <si>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</si>
  <si>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</si>
  <si>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</si>
  <si>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</si>
  <si>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</si>
  <si>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</si>
  <si>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</si>
  <si>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</si>
  <si>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</si>
  <si>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</si>
  <si>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</si>
  <si>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</si>
  <si>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</si>
  <si>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</si>
  <si>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</si>
  <si>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</si>
  <si>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</si>
  <si>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</si>
  <si>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</si>
  <si>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</si>
  <si>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</si>
  <si>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</si>
  <si>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</si>
  <si>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</si>
  <si>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</si>
  <si>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</si>
  <si>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</si>
  <si>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</si>
  <si>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</si>
  <si>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</si>
  <si>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</si>
  <si>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</si>
  <si>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</si>
  <si>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</si>
  <si>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</si>
  <si>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</si>
  <si>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</si>
  <si>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</si>
  <si>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</si>
  <si>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</si>
  <si>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</si>
  <si>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</si>
  <si>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</si>
  <si>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</si>
  <si>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</si>
  <si>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</si>
  <si>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</si>
  <si>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</si>
  <si>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</si>
  <si>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</si>
  <si>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</si>
  <si>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</si>
  <si>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</si>
  <si>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</si>
  <si>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</si>
  <si>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</si>
  <si>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</si>
  <si>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</si>
  <si>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</si>
  <si>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</si>
  <si>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</si>
  <si>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</si>
  <si>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</si>
  <si>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</si>
  <si>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</si>
  <si>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</si>
  <si>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</si>
  <si>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</si>
  <si>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</si>
  <si>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</si>
  <si>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</si>
  <si>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</si>
  <si>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</si>
  <si>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</si>
  <si>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</si>
  <si>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</si>
  <si>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</si>
  <si>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</si>
  <si>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</si>
  <si>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</si>
  <si>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</si>
  <si>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</si>
  <si>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</si>
  <si>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</si>
  <si>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</si>
  <si>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</si>
  <si>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</si>
  <si>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</si>
  <si>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</si>
  <si>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</si>
  <si>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</si>
  <si>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</si>
  <si>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</si>
  <si>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</si>
  <si>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</si>
  <si>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</si>
  <si>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</si>
  <si>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</si>
  <si>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</si>
  <si>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</si>
  <si>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</si>
  <si>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</si>
  <si>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</si>
  <si>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</si>
  <si>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</si>
  <si>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</si>
  <si>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</si>
  <si>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</si>
  <si>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</si>
  <si>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</si>
  <si>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</si>
  <si>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</si>
  <si>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</si>
  <si>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</si>
  <si>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</si>
  <si>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</si>
  <si>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</si>
  <si>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</si>
  <si>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</si>
  <si>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</si>
  <si>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</si>
  <si>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</si>
  <si>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</si>
  <si>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</si>
  <si>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</si>
  <si>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</si>
  <si>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</si>
  <si>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</si>
  <si>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</si>
  <si>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</si>
  <si>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</si>
  <si>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</si>
  <si>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</si>
  <si>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</si>
  <si>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</si>
  <si>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</si>
  <si>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</si>
  <si>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</si>
  <si>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</si>
  <si>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</si>
  <si>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</si>
  <si>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</si>
  <si>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</si>
  <si>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</si>
  <si>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</si>
  <si>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</si>
  <si>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</si>
  <si>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</si>
  <si>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</si>
  <si>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</si>
  <si>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</si>
  <si>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</si>
  <si>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</si>
  <si>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</si>
  <si>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</si>
  <si>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</si>
  <si>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</si>
  <si>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</si>
  <si>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</si>
  <si>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</si>
  <si>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</si>
  <si>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</si>
  <si>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</si>
  <si>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</si>
  <si>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</si>
  <si>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</si>
  <si>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</si>
  <si>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</si>
  <si>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</si>
  <si>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</si>
  <si>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</si>
  <si>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</si>
  <si>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</si>
  <si>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</si>
  <si>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</si>
  <si>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</si>
  <si>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</si>
  <si>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</si>
  <si>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</si>
  <si>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</si>
  <si>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</si>
  <si>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</si>
  <si>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</si>
  <si>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</si>
  <si>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</si>
  <si>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</si>
  <si>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</si>
  <si>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</si>
  <si>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</si>
  <si>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</si>
  <si>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</si>
  <si>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</si>
  <si>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</si>
  <si>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</si>
  <si>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</si>
  <si>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</si>
  <si>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</si>
  <si>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</si>
  <si>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</si>
  <si>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</si>
  <si>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</si>
  <si>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</si>
  <si>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</si>
  <si>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</si>
  <si>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</si>
  <si>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Вита Ми Холдингс  АД</t>
  </si>
  <si>
    <t>Ръководител: Теодорос Десиприс</t>
  </si>
  <si>
    <t>Теодорос Десиприс</t>
  </si>
  <si>
    <t>Съставител: ЕсЕфПи Акаунтинг ООД</t>
  </si>
  <si>
    <t>ЕсЕфПи Акаунтинг ООД</t>
  </si>
  <si>
    <t xml:space="preserve"> 01.01.2011 г. - 30.09.2011 г.</t>
  </si>
  <si>
    <t>Дата на съставяне:17.10.2011 г.</t>
  </si>
  <si>
    <t>17.10.2011 г.</t>
  </si>
  <si>
    <t>Дата на съставяне: 17.10.2011 г.</t>
  </si>
  <si>
    <t xml:space="preserve">Дата  на съставяне: 17.10.2011 г.                      </t>
  </si>
  <si>
    <r>
      <t xml:space="preserve">Дата на съставяне: </t>
    </r>
    <r>
      <rPr>
        <sz val="10"/>
        <rFont val="Times New Roman"/>
        <family val="1"/>
      </rPr>
      <t>17.10.2011 г.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</si>
</sst>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7">
      <selection activeCell="D91" sqref="D9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861</v>
      </c>
      <c r="F3" s="217" t="s">
        <v>2</v>
      </c>
      <c r="G3" s="172"/>
      <c r="H3" s="461">
        <v>200477836</v>
      </c>
    </row>
    <row r="4" spans="1:8" ht="15">
      <c r="A4" s="580" t="s">
        <v>3</v>
      </c>
      <c r="B4" s="586"/>
      <c r="C4" s="586"/>
      <c r="D4" s="586"/>
      <c r="E4" s="504" t="s">
        <v>860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50</v>
      </c>
      <c r="H11" s="152">
        <v>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50</v>
      </c>
      <c r="H17" s="154">
        <f>H11+H14+H15+H16</f>
        <v>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22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22</v>
      </c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22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-39</v>
      </c>
      <c r="H27" s="154">
        <f>SUM(H28:H30)</f>
        <v>-18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-39</v>
      </c>
      <c r="H29" s="316">
        <v>-18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-22</v>
      </c>
      <c r="H32" s="316">
        <v>-21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-61</v>
      </c>
      <c r="H33" s="154">
        <f>H27+H31+H32</f>
        <v>-39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</v>
      </c>
      <c r="H36" s="154">
        <f>H25+H17+H33</f>
        <v>11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</v>
      </c>
      <c r="D75" s="155">
        <f>SUM(D67:D74)</f>
        <v>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11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</v>
      </c>
      <c r="D91" s="155">
        <f>SUM(D87:D90)</f>
        <v>11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</v>
      </c>
      <c r="D93" s="155">
        <f>D64+D75+D84+D91+D92</f>
        <v>12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</v>
      </c>
      <c r="D94" s="164">
        <f>D93+D55</f>
        <v>12</v>
      </c>
      <c r="E94" s="449" t="s">
        <v>270</v>
      </c>
      <c r="F94" s="289" t="s">
        <v>271</v>
      </c>
      <c r="G94" s="165">
        <f>G36+G39+G55+G79</f>
        <v>12</v>
      </c>
      <c r="H94" s="165">
        <f>H36+H39+H55+H79</f>
        <v>12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4" t="s">
        <v>864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862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11" sqref="C1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Вита Ми Холдингс  АД</v>
      </c>
      <c r="C2" s="589"/>
      <c r="D2" s="589"/>
      <c r="E2" s="589"/>
      <c r="F2" s="575" t="s">
        <v>2</v>
      </c>
      <c r="G2" s="575"/>
      <c r="H2" s="526">
        <f>'справка №1-БАЛАНС'!H3</f>
        <v>200477836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 01.01.2011 г. - 30.09.2011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21</v>
      </c>
      <c r="D10" s="46">
        <v>13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</v>
      </c>
      <c r="D12" s="46">
        <v>1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/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22</v>
      </c>
      <c r="D19" s="49">
        <f>SUM(D9:D15)+D16</f>
        <v>14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22</v>
      </c>
      <c r="D28" s="50">
        <f>D26+D19</f>
        <v>14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22</v>
      </c>
      <c r="H30" s="53">
        <f>IF((D28-H28)&gt;0,D28-H28,0)</f>
        <v>14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22</v>
      </c>
      <c r="D33" s="49">
        <f>D28-D31+D32</f>
        <v>14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22</v>
      </c>
      <c r="H34" s="548">
        <f>IF((D33-H33)&gt;0,D33-H33,0)</f>
        <v>14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22</v>
      </c>
      <c r="H39" s="559">
        <f>IF(H34&gt;0,IF(D35+H34&lt;0,0,D35+H34),IF(D34-D35&lt;0,D35-D34,0))</f>
        <v>14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22</v>
      </c>
      <c r="H41" s="52">
        <f>IF(D39=0,IF(H39-H40&gt;0,H39-H40+D40,0),IF(D39-D40&lt;0,D40-D39+H40,0))</f>
        <v>14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22</v>
      </c>
      <c r="D42" s="53">
        <f>D33+D35+D39</f>
        <v>14</v>
      </c>
      <c r="E42" s="128" t="s">
        <v>379</v>
      </c>
      <c r="F42" s="129" t="s">
        <v>380</v>
      </c>
      <c r="G42" s="53">
        <f>G39+G33</f>
        <v>22</v>
      </c>
      <c r="H42" s="53">
        <f>H39+H33</f>
        <v>14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858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868</v>
      </c>
      <c r="C48" s="427" t="s">
        <v>381</v>
      </c>
      <c r="D48" s="587" t="s">
        <v>865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8" t="s">
        <v>863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">
      <selection activeCell="D46" sqref="D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Вита Ми Холдингс  АД</v>
      </c>
      <c r="C4" s="541" t="s">
        <v>2</v>
      </c>
      <c r="D4" s="541">
        <f>'справка №1-БАЛАНС'!H3</f>
        <v>200477836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01.01.2011 г. - 30.09.2011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f>-6-7-12</f>
        <v>-25</v>
      </c>
      <c r="D11" s="54">
        <v>-13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</v>
      </c>
      <c r="D13" s="54">
        <v>-1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3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f>8+15-1</f>
        <v>22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</v>
      </c>
      <c r="D20" s="55">
        <f>SUM(D10:D19)</f>
        <v>-15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</v>
      </c>
      <c r="D43" s="55">
        <f>D42+D32+D20</f>
        <v>-15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11</v>
      </c>
      <c r="D44" s="132">
        <v>30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</v>
      </c>
      <c r="D45" s="55">
        <f>D44+D43</f>
        <v>15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10</v>
      </c>
      <c r="D46" s="56">
        <v>15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5">
      <selection activeCell="H33" sqref="H33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Вита Ми Холдингс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200477836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01.01.2011 г. - 30.09.2011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-39</v>
      </c>
      <c r="K11" s="60"/>
      <c r="L11" s="344">
        <f>SUM(C11:K11)</f>
        <v>11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-39</v>
      </c>
      <c r="K15" s="61">
        <f t="shared" si="2"/>
        <v>0</v>
      </c>
      <c r="L15" s="344">
        <f t="shared" si="1"/>
        <v>11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-22</v>
      </c>
      <c r="K16" s="60"/>
      <c r="L16" s="344">
        <f t="shared" si="1"/>
        <v>-22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>
        <v>22</v>
      </c>
      <c r="I28" s="60"/>
      <c r="J28" s="60"/>
      <c r="K28" s="60"/>
      <c r="L28" s="344">
        <f t="shared" si="1"/>
        <v>22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22</v>
      </c>
      <c r="I29" s="59">
        <f t="shared" si="6"/>
        <v>0</v>
      </c>
      <c r="J29" s="59">
        <f t="shared" si="6"/>
        <v>-61</v>
      </c>
      <c r="K29" s="59">
        <f t="shared" si="6"/>
        <v>0</v>
      </c>
      <c r="L29" s="344">
        <f t="shared" si="1"/>
        <v>11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22</v>
      </c>
      <c r="I32" s="59">
        <f t="shared" si="7"/>
        <v>0</v>
      </c>
      <c r="J32" s="59">
        <f t="shared" si="7"/>
        <v>-61</v>
      </c>
      <c r="K32" s="59">
        <f t="shared" si="7"/>
        <v>0</v>
      </c>
      <c r="L32" s="344">
        <f t="shared" si="1"/>
        <v>11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79" t="s">
        <v>818</v>
      </c>
      <c r="E38" s="579"/>
      <c r="F38" s="579" t="s">
        <v>865</v>
      </c>
      <c r="G38" s="579"/>
      <c r="H38" s="579"/>
      <c r="I38" s="579"/>
      <c r="J38" s="15" t="s">
        <v>854</v>
      </c>
      <c r="K38" s="15"/>
      <c r="L38" s="579" t="s">
        <v>863</v>
      </c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8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Вита Ми Холдингс 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200477836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 01.01.2011 г. - 30.09.2011 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8" t="s">
        <v>528</v>
      </c>
      <c r="R5" s="598" t="s">
        <v>529</v>
      </c>
    </row>
    <row r="6" spans="1:18" s="100" customFormat="1" ht="48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9"/>
      <c r="R6" s="59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7" t="s">
        <v>865</v>
      </c>
      <c r="L44" s="607"/>
      <c r="M44" s="607"/>
      <c r="N44" s="607"/>
      <c r="O44" s="596" t="s">
        <v>862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D88" sqref="D8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Вита Ми Холдингс  АД</v>
      </c>
      <c r="C3" s="619"/>
      <c r="D3" s="526" t="s">
        <v>2</v>
      </c>
      <c r="E3" s="107">
        <f>'справка №1-БАЛАНС'!H3</f>
        <v>200477836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01.01.2011 г. - 30.09.2011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2</v>
      </c>
      <c r="D43" s="104">
        <f>D24+D28+D29+D31+D30+D32+D33+D38</f>
        <v>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2</v>
      </c>
      <c r="D44" s="103">
        <f>D43+D21+D19+D9</f>
        <v>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</v>
      </c>
      <c r="D97" s="104">
        <f>D96+D68+D66</f>
        <v>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869</v>
      </c>
      <c r="B109" s="613"/>
      <c r="C109" s="613" t="s">
        <v>864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Вита Ми Холдингс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200477836</v>
      </c>
    </row>
    <row r="5" spans="1:9" ht="15">
      <c r="A5" s="501" t="s">
        <v>5</v>
      </c>
      <c r="B5" s="621" t="str">
        <f>'справка №1-БАЛАНС'!E5</f>
        <v> 01.01.2011 г. - 30.09.2011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3"/>
      <c r="C30" s="623"/>
      <c r="D30" s="459" t="s">
        <v>818</v>
      </c>
      <c r="E30" s="622" t="s">
        <v>865</v>
      </c>
      <c r="F30" s="622"/>
      <c r="G30" s="622"/>
      <c r="H30" s="420" t="s">
        <v>780</v>
      </c>
      <c r="I30" s="622" t="s">
        <v>863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Вита Ми Холдингс  АД</v>
      </c>
      <c r="C5" s="627"/>
      <c r="D5" s="627"/>
      <c r="E5" s="570" t="s">
        <v>2</v>
      </c>
      <c r="F5" s="451">
        <f>'справка №1-БАЛАНС'!H3</f>
        <v>200477836</v>
      </c>
    </row>
    <row r="6" spans="1:13" ht="15" customHeight="1">
      <c r="A6" s="27" t="s">
        <v>821</v>
      </c>
      <c r="B6" s="628" t="str">
        <f>'справка №1-БАЛАНС'!E5</f>
        <v> 01.01.2011 г. - 30.09.2011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29" t="s">
        <v>864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sf-4</cp:lastModifiedBy>
  <cp:lastPrinted>2004-04-16T15:23:12Z</cp:lastPrinted>
  <dcterms:created xsi:type="dcterms:W3CDTF">2000-06-29T12:02:40Z</dcterms:created>
  <dcterms:modified xsi:type="dcterms:W3CDTF">2011-10-18T13:01:01Z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