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<sst xmlns="http://schemas.openxmlformats.org/spreadsheetml/2006/main" count="4189" uniqueCount="972">
  <si>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</si>
  <si>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</si>
  <si>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</si>
  <si>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</si>
  <si>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</si>
  <si>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</si>
  <si>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</si>
  <si>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</si>
  <si>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</si>
  <si>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</si>
  <si>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</si>
  <si>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</si>
  <si>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</si>
  <si>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</si>
  <si>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</si>
  <si>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</si>
  <si>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</si>
  <si>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</si>
  <si>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</si>
  <si>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</si>
  <si>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</si>
  <si>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</si>
  <si>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</si>
  <si>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</si>
  <si>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</si>
  <si>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</si>
  <si>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</si>
  <si>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</si>
  <si>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</si>
  <si>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</si>
  <si>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</si>
  <si>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</si>
  <si>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</si>
  <si>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</si>
  <si>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</si>
  <si>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</si>
  <si>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</si>
  <si>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</si>
  <si>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</si>
  <si>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</si>
  <si>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</si>
  <si>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</si>
  <si>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</si>
  <si>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</si>
  <si>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</si>
  <si>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</si>
  <si>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</si>
  <si>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</si>
  <si>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</si>
  <si>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</si>
  <si>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</si>
  <si>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</si>
  <si>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</si>
  <si>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</si>
  <si>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</si>
  <si>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</si>
  <si>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</si>
  <si>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</si>
  <si>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</si>
  <si>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</si>
  <si>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</si>
  <si>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</si>
  <si>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</si>
  <si>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</si>
  <si>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</si>
  <si>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</si>
  <si>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</si>
  <si>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</si>
  <si>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</si>
  <si>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</si>
  <si>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</si>
  <si>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</si>
  <si>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</si>
  <si>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</si>
  <si>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</si>
  <si>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</si>
  <si>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</si>
  <si>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</si>
  <si>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</si>
  <si>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</si>
  <si>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</si>
  <si>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</si>
  <si>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</si>
  <si>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</si>
  <si>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</si>
  <si>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</si>
  <si>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</si>
  <si>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</si>
  <si>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</si>
  <si>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</si>
  <si>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</si>
  <si>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</si>
  <si>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</si>
  <si>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</si>
  <si>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</si>
  <si>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</si>
  <si>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</si>
  <si>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</si>
  <si>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</si>
  <si>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</si>
  <si>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</si>
  <si>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</si>
  <si>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</si>
  <si>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</si>
  <si>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</si>
  <si>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</si>
  <si>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</si>
  <si>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</si>
  <si>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</si>
  <si>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</si>
  <si>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</si>
  <si>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</si>
  <si>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</si>
  <si>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</si>
  <si>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</si>
  <si>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</si>
  <si>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</si>
  <si>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</si>
  <si>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</si>
  <si>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</si>
  <si>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</si>
  <si>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</si>
  <si>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</si>
  <si>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</si>
  <si>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</si>
  <si>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</si>
  <si>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</si>
  <si>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</si>
  <si>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</si>
  <si>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</si>
  <si>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</si>
  <si>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</si>
  <si>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</si>
  <si>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</si>
  <si>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</si>
  <si>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</si>
  <si>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</si>
  <si>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</si>
  <si>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</si>
  <si>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</si>
  <si>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</si>
  <si>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</si>
  <si>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</si>
  <si>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</si>
  <si>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</si>
  <si>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</si>
  <si>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</si>
  <si>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</si>
  <si>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</si>
  <si>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</si>
  <si>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</si>
  <si>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</si>
  <si>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</si>
  <si>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</si>
  <si>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</si>
  <si>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</si>
  <si>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</si>
  <si>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</si>
  <si>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</si>
  <si>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</si>
  <si>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</si>
  <si>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</si>
  <si>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</si>
  <si>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</si>
  <si>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</si>
  <si>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</si>
  <si>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</si>
  <si>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</si>
  <si>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</si>
  <si>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</si>
  <si>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</si>
  <si>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</si>
  <si>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</si>
  <si>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</si>
  <si>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</si>
  <si>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</si>
  <si>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</si>
  <si>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</si>
  <si>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</si>
  <si>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</si>
  <si>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</si>
  <si>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</si>
  <si>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</si>
  <si>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</si>
  <si>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</si>
  <si>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</si>
  <si>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</si>
  <si>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</si>
  <si>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</si>
  <si>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</si>
  <si>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</si>
  <si>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</si>
  <si>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</si>
  <si>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</si>
  <si>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</si>
  <si>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</si>
  <si>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</si>
  <si>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</si>
  <si>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</si>
  <si>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</si>
  <si>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</si>
  <si>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</si>
  <si>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</si>
  <si>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</si>
  <si>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</si>
  <si>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</si>
  <si>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</si>
  <si>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</si>
  <si>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</si>
  <si>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</si>
  <si>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</si>
  <si>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</si>
  <si>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</si>
  <si>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</si>
  <si>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</si>
  <si>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</si>
  <si>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</si>
  <si>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</si>
  <si>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</si>
  <si>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</si>
  <si>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</si>
  <si>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</si>
  <si>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</si>
  <si>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</si>
  <si>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</si>
  <si>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</si>
  <si>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</si>
  <si>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</si>
  <si>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</si>
  <si>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</si>
  <si>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</si>
  <si>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</si>
  <si>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</si>
  <si>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</si>
  <si>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</si>
  <si>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</si>
  <si>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</si>
  <si>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</si>
  <si>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</si>
  <si>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</si>
  <si>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</si>
  <si>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</si>
  <si>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</si>
  <si>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</si>
  <si>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</si>
  <si>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</si>
  <si>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</si>
  <si>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</si>
  <si>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</si>
  <si>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</si>
  <si>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</si>
  <si>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</si>
  <si>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</si>
  <si>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</si>
  <si>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</si>
  <si>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</si>
  <si>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</si>
  <si>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</si>
  <si>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</si>
  <si>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</si>
  <si>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</si>
  <si>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</si>
  <si>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</si>
  <si>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</si>
  <si>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</si>
  <si>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</si>
  <si>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</si>
  <si>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</si>
  <si>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</si>
  <si>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</si>
  <si>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</si>
  <si>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</si>
  <si>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</si>
  <si>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</si>
  <si>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</si>
  <si>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</si>
  <si>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</si>
  <si>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</si>
  <si>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</si>
  <si>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</si>
  <si>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</si>
  <si>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</si>
  <si>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</si>
  <si>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</si>
  <si>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</si>
  <si>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</si>
  <si>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</si>
  <si>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</si>
  <si>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</si>
  <si>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</si>
  <si>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</si>
  <si>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</si>
  <si>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</si>
  <si>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</si>
  <si>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</si>
  <si>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</si>
  <si>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</si>
  <si>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</si>
  <si>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</si>
  <si>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</si>
  <si>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</si>
  <si>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</si>
  <si>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</si>
  <si>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</si>
  <si>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</si>
  <si>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</si>
  <si>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</si>
  <si>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</si>
  <si>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</si>
  <si>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</si>
  <si>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</si>
  <si>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</si>
  <si>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</si>
  <si>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</si>
  <si>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</si>
  <si>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</si>
  <si>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</si>
  <si>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</si>
  <si>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</si>
  <si>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</si>
  <si>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</si>
  <si>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</si>
  <si>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</si>
  <si>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</si>
  <si>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</si>
  <si>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</si>
  <si>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</si>
  <si>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</si>
  <si>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</si>
  <si>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</si>
  <si>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</si>
  <si>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</si>
  <si>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</si>
  <si>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</si>
  <si>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</si>
  <si>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</si>
  <si>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</si>
  <si>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</si>
  <si>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</si>
  <si>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</si>
  <si>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</si>
  <si>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</si>
  <si>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</si>
  <si>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</si>
  <si>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</si>
  <si>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</si>
  <si>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</si>
  <si>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</si>
  <si>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</si>
  <si>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</si>
  <si>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</si>
  <si>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</si>
  <si>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</si>
  <si>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</si>
  <si>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</si>
  <si>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</si>
  <si>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</si>
  <si>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</si>
  <si>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</si>
  <si>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</si>
  <si>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</si>
  <si>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</si>
  <si>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</si>
  <si>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</si>
  <si>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</si>
  <si>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</si>
  <si>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</si>
  <si>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</si>
  <si>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</si>
  <si>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</si>
  <si>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</si>
  <si>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</si>
  <si>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</si>
  <si>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</si>
  <si>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</si>
  <si>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</si>
  <si>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</si>
  <si>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</si>
  <si>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</si>
  <si>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</si>
  <si>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</si>
  <si>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</si>
  <si>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</si>
  <si>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</si>
  <si>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</si>
  <si>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</si>
  <si>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</si>
  <si>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</si>
  <si>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</si>
  <si>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</si>
  <si>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</si>
  <si>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</si>
  <si>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</si>
  <si>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</si>
  <si>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</si>
  <si>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</si>
  <si>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</si>
  <si>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</si>
  <si>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</si>
  <si>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</si>
  <si>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</si>
  <si>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</si>
  <si>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</si>
  <si>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</si>
  <si>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</si>
  <si>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</si>
  <si>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</si>
  <si>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</si>
  <si>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</si>
  <si>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</si>
  <si>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</si>
  <si>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</si>
  <si>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</si>
  <si>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</si>
  <si>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</si>
  <si>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</si>
  <si>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</si>
  <si>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</si>
  <si>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</si>
  <si>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</si>
  <si>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</si>
  <si>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</si>
  <si>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</si>
  <si>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</si>
  <si>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</si>
  <si>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</si>
  <si>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</si>
  <si>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</si>
  <si>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</si>
  <si>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</si>
  <si>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</si>
  <si>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</si>
  <si>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</si>
  <si>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</si>
  <si>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</si>
  <si>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</si>
  <si>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</si>
  <si>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</si>
  <si>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</si>
  <si>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</si>
  <si>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</si>
  <si>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</si>
  <si>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</si>
  <si>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</si>
  <si>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</si>
  <si>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</si>
  <si>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</si>
  <si>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</si>
  <si>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</si>
  <si>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</si>
  <si>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</si>
  <si>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</si>
  <si>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</si>
  <si>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</si>
  <si>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</si>
  <si>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</si>
  <si>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</si>
  <si>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</si>
  <si>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</si>
  <si>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</si>
  <si>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</si>
  <si>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</si>
  <si>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</si>
  <si>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</si>
  <si>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</si>
  <si>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</si>
  <si>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</si>
  <si>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</si>
  <si>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</si>
  <si>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</si>
  <si>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</si>
  <si>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</si>
  <si>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</si>
  <si>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</si>
  <si>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</si>
  <si>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</si>
  <si>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</si>
  <si>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</si>
  <si>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</si>
  <si>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</si>
  <si>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</si>
  <si>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</si>
  <si>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</si>
  <si>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</si>
  <si>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</si>
  <si>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</si>
  <si>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</si>
  <si>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</si>
  <si>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</si>
  <si>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</si>
  <si>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</si>
  <si>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</si>
  <si>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</si>
  <si>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</si>
  <si>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</si>
  <si>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</si>
  <si>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</si>
  <si>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</si>
  <si>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</si>
  <si>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</si>
  <si>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</si>
  <si>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</si>
  <si>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</si>
  <si>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</si>
  <si>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</si>
  <si>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</si>
  <si>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</si>
  <si>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</si>
  <si>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</si>
  <si>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</si>
  <si>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</si>
  <si>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</si>
  <si>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</si>
  <si>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</si>
  <si>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</si>
  <si>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</si>
  <si>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</si>
  <si>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</si>
  <si>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</si>
  <si>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</si>
  <si>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</si>
  <si>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</si>
  <si>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</si>
  <si>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</si>
  <si>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</si>
  <si>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</si>
  <si>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</si>
  <si>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</si>
  <si>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</si>
  <si>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</si>
  <si>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</si>
  <si>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</si>
  <si>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</si>
  <si>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</si>
  <si>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</si>
  <si>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</si>
  <si>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</si>
  <si>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</si>
  <si>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</si>
  <si>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</si>
  <si>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</si>
  <si>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</si>
  <si>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</si>
  <si>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</si>
  <si>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</si>
  <si>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</si>
  <si>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</si>
  <si>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</si>
  <si>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</si>
  <si>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</si>
  <si>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</si>
  <si>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</si>
  <si>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</si>
  <si>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</si>
  <si>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</si>
  <si>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</si>
  <si>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</si>
  <si>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</si>
  <si>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</si>
  <si>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</si>
  <si>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</si>
  <si>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</si>
  <si>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</si>
  <si>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</si>
  <si>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</si>
  <si>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</si>
  <si>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</si>
  <si>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</si>
  <si>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</si>
  <si>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</si>
  <si>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</si>
  <si>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</si>
  <si>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</si>
  <si>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</si>
  <si>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</si>
  <si>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</si>
  <si>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</si>
  <si>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</si>
  <si>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</si>
  <si>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</si>
  <si>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</si>
  <si>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</si>
  <si>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</si>
  <si>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</si>
  <si>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</si>
  <si>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</si>
  <si>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</si>
  <si>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</si>
  <si>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</si>
  <si>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</si>
  <si>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</si>
  <si>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</si>
  <si>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</si>
  <si>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</si>
  <si>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</si>
  <si>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</si>
  <si>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</si>
  <si>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</si>
  <si>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</si>
  <si>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</si>
  <si>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</si>
  <si>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</si>
  <si>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</si>
  <si>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</si>
  <si>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</si>
  <si>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</si>
  <si>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</si>
  <si>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</si>
  <si>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</si>
  <si>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</si>
  <si>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</si>
  <si>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</si>
  <si>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</si>
  <si>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</si>
  <si>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</si>
  <si>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</si>
  <si>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</si>
  <si>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</si>
  <si>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</si>
  <si>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</si>
  <si>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</si>
  <si>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</si>
  <si>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</si>
  <si>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</si>
  <si>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</si>
  <si>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</si>
  <si>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</si>
  <si>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</si>
  <si>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</si>
  <si>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</si>
  <si>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</si>
  <si>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</si>
  <si>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</si>
  <si>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</si>
  <si>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</si>
  <si>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</si>
  <si>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</si>
  <si>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</si>
  <si>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</si>
  <si>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</si>
  <si>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</si>
  <si>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</si>
  <si>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</si>
  <si>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</si>
  <si>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</si>
  <si>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</si>
  <si>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</si>
  <si>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</si>
  <si>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</si>
  <si>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</si>
  <si>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</si>
  <si>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</si>
  <si>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</si>
  <si>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</si>
  <si>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</si>
  <si>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</si>
  <si>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</si>
  <si>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</si>
  <si>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</si>
  <si>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</si>
  <si>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</si>
  <si>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</si>
  <si>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</si>
  <si>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</si>
  <si>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</si>
  <si>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</si>
  <si>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</si>
  <si>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</si>
  <si>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</si>
  <si>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</si>
  <si>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</si>
  <si>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</si>
  <si>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</si>
  <si>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</si>
  <si>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</si>
  <si>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</si>
  <si>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</si>
  <si>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</si>
  <si>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</si>
  <si>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</si>
  <si>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</si>
  <si>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</si>
  <si>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</si>
  <si>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</si>
  <si>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</si>
  <si>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</si>
  <si>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</si>
  <si>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</si>
  <si>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</si>
  <si>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</si>
  <si>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</si>
  <si>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</si>
  <si>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</si>
  <si>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</si>
  <si>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</si>
  <si>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</si>
  <si>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</si>
  <si>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</si>
  <si>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</si>
  <si>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</si>
  <si>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</si>
  <si>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</si>
  <si>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</si>
  <si>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</si>
  <si>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</si>
  <si>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</si>
  <si>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</si>
  <si>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</si>
  <si>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</si>
  <si>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</si>
  <si>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</si>
  <si>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</si>
  <si>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</si>
  <si>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</si>
  <si>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</si>
  <si>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</si>
  <si>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</si>
  <si>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</si>
  <si>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</si>
  <si>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</si>
  <si>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</si>
  <si>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</si>
  <si>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</si>
  <si>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</si>
  <si>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</si>
  <si>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</si>
  <si>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</si>
  <si>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</si>
  <si>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</si>
  <si>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</si>
  <si>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</si>
  <si>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</si>
  <si>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</si>
  <si>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</si>
  <si>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</si>
  <si>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</si>
  <si>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</si>
  <si>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</si>
  <si>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</si>
  <si>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</si>
  <si>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</si>
  <si>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</si>
  <si>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</si>
  <si>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</si>
  <si>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</si>
  <si>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</si>
  <si>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</si>
  <si>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</si>
  <si>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</si>
  <si>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</si>
  <si>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</si>
  <si>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</si>
  <si>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</si>
  <si>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</si>
  <si>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</si>
  <si>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</si>
  <si>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</si>
  <si>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</si>
  <si>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</si>
  <si>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</si>
  <si>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</si>
  <si>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</si>
  <si>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</si>
  <si>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</si>
  <si>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</si>
  <si>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</si>
  <si>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</si>
  <si>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</si>
  <si>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</si>
  <si>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</si>
  <si>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</si>
  <si>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</si>
  <si>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</si>
  <si>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</si>
  <si>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</si>
  <si>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</si>
  <si>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</si>
  <si>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</si>
  <si>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</si>
  <si>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</si>
  <si>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</si>
  <si>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</si>
  <si>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</si>
  <si>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</si>
  <si>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</si>
  <si>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</si>
  <si>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</si>
  <si>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</si>
  <si>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</si>
  <si>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</si>
  <si>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</si>
  <si>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</si>
  <si>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</si>
  <si>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</si>
  <si>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</si>
  <si>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</si>
  <si>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</si>
  <si>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</si>
  <si>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</si>
  <si>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</si>
  <si>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</si>
  <si>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</si>
  <si>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</si>
  <si>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</si>
  <si>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</si>
  <si>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</si>
  <si>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</si>
  <si>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</si>
  <si>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</si>
  <si>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</si>
  <si>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</si>
  <si>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</si>
  <si>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</si>
  <si>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</si>
  <si>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</si>
  <si>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</si>
  <si>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</si>
  <si>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</si>
  <si>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</si>
  <si>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</si>
  <si>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</si>
  <si>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</si>
  <si>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</si>
  <si>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</si>
  <si>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</si>
  <si>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</si>
  <si>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</si>
  <si>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</si>
  <si>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</si>
  <si>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</si>
  <si>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</si>
  <si>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</si>
  <si>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</si>
  <si>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</si>
  <si>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</si>
  <si>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</si>
  <si>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</si>
  <si>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</si>
  <si>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</si>
  <si>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</si>
  <si>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</si>
  <si>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</si>
  <si>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</si>
  <si>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</si>
  <si>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</si>
  <si>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</si>
  <si>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</si>
  <si>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</si>
  <si>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</si>
  <si>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</si>
  <si>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</si>
  <si>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</si>
  <si>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</si>
  <si>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</si>
  <si>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</si>
  <si>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</si>
  <si>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</si>
  <si>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</si>
  <si>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</si>
  <si>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</si>
  <si>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</si>
  <si>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</si>
  <si>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</si>
  <si>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</si>
  <si>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</si>
  <si>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</si>
  <si>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</si>
  <si>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</si>
  <si>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</si>
  <si>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</si>
  <si>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</si>
  <si>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</si>
  <si>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</si>
  <si>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</si>
  <si>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</si>
  <si>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</si>
  <si>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</si>
  <si>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</si>
  <si>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</si>
  <si>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</si>
  <si>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</si>
  <si>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</si>
  <si>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</si>
  <si>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</si>
  <si>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</si>
  <si>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</si>
  <si>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</si>
  <si>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</si>
  <si>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</si>
  <si>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</si>
  <si>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</si>
  <si>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</si>
  <si>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</si>
  <si>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</si>
  <si>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</si>
  <si>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</si>
  <si>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</si>
  <si>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</si>
  <si>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</si>
  <si>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</si>
  <si>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</si>
  <si>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</si>
  <si>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</si>
  <si>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</si>
  <si>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</si>
  <si>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</si>
  <si>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</si>
  <si>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</si>
  <si>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</si>
  <si>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</si>
  <si>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</si>
  <si>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</si>
  <si>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</si>
  <si>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</si>
  <si>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</si>
  <si>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</si>
  <si>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</si>
  <si>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</si>
  <si>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</si>
  <si>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</si>
  <si>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</si>
  <si>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</si>
  <si>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</si>
  <si>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</si>
  <si>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</si>
  <si>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</si>
  <si>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</si>
  <si>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</si>
  <si>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</si>
  <si>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</si>
  <si>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</si>
  <si>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</si>
  <si>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</si>
  <si>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</si>
  <si>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</si>
  <si>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</si>
  <si>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</si>
  <si>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</si>
  <si>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</si>
  <si>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</si>
  <si>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</si>
  <si>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</si>
  <si>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</si>
  <si>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</si>
  <si>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</si>
  <si>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</si>
  <si>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</si>
  <si>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</si>
  <si>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</si>
  <si>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</si>
  <si>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</si>
  <si>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</si>
  <si>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</si>
  <si>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</si>
  <si>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</si>
  <si>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</si>
  <si>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</si>
  <si>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</si>
  <si>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</si>
  <si>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</si>
  <si>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</si>
  <si>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</si>
  <si>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</si>
  <si>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Гюляй Рахман</t>
  </si>
  <si>
    <t>Нео Лондон Капитал АД</t>
  </si>
  <si>
    <t>гр. София, район Витоша, п.код 1618, бул. "Братя Бъкстон" 40</t>
  </si>
  <si>
    <t>0884274451</t>
  </si>
  <si>
    <t>info@neolondoncapital.com</t>
  </si>
  <si>
    <t>www.neolondoncapital.com</t>
  </si>
  <si>
    <t>www.investor.bg</t>
  </si>
  <si>
    <t>Гл. счетоводител</t>
  </si>
  <si>
    <t>Християн Дънков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</si>
</sst>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44312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Гюляй Рахман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44196</v>
      </c>
    </row>
    <row r="11" spans="1:2" ht="15.75">
      <c r="A11" s="7" t="s">
        <v>950</v>
      </c>
      <c r="B11" s="546">
        <v>44312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964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971</v>
      </c>
    </row>
    <row r="18" spans="1:2" ht="15.75">
      <c r="A18" s="7" t="s">
        <v>893</v>
      </c>
      <c r="B18" s="545"/>
    </row>
    <row r="19" spans="1:2" ht="15.75">
      <c r="A19" s="7" t="s">
        <v>4</v>
      </c>
      <c r="B19" s="545" t="s">
        <v>965</v>
      </c>
    </row>
    <row r="20" spans="1:2" ht="15.75">
      <c r="A20" s="7" t="s">
        <v>5</v>
      </c>
      <c r="B20" s="545" t="s">
        <v>965</v>
      </c>
    </row>
    <row r="21" spans="1:2" ht="15.75">
      <c r="A21" s="10" t="s">
        <v>6</v>
      </c>
      <c r="B21" s="547" t="s">
        <v>966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967</v>
      </c>
    </row>
    <row r="24" spans="1:2" ht="15.75">
      <c r="A24" s="10" t="s">
        <v>892</v>
      </c>
      <c r="B24" s="655" t="s">
        <v>968</v>
      </c>
    </row>
    <row r="25" spans="1:2" ht="15.75">
      <c r="A25" s="7" t="s">
        <v>895</v>
      </c>
      <c r="B25" s="656" t="s">
        <v>969</v>
      </c>
    </row>
    <row r="26" spans="1:2" ht="15.75">
      <c r="A26" s="10" t="s">
        <v>943</v>
      </c>
      <c r="B26" s="547" t="s">
        <v>963</v>
      </c>
    </row>
    <row r="27" spans="1:2" ht="15.75">
      <c r="A27" s="10" t="s">
        <v>944</v>
      </c>
      <c r="B27" s="547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0.36801242236024845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0.050825648723997426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0.009470529470529471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0.0074403710767347135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1.4452418926103137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1.9301848750982469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1.9298773194819396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1.6156579981546664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0.006014420941120186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0.03696316597552051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0.020217717187414157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0.7915721485322218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5.366716705983272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0.7856341189674523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4525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0.24260132961612696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0.8326282876586353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22.111773801634637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9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9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9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1380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9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9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9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9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9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9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1380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9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68311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9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9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9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9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9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9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9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439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9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9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439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9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9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9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9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9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9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9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9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9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9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9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9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9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9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800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9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9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9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800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9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9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9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70930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9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9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9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9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9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9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9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9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9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3373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9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4976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9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362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9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9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459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9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9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9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9195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9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47103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9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9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9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47103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9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9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9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47103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9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9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175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9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9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9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176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9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9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56483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9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127413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9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9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9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9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9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9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9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9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9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9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9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9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9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9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9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6710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9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6710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9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9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9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948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9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9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7658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9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18652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9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8661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9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9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35114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9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9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9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33991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9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9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69105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9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9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9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1732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9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9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70837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9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1152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9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8466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9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19629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9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9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8126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9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274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9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11049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9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9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9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165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9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16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9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9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29263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9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9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9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9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29263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9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127413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9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11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9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291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9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9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51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9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10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9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9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9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304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9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287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9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9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669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9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2850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9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9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9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243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9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3093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9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3762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9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1675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9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9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9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3762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9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1675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9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280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9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9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280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9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9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1395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9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447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9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948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9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5437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9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9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9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47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9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2529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9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2576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9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9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9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74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9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9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9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9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2787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9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2861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9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5437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9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9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9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9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5437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9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9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9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9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9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5437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9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231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9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-138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9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4462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9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-56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9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931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9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9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9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9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9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-32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9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5398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9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-8531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9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1191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9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-900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9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2128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9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134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9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-13152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9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3424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9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9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9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9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-15706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9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9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9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31244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9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-17802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9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9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-2948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9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9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-13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9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10481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9">
        <f t="shared" si="20"/>
        <v>44196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173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9">
        <f t="shared" si="20"/>
        <v>44196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9">
        <f t="shared" si="20"/>
        <v>44196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176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9">
        <f t="shared" si="20"/>
        <v>44196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176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9">
        <f t="shared" si="20"/>
        <v>44196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9">
        <f aca="true" t="shared" si="23" ref="C218:C281">endDate</f>
        <v>44196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9">
        <f t="shared" si="23"/>
        <v>44196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9">
        <f t="shared" si="23"/>
        <v>44196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9">
        <f t="shared" si="23"/>
        <v>44196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9">
        <f t="shared" si="23"/>
        <v>44196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9">
        <f t="shared" si="23"/>
        <v>44196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9">
        <f t="shared" si="23"/>
        <v>44196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9">
        <f t="shared" si="23"/>
        <v>44196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9">
        <f t="shared" si="23"/>
        <v>44196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9">
        <f t="shared" si="23"/>
        <v>44196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9">
        <f t="shared" si="23"/>
        <v>44196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9">
        <f t="shared" si="23"/>
        <v>44196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9">
        <f t="shared" si="23"/>
        <v>44196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9">
        <f t="shared" si="23"/>
        <v>44196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9">
        <f t="shared" si="23"/>
        <v>44196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9">
        <f t="shared" si="23"/>
        <v>44196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9">
        <f t="shared" si="23"/>
        <v>44196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9">
        <f t="shared" si="23"/>
        <v>44196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9">
        <f t="shared" si="23"/>
        <v>44196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9">
        <f t="shared" si="23"/>
        <v>44196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9">
        <f t="shared" si="23"/>
        <v>44196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9">
        <f t="shared" si="23"/>
        <v>44196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9">
        <f t="shared" si="23"/>
        <v>44196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9">
        <f t="shared" si="23"/>
        <v>44196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9">
        <f t="shared" si="23"/>
        <v>44196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9">
        <f t="shared" si="23"/>
        <v>44196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9">
        <f t="shared" si="23"/>
        <v>44196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9">
        <f t="shared" si="23"/>
        <v>44196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9">
        <f t="shared" si="23"/>
        <v>44196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9">
        <f t="shared" si="23"/>
        <v>44196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9">
        <f t="shared" si="23"/>
        <v>44196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9">
        <f t="shared" si="23"/>
        <v>44196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9">
        <f t="shared" si="23"/>
        <v>44196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9">
        <f t="shared" si="23"/>
        <v>44196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9">
        <f t="shared" si="23"/>
        <v>44196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9">
        <f t="shared" si="23"/>
        <v>44196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9">
        <f t="shared" si="23"/>
        <v>44196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9">
        <f t="shared" si="23"/>
        <v>44196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9">
        <f t="shared" si="23"/>
        <v>44196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9">
        <f t="shared" si="23"/>
        <v>44196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9">
        <f t="shared" si="23"/>
        <v>44196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9">
        <f t="shared" si="23"/>
        <v>44196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9">
        <f t="shared" si="23"/>
        <v>44196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9">
        <f t="shared" si="23"/>
        <v>44196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9">
        <f t="shared" si="23"/>
        <v>44196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9">
        <f t="shared" si="23"/>
        <v>44196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9">
        <f t="shared" si="23"/>
        <v>44196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9">
        <f t="shared" si="23"/>
        <v>44196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9">
        <f t="shared" si="23"/>
        <v>44196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9">
        <f t="shared" si="23"/>
        <v>44196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9">
        <f t="shared" si="23"/>
        <v>44196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9">
        <f t="shared" si="23"/>
        <v>44196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9">
        <f t="shared" si="23"/>
        <v>44196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9">
        <f t="shared" si="23"/>
        <v>44196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9">
        <f t="shared" si="23"/>
        <v>44196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9">
        <f t="shared" si="23"/>
        <v>44196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9">
        <f t="shared" si="23"/>
        <v>44196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9">
        <f t="shared" si="23"/>
        <v>44196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9">
        <f t="shared" si="23"/>
        <v>44196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9">
        <f t="shared" si="23"/>
        <v>44196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9">
        <f t="shared" si="23"/>
        <v>44196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9">
        <f t="shared" si="23"/>
        <v>44196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9">
        <f t="shared" si="23"/>
        <v>44196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9">
        <f t="shared" si="23"/>
        <v>44196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9">
        <f aca="true" t="shared" si="26" ref="C282:C345">endDate</f>
        <v>44196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9">
        <f t="shared" si="26"/>
        <v>44196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9">
        <f t="shared" si="26"/>
        <v>44196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9">
        <f t="shared" si="26"/>
        <v>44196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9">
        <f t="shared" si="26"/>
        <v>44196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9">
        <f t="shared" si="26"/>
        <v>44196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9">
        <f t="shared" si="26"/>
        <v>44196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9">
        <f t="shared" si="26"/>
        <v>44196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9">
        <f t="shared" si="26"/>
        <v>44196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9">
        <f t="shared" si="26"/>
        <v>44196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9">
        <f t="shared" si="26"/>
        <v>44196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9">
        <f t="shared" si="26"/>
        <v>44196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9">
        <f t="shared" si="26"/>
        <v>44196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9">
        <f t="shared" si="26"/>
        <v>44196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9">
        <f t="shared" si="26"/>
        <v>44196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9">
        <f t="shared" si="26"/>
        <v>44196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9">
        <f t="shared" si="26"/>
        <v>44196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9">
        <f t="shared" si="26"/>
        <v>44196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9">
        <f t="shared" si="26"/>
        <v>44196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9">
        <f t="shared" si="26"/>
        <v>44196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9">
        <f t="shared" si="26"/>
        <v>44196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9">
        <f t="shared" si="26"/>
        <v>44196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9">
        <f t="shared" si="26"/>
        <v>44196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9">
        <f t="shared" si="26"/>
        <v>44196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9">
        <f t="shared" si="26"/>
        <v>44196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9">
        <f t="shared" si="26"/>
        <v>44196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9">
        <f t="shared" si="26"/>
        <v>44196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9">
        <f t="shared" si="26"/>
        <v>44196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9">
        <f t="shared" si="26"/>
        <v>44196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9">
        <f t="shared" si="26"/>
        <v>44196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9">
        <f t="shared" si="26"/>
        <v>44196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9">
        <f t="shared" si="26"/>
        <v>44196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9">
        <f t="shared" si="26"/>
        <v>44196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9">
        <f t="shared" si="26"/>
        <v>44196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9">
        <f t="shared" si="26"/>
        <v>44196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9">
        <f t="shared" si="26"/>
        <v>44196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9">
        <f t="shared" si="26"/>
        <v>44196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9">
        <f t="shared" si="26"/>
        <v>44196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9">
        <f t="shared" si="26"/>
        <v>44196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9">
        <f t="shared" si="26"/>
        <v>44196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9">
        <f t="shared" si="26"/>
        <v>44196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9">
        <f t="shared" si="26"/>
        <v>44196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9">
        <f t="shared" si="26"/>
        <v>44196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9">
        <f t="shared" si="26"/>
        <v>44196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9">
        <f t="shared" si="26"/>
        <v>44196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9">
        <f t="shared" si="26"/>
        <v>44196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9">
        <f t="shared" si="26"/>
        <v>44196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9">
        <f t="shared" si="26"/>
        <v>44196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9">
        <f t="shared" si="26"/>
        <v>44196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9">
        <f t="shared" si="26"/>
        <v>44196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9">
        <f t="shared" si="26"/>
        <v>44196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9">
        <f t="shared" si="26"/>
        <v>44196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9">
        <f t="shared" si="26"/>
        <v>44196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9">
        <f t="shared" si="26"/>
        <v>44196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9">
        <f t="shared" si="26"/>
        <v>44196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9">
        <f t="shared" si="26"/>
        <v>44196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9">
        <f t="shared" si="26"/>
        <v>44196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9">
        <f t="shared" si="26"/>
        <v>44196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9">
        <f t="shared" si="26"/>
        <v>44196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9">
        <f t="shared" si="26"/>
        <v>44196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9">
        <f t="shared" si="26"/>
        <v>44196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9">
        <f t="shared" si="26"/>
        <v>44196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9">
        <f t="shared" si="26"/>
        <v>44196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9">
        <f t="shared" si="26"/>
        <v>44196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9">
        <f aca="true" t="shared" si="29" ref="C346:C409">endDate</f>
        <v>44196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9">
        <f t="shared" si="29"/>
        <v>44196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9">
        <f t="shared" si="29"/>
        <v>44196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9">
        <f t="shared" si="29"/>
        <v>44196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9">
        <f t="shared" si="29"/>
        <v>44196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6646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9">
        <f t="shared" si="29"/>
        <v>44196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9">
        <f t="shared" si="29"/>
        <v>44196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9">
        <f t="shared" si="29"/>
        <v>44196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9">
        <f t="shared" si="29"/>
        <v>44196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6646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9">
        <f t="shared" si="29"/>
        <v>44196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948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9">
        <f t="shared" si="29"/>
        <v>44196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9">
        <f t="shared" si="29"/>
        <v>44196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9">
        <f t="shared" si="29"/>
        <v>44196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9">
        <f t="shared" si="29"/>
        <v>44196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9">
        <f t="shared" si="29"/>
        <v>44196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9">
        <f t="shared" si="29"/>
        <v>44196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9">
        <f t="shared" si="29"/>
        <v>44196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9">
        <f t="shared" si="29"/>
        <v>44196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9">
        <f t="shared" si="29"/>
        <v>44196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9">
        <f t="shared" si="29"/>
        <v>44196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9">
        <f t="shared" si="29"/>
        <v>44196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9">
        <f t="shared" si="29"/>
        <v>44196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64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9">
        <f t="shared" si="29"/>
        <v>44196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7658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9">
        <f t="shared" si="29"/>
        <v>44196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9">
        <f t="shared" si="29"/>
        <v>44196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9">
        <f t="shared" si="29"/>
        <v>44196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7658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9">
        <f t="shared" si="29"/>
        <v>44196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9">
        <f t="shared" si="29"/>
        <v>44196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9">
        <f t="shared" si="29"/>
        <v>44196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9">
        <f t="shared" si="29"/>
        <v>44196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9">
        <f t="shared" si="29"/>
        <v>44196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9">
        <f t="shared" si="29"/>
        <v>44196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9">
        <f t="shared" si="29"/>
        <v>44196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9">
        <f t="shared" si="29"/>
        <v>44196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9">
        <f t="shared" si="29"/>
        <v>44196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9">
        <f t="shared" si="29"/>
        <v>44196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9">
        <f t="shared" si="29"/>
        <v>44196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9">
        <f t="shared" si="29"/>
        <v>44196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9">
        <f t="shared" si="29"/>
        <v>44196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9">
        <f t="shared" si="29"/>
        <v>44196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9">
        <f t="shared" si="29"/>
        <v>44196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9">
        <f t="shared" si="29"/>
        <v>44196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9">
        <f t="shared" si="29"/>
        <v>44196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9">
        <f t="shared" si="29"/>
        <v>44196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9">
        <f t="shared" si="29"/>
        <v>44196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9">
        <f t="shared" si="29"/>
        <v>44196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9">
        <f t="shared" si="29"/>
        <v>44196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9">
        <f t="shared" si="29"/>
        <v>44196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9">
        <f t="shared" si="29"/>
        <v>44196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9">
        <f t="shared" si="29"/>
        <v>44196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9">
        <f t="shared" si="29"/>
        <v>44196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9">
        <f t="shared" si="29"/>
        <v>44196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9">
        <f t="shared" si="29"/>
        <v>44196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9">
        <f t="shared" si="29"/>
        <v>44196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9">
        <f t="shared" si="29"/>
        <v>44196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9">
        <f t="shared" si="29"/>
        <v>44196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9">
        <f t="shared" si="29"/>
        <v>44196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9">
        <f t="shared" si="29"/>
        <v>44196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9">
        <f t="shared" si="29"/>
        <v>44196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9">
        <f t="shared" si="29"/>
        <v>44196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9">
        <f t="shared" si="29"/>
        <v>44196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9">
        <f t="shared" si="29"/>
        <v>44196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9">
        <f t="shared" si="29"/>
        <v>44196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9">
        <f t="shared" si="29"/>
        <v>44196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9">
        <f aca="true" t="shared" si="32" ref="C410:C459">endDate</f>
        <v>44196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9">
        <f t="shared" si="32"/>
        <v>44196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9">
        <f t="shared" si="32"/>
        <v>44196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9">
        <f t="shared" si="32"/>
        <v>44196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9">
        <f t="shared" si="32"/>
        <v>44196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9">
        <f t="shared" si="32"/>
        <v>44196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9">
        <f t="shared" si="32"/>
        <v>44196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17640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9">
        <f t="shared" si="32"/>
        <v>44196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9">
        <f t="shared" si="32"/>
        <v>44196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9">
        <f t="shared" si="32"/>
        <v>44196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9">
        <f t="shared" si="32"/>
        <v>44196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17640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9">
        <f t="shared" si="32"/>
        <v>44196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948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9">
        <f t="shared" si="32"/>
        <v>44196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9">
        <f t="shared" si="32"/>
        <v>44196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9">
        <f t="shared" si="32"/>
        <v>44196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9">
        <f t="shared" si="32"/>
        <v>44196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9">
        <f t="shared" si="32"/>
        <v>44196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9">
        <f t="shared" si="32"/>
        <v>44196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9">
        <f t="shared" si="32"/>
        <v>44196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9">
        <f t="shared" si="32"/>
        <v>44196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9">
        <f t="shared" si="32"/>
        <v>44196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9">
        <f t="shared" si="32"/>
        <v>44196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9">
        <f t="shared" si="32"/>
        <v>44196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9">
        <f t="shared" si="32"/>
        <v>44196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64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9">
        <f t="shared" si="32"/>
        <v>44196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18652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9">
        <f t="shared" si="32"/>
        <v>44196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9">
        <f t="shared" si="32"/>
        <v>44196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9">
        <f t="shared" si="32"/>
        <v>44196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18652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9">
        <f t="shared" si="32"/>
        <v>44196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9">
        <f t="shared" si="32"/>
        <v>44196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9">
        <f t="shared" si="32"/>
        <v>44196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9">
        <f t="shared" si="32"/>
        <v>44196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9">
        <f t="shared" si="32"/>
        <v>44196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9">
        <f t="shared" si="32"/>
        <v>44196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447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9">
        <f t="shared" si="32"/>
        <v>44196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9">
        <f t="shared" si="32"/>
        <v>44196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9">
        <f t="shared" si="32"/>
        <v>44196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9">
        <f t="shared" si="32"/>
        <v>44196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9">
        <f t="shared" si="32"/>
        <v>44196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9">
        <f t="shared" si="32"/>
        <v>44196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9">
        <f t="shared" si="32"/>
        <v>44196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9">
        <f t="shared" si="32"/>
        <v>44196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9">
        <f t="shared" si="32"/>
        <v>44196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9">
        <f t="shared" si="32"/>
        <v>44196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9">
        <f t="shared" si="32"/>
        <v>44196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9">
        <f t="shared" si="32"/>
        <v>44196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8214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9">
        <f t="shared" si="32"/>
        <v>44196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8661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9">
        <f t="shared" si="32"/>
        <v>44196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9">
        <f t="shared" si="32"/>
        <v>44196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9">
        <f t="shared" si="32"/>
        <v>44196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8661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9">
        <f aca="true" t="shared" si="35" ref="C461:C524">endDate</f>
        <v>44196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9">
        <f t="shared" si="35"/>
        <v>44196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9">
        <f t="shared" si="35"/>
        <v>44196</v>
      </c>
      <c r="D463" s="99" t="s">
        <v>529</v>
      </c>
      <c r="E463" s="481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9">
        <f t="shared" si="35"/>
        <v>44196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9">
        <f t="shared" si="35"/>
        <v>44196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9">
        <f t="shared" si="35"/>
        <v>44196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9">
        <f t="shared" si="35"/>
        <v>44196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9">
        <f t="shared" si="35"/>
        <v>44196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9">
        <f t="shared" si="35"/>
        <v>44196</v>
      </c>
      <c r="D469" s="99" t="s">
        <v>545</v>
      </c>
      <c r="E469" s="481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9">
        <f t="shared" si="35"/>
        <v>44196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9">
        <f t="shared" si="35"/>
        <v>44196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9">
        <f t="shared" si="35"/>
        <v>44196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9">
        <f t="shared" si="35"/>
        <v>44196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9">
        <f t="shared" si="35"/>
        <v>44196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9">
        <f t="shared" si="35"/>
        <v>44196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9">
        <f t="shared" si="35"/>
        <v>44196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9">
        <f t="shared" si="35"/>
        <v>44196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9">
        <f t="shared" si="35"/>
        <v>44196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9">
        <f t="shared" si="35"/>
        <v>44196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9">
        <f t="shared" si="35"/>
        <v>44196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9">
        <f t="shared" si="35"/>
        <v>44196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9">
        <f t="shared" si="35"/>
        <v>44196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9">
        <f t="shared" si="35"/>
        <v>44196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9">
        <f t="shared" si="35"/>
        <v>44196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9">
        <f t="shared" si="35"/>
        <v>44196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9">
        <f t="shared" si="35"/>
        <v>44196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9">
        <f t="shared" si="35"/>
        <v>44196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9">
        <f t="shared" si="35"/>
        <v>44196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9">
        <f t="shared" si="35"/>
        <v>44196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9">
        <f t="shared" si="35"/>
        <v>44196</v>
      </c>
      <c r="D490" s="99" t="s">
        <v>583</v>
      </c>
      <c r="E490" s="481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9">
        <f t="shared" si="35"/>
        <v>44196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9">
        <f t="shared" si="35"/>
        <v>44196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9">
        <f t="shared" si="35"/>
        <v>44196</v>
      </c>
      <c r="D493" s="99" t="s">
        <v>529</v>
      </c>
      <c r="E493" s="481">
        <v>2</v>
      </c>
      <c r="F493" s="99" t="s">
        <v>528</v>
      </c>
      <c r="H493" s="99">
        <f>'Справка 6'!E13</f>
        <v>1382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9">
        <f t="shared" si="35"/>
        <v>44196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9">
        <f t="shared" si="35"/>
        <v>44196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9">
        <f t="shared" si="35"/>
        <v>44196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9">
        <f t="shared" si="35"/>
        <v>44196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9">
        <f t="shared" si="35"/>
        <v>44196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9">
        <f t="shared" si="35"/>
        <v>44196</v>
      </c>
      <c r="D499" s="99" t="s">
        <v>545</v>
      </c>
      <c r="E499" s="481">
        <v>2</v>
      </c>
      <c r="F499" s="99" t="s">
        <v>804</v>
      </c>
      <c r="H499" s="99">
        <f>'Справка 6'!E19</f>
        <v>1382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9">
        <f t="shared" si="35"/>
        <v>44196</v>
      </c>
      <c r="D500" s="99" t="s">
        <v>547</v>
      </c>
      <c r="E500" s="481">
        <v>2</v>
      </c>
      <c r="F500" s="99" t="s">
        <v>546</v>
      </c>
      <c r="H500" s="99">
        <f>'Справка 6'!E20</f>
        <v>69296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9">
        <f t="shared" si="35"/>
        <v>44196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9">
        <f t="shared" si="35"/>
        <v>44196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9">
        <f t="shared" si="35"/>
        <v>44196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9">
        <f t="shared" si="35"/>
        <v>44196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9">
        <f t="shared" si="35"/>
        <v>44196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9">
        <f t="shared" si="35"/>
        <v>44196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9">
        <f t="shared" si="35"/>
        <v>44196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9">
        <f t="shared" si="35"/>
        <v>44196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9">
        <f t="shared" si="35"/>
        <v>44196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9">
        <f t="shared" si="35"/>
        <v>44196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9">
        <f t="shared" si="35"/>
        <v>44196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9">
        <f t="shared" si="35"/>
        <v>44196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9">
        <f t="shared" si="35"/>
        <v>44196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9">
        <f t="shared" si="35"/>
        <v>44196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9">
        <f t="shared" si="35"/>
        <v>44196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9">
        <f t="shared" si="35"/>
        <v>44196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9">
        <f t="shared" si="35"/>
        <v>44196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9">
        <f t="shared" si="35"/>
        <v>44196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9">
        <f t="shared" si="35"/>
        <v>44196</v>
      </c>
      <c r="D519" s="99" t="s">
        <v>581</v>
      </c>
      <c r="E519" s="481">
        <v>2</v>
      </c>
      <c r="F519" s="99" t="s">
        <v>580</v>
      </c>
      <c r="H519" s="99">
        <f>'Справка 6'!E41</f>
        <v>726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9">
        <f t="shared" si="35"/>
        <v>44196</v>
      </c>
      <c r="D520" s="99" t="s">
        <v>583</v>
      </c>
      <c r="E520" s="481">
        <v>2</v>
      </c>
      <c r="F520" s="99" t="s">
        <v>582</v>
      </c>
      <c r="H520" s="99">
        <f>'Справка 6'!E42</f>
        <v>71404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9">
        <f t="shared" si="35"/>
        <v>44196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9">
        <f t="shared" si="35"/>
        <v>44196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9">
        <f t="shared" si="35"/>
        <v>44196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9">
        <f t="shared" si="35"/>
        <v>44196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9">
        <f aca="true" t="shared" si="38" ref="C525:C588">endDate</f>
        <v>44196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9">
        <f t="shared" si="38"/>
        <v>44196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9">
        <f t="shared" si="38"/>
        <v>44196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9">
        <f t="shared" si="38"/>
        <v>44196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9">
        <f t="shared" si="38"/>
        <v>44196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9">
        <f t="shared" si="38"/>
        <v>44196</v>
      </c>
      <c r="D530" s="99" t="s">
        <v>547</v>
      </c>
      <c r="E530" s="481">
        <v>3</v>
      </c>
      <c r="F530" s="99" t="s">
        <v>546</v>
      </c>
      <c r="H530" s="99">
        <f>'Справка 6'!F20</f>
        <v>2465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9">
        <f t="shared" si="38"/>
        <v>44196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9">
        <f t="shared" si="38"/>
        <v>44196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9">
        <f t="shared" si="38"/>
        <v>44196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9">
        <f t="shared" si="38"/>
        <v>44196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9">
        <f t="shared" si="38"/>
        <v>44196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9">
        <f t="shared" si="38"/>
        <v>44196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9">
        <f t="shared" si="38"/>
        <v>44196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9">
        <f t="shared" si="38"/>
        <v>44196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9">
        <f t="shared" si="38"/>
        <v>44196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9">
        <f t="shared" si="38"/>
        <v>44196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9">
        <f t="shared" si="38"/>
        <v>44196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9">
        <f t="shared" si="38"/>
        <v>44196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9">
        <f t="shared" si="38"/>
        <v>44196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9">
        <f t="shared" si="38"/>
        <v>44196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9">
        <f t="shared" si="38"/>
        <v>44196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9">
        <f t="shared" si="38"/>
        <v>44196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9">
        <f t="shared" si="38"/>
        <v>44196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9">
        <f t="shared" si="38"/>
        <v>44196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9">
        <f t="shared" si="38"/>
        <v>44196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9">
        <f t="shared" si="38"/>
        <v>44196</v>
      </c>
      <c r="D550" s="99" t="s">
        <v>583</v>
      </c>
      <c r="E550" s="481">
        <v>3</v>
      </c>
      <c r="F550" s="99" t="s">
        <v>582</v>
      </c>
      <c r="H550" s="99">
        <f>'Справка 6'!F42</f>
        <v>2465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9">
        <f t="shared" si="38"/>
        <v>44196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9">
        <f t="shared" si="38"/>
        <v>44196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9">
        <f t="shared" si="38"/>
        <v>44196</v>
      </c>
      <c r="D553" s="99" t="s">
        <v>529</v>
      </c>
      <c r="E553" s="481">
        <v>4</v>
      </c>
      <c r="F553" s="99" t="s">
        <v>528</v>
      </c>
      <c r="H553" s="99">
        <f>'Справка 6'!G13</f>
        <v>1382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9">
        <f t="shared" si="38"/>
        <v>44196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9">
        <f t="shared" si="38"/>
        <v>44196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9">
        <f t="shared" si="38"/>
        <v>44196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9">
        <f t="shared" si="38"/>
        <v>44196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9">
        <f t="shared" si="38"/>
        <v>44196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9">
        <f t="shared" si="38"/>
        <v>44196</v>
      </c>
      <c r="D559" s="99" t="s">
        <v>545</v>
      </c>
      <c r="E559" s="481">
        <v>4</v>
      </c>
      <c r="F559" s="99" t="s">
        <v>804</v>
      </c>
      <c r="H559" s="99">
        <f>'Справка 6'!G19</f>
        <v>1382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9">
        <f t="shared" si="38"/>
        <v>44196</v>
      </c>
      <c r="D560" s="99" t="s">
        <v>547</v>
      </c>
      <c r="E560" s="481">
        <v>4</v>
      </c>
      <c r="F560" s="99" t="s">
        <v>546</v>
      </c>
      <c r="H560" s="99">
        <f>'Справка 6'!G20</f>
        <v>66831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9">
        <f t="shared" si="38"/>
        <v>44196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9">
        <f t="shared" si="38"/>
        <v>44196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9">
        <f t="shared" si="38"/>
        <v>44196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9">
        <f t="shared" si="38"/>
        <v>44196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9">
        <f t="shared" si="38"/>
        <v>44196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9">
        <f t="shared" si="38"/>
        <v>44196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9">
        <f t="shared" si="38"/>
        <v>44196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9">
        <f t="shared" si="38"/>
        <v>44196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9">
        <f t="shared" si="38"/>
        <v>44196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9">
        <f t="shared" si="38"/>
        <v>44196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9">
        <f t="shared" si="38"/>
        <v>44196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9">
        <f t="shared" si="38"/>
        <v>44196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9">
        <f t="shared" si="38"/>
        <v>44196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9">
        <f t="shared" si="38"/>
        <v>44196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9">
        <f t="shared" si="38"/>
        <v>44196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9">
        <f t="shared" si="38"/>
        <v>44196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9">
        <f t="shared" si="38"/>
        <v>44196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9">
        <f t="shared" si="38"/>
        <v>44196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9">
        <f t="shared" si="38"/>
        <v>44196</v>
      </c>
      <c r="D579" s="99" t="s">
        <v>581</v>
      </c>
      <c r="E579" s="481">
        <v>4</v>
      </c>
      <c r="F579" s="99" t="s">
        <v>580</v>
      </c>
      <c r="H579" s="99">
        <f>'Справка 6'!G41</f>
        <v>726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9">
        <f t="shared" si="38"/>
        <v>44196</v>
      </c>
      <c r="D580" s="99" t="s">
        <v>583</v>
      </c>
      <c r="E580" s="481">
        <v>4</v>
      </c>
      <c r="F580" s="99" t="s">
        <v>582</v>
      </c>
      <c r="H580" s="99">
        <f>'Справка 6'!G42</f>
        <v>68939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9">
        <f t="shared" si="38"/>
        <v>44196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9">
        <f t="shared" si="38"/>
        <v>44196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9">
        <f t="shared" si="38"/>
        <v>44196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9">
        <f t="shared" si="38"/>
        <v>44196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9">
        <f t="shared" si="38"/>
        <v>44196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9">
        <f t="shared" si="38"/>
        <v>44196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9">
        <f t="shared" si="38"/>
        <v>44196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9">
        <f t="shared" si="38"/>
        <v>44196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9">
        <f aca="true" t="shared" si="41" ref="C589:C652">endDate</f>
        <v>44196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9">
        <f t="shared" si="41"/>
        <v>44196</v>
      </c>
      <c r="D590" s="99" t="s">
        <v>547</v>
      </c>
      <c r="E590" s="481">
        <v>5</v>
      </c>
      <c r="F590" s="99" t="s">
        <v>546</v>
      </c>
      <c r="H590" s="99">
        <f>'Справка 6'!H20</f>
        <v>1480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9">
        <f t="shared" si="41"/>
        <v>44196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9">
        <f t="shared" si="41"/>
        <v>44196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9">
        <f t="shared" si="41"/>
        <v>44196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9">
        <f t="shared" si="41"/>
        <v>44196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9">
        <f t="shared" si="41"/>
        <v>44196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9">
        <f t="shared" si="41"/>
        <v>44196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9">
        <f t="shared" si="41"/>
        <v>44196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9">
        <f t="shared" si="41"/>
        <v>44196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9">
        <f t="shared" si="41"/>
        <v>44196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9">
        <f t="shared" si="41"/>
        <v>44196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9">
        <f t="shared" si="41"/>
        <v>44196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9">
        <f t="shared" si="41"/>
        <v>44196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9">
        <f t="shared" si="41"/>
        <v>44196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9">
        <f t="shared" si="41"/>
        <v>44196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9">
        <f t="shared" si="41"/>
        <v>44196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9">
        <f t="shared" si="41"/>
        <v>44196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9">
        <f t="shared" si="41"/>
        <v>44196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9">
        <f t="shared" si="41"/>
        <v>44196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9">
        <f t="shared" si="41"/>
        <v>44196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9">
        <f t="shared" si="41"/>
        <v>44196</v>
      </c>
      <c r="D610" s="99" t="s">
        <v>583</v>
      </c>
      <c r="E610" s="481">
        <v>5</v>
      </c>
      <c r="F610" s="99" t="s">
        <v>582</v>
      </c>
      <c r="H610" s="99">
        <f>'Справка 6'!H42</f>
        <v>1480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9">
        <f t="shared" si="41"/>
        <v>44196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9">
        <f t="shared" si="41"/>
        <v>44196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9">
        <f t="shared" si="41"/>
        <v>44196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9">
        <f t="shared" si="41"/>
        <v>44196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9">
        <f t="shared" si="41"/>
        <v>44196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9">
        <f t="shared" si="41"/>
        <v>44196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9">
        <f t="shared" si="41"/>
        <v>44196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9">
        <f t="shared" si="41"/>
        <v>44196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9">
        <f t="shared" si="41"/>
        <v>44196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9">
        <f t="shared" si="41"/>
        <v>44196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9">
        <f t="shared" si="41"/>
        <v>44196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9">
        <f t="shared" si="41"/>
        <v>44196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9">
        <f t="shared" si="41"/>
        <v>44196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9">
        <f t="shared" si="41"/>
        <v>44196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9">
        <f t="shared" si="41"/>
        <v>44196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9">
        <f t="shared" si="41"/>
        <v>44196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9">
        <f t="shared" si="41"/>
        <v>44196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9">
        <f t="shared" si="41"/>
        <v>44196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9">
        <f t="shared" si="41"/>
        <v>44196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9">
        <f t="shared" si="41"/>
        <v>44196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9">
        <f t="shared" si="41"/>
        <v>44196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9">
        <f t="shared" si="41"/>
        <v>44196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9">
        <f t="shared" si="41"/>
        <v>44196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9">
        <f t="shared" si="41"/>
        <v>44196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9">
        <f t="shared" si="41"/>
        <v>44196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9">
        <f t="shared" si="41"/>
        <v>44196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9">
        <f t="shared" si="41"/>
        <v>44196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9">
        <f t="shared" si="41"/>
        <v>44196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9">
        <f t="shared" si="41"/>
        <v>44196</v>
      </c>
      <c r="D639" s="99" t="s">
        <v>581</v>
      </c>
      <c r="E639" s="481">
        <v>6</v>
      </c>
      <c r="F639" s="99" t="s">
        <v>580</v>
      </c>
      <c r="H639" s="99">
        <f>'Справка 6'!I41</f>
        <v>287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9">
        <f t="shared" si="41"/>
        <v>44196</v>
      </c>
      <c r="D640" s="99" t="s">
        <v>583</v>
      </c>
      <c r="E640" s="481">
        <v>6</v>
      </c>
      <c r="F640" s="99" t="s">
        <v>582</v>
      </c>
      <c r="H640" s="99">
        <f>'Справка 6'!I42</f>
        <v>287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9">
        <f t="shared" si="41"/>
        <v>44196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9">
        <f t="shared" si="41"/>
        <v>44196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9">
        <f t="shared" si="41"/>
        <v>44196</v>
      </c>
      <c r="D643" s="99" t="s">
        <v>529</v>
      </c>
      <c r="E643" s="481">
        <v>7</v>
      </c>
      <c r="F643" s="99" t="s">
        <v>528</v>
      </c>
      <c r="H643" s="99">
        <f>'Справка 6'!J13</f>
        <v>1382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9">
        <f t="shared" si="41"/>
        <v>44196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9">
        <f t="shared" si="41"/>
        <v>44196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9">
        <f t="shared" si="41"/>
        <v>44196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9">
        <f t="shared" si="41"/>
        <v>44196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9">
        <f t="shared" si="41"/>
        <v>44196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9">
        <f t="shared" si="41"/>
        <v>44196</v>
      </c>
      <c r="D649" s="99" t="s">
        <v>545</v>
      </c>
      <c r="E649" s="481">
        <v>7</v>
      </c>
      <c r="F649" s="99" t="s">
        <v>804</v>
      </c>
      <c r="H649" s="99">
        <f>'Справка 6'!J19</f>
        <v>1382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9">
        <f t="shared" si="41"/>
        <v>44196</v>
      </c>
      <c r="D650" s="99" t="s">
        <v>547</v>
      </c>
      <c r="E650" s="481">
        <v>7</v>
      </c>
      <c r="F650" s="99" t="s">
        <v>546</v>
      </c>
      <c r="H650" s="99">
        <f>'Справка 6'!J20</f>
        <v>68311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9">
        <f t="shared" si="41"/>
        <v>44196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9">
        <f t="shared" si="41"/>
        <v>44196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9">
        <f aca="true" t="shared" si="44" ref="C653:C716">endDate</f>
        <v>44196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9">
        <f t="shared" si="44"/>
        <v>44196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9">
        <f t="shared" si="44"/>
        <v>44196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9">
        <f t="shared" si="44"/>
        <v>44196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9">
        <f t="shared" si="44"/>
        <v>44196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9">
        <f t="shared" si="44"/>
        <v>44196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9">
        <f t="shared" si="44"/>
        <v>44196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9">
        <f t="shared" si="44"/>
        <v>44196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9">
        <f t="shared" si="44"/>
        <v>44196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9">
        <f t="shared" si="44"/>
        <v>44196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9">
        <f t="shared" si="44"/>
        <v>44196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9">
        <f t="shared" si="44"/>
        <v>44196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9">
        <f t="shared" si="44"/>
        <v>44196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9">
        <f t="shared" si="44"/>
        <v>44196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9">
        <f t="shared" si="44"/>
        <v>44196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9">
        <f t="shared" si="44"/>
        <v>44196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9">
        <f t="shared" si="44"/>
        <v>44196</v>
      </c>
      <c r="D669" s="99" t="s">
        <v>581</v>
      </c>
      <c r="E669" s="481">
        <v>7</v>
      </c>
      <c r="F669" s="99" t="s">
        <v>580</v>
      </c>
      <c r="H669" s="99">
        <f>'Справка 6'!J41</f>
        <v>439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9">
        <f t="shared" si="44"/>
        <v>44196</v>
      </c>
      <c r="D670" s="99" t="s">
        <v>583</v>
      </c>
      <c r="E670" s="481">
        <v>7</v>
      </c>
      <c r="F670" s="99" t="s">
        <v>582</v>
      </c>
      <c r="H670" s="99">
        <f>'Справка 6'!J42</f>
        <v>70132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9">
        <f t="shared" si="44"/>
        <v>44196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9">
        <f t="shared" si="44"/>
        <v>44196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9">
        <f t="shared" si="44"/>
        <v>44196</v>
      </c>
      <c r="D673" s="99" t="s">
        <v>529</v>
      </c>
      <c r="E673" s="481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9">
        <f t="shared" si="44"/>
        <v>44196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9">
        <f t="shared" si="44"/>
        <v>44196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9">
        <f t="shared" si="44"/>
        <v>44196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9">
        <f t="shared" si="44"/>
        <v>44196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9">
        <f t="shared" si="44"/>
        <v>44196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9">
        <f t="shared" si="44"/>
        <v>44196</v>
      </c>
      <c r="D679" s="99" t="s">
        <v>545</v>
      </c>
      <c r="E679" s="481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9">
        <f t="shared" si="44"/>
        <v>44196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9">
        <f t="shared" si="44"/>
        <v>44196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9">
        <f t="shared" si="44"/>
        <v>44196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9">
        <f t="shared" si="44"/>
        <v>44196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9">
        <f t="shared" si="44"/>
        <v>44196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9">
        <f t="shared" si="44"/>
        <v>44196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9">
        <f t="shared" si="44"/>
        <v>44196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9">
        <f t="shared" si="44"/>
        <v>44196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9">
        <f t="shared" si="44"/>
        <v>44196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9">
        <f t="shared" si="44"/>
        <v>44196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9">
        <f t="shared" si="44"/>
        <v>44196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9">
        <f t="shared" si="44"/>
        <v>44196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9">
        <f t="shared" si="44"/>
        <v>44196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9">
        <f t="shared" si="44"/>
        <v>44196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9">
        <f t="shared" si="44"/>
        <v>44196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9">
        <f t="shared" si="44"/>
        <v>44196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9">
        <f t="shared" si="44"/>
        <v>44196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9">
        <f t="shared" si="44"/>
        <v>44196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9">
        <f t="shared" si="44"/>
        <v>44196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9">
        <f t="shared" si="44"/>
        <v>44196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9">
        <f t="shared" si="44"/>
        <v>44196</v>
      </c>
      <c r="D700" s="99" t="s">
        <v>583</v>
      </c>
      <c r="E700" s="481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9">
        <f t="shared" si="44"/>
        <v>44196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9">
        <f t="shared" si="44"/>
        <v>44196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9">
        <f t="shared" si="44"/>
        <v>44196</v>
      </c>
      <c r="D703" s="99" t="s">
        <v>529</v>
      </c>
      <c r="E703" s="481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9">
        <f t="shared" si="44"/>
        <v>44196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9">
        <f t="shared" si="44"/>
        <v>44196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9">
        <f t="shared" si="44"/>
        <v>44196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9">
        <f t="shared" si="44"/>
        <v>44196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9">
        <f t="shared" si="44"/>
        <v>44196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9">
        <f t="shared" si="44"/>
        <v>44196</v>
      </c>
      <c r="D709" s="99" t="s">
        <v>545</v>
      </c>
      <c r="E709" s="481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9">
        <f t="shared" si="44"/>
        <v>44196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9">
        <f t="shared" si="44"/>
        <v>44196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9">
        <f t="shared" si="44"/>
        <v>44196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9">
        <f t="shared" si="44"/>
        <v>44196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9">
        <f t="shared" si="44"/>
        <v>44196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9">
        <f t="shared" si="44"/>
        <v>44196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9">
        <f t="shared" si="44"/>
        <v>44196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9">
        <f aca="true" t="shared" si="47" ref="C717:C780">endDate</f>
        <v>44196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9">
        <f t="shared" si="47"/>
        <v>44196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9">
        <f t="shared" si="47"/>
        <v>44196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9">
        <f t="shared" si="47"/>
        <v>44196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9">
        <f t="shared" si="47"/>
        <v>44196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9">
        <f t="shared" si="47"/>
        <v>44196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9">
        <f t="shared" si="47"/>
        <v>44196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9">
        <f t="shared" si="47"/>
        <v>44196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9">
        <f t="shared" si="47"/>
        <v>44196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9">
        <f t="shared" si="47"/>
        <v>44196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9">
        <f t="shared" si="47"/>
        <v>44196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9">
        <f t="shared" si="47"/>
        <v>44196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9">
        <f t="shared" si="47"/>
        <v>44196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9">
        <f t="shared" si="47"/>
        <v>44196</v>
      </c>
      <c r="D730" s="99" t="s">
        <v>583</v>
      </c>
      <c r="E730" s="481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9">
        <f t="shared" si="47"/>
        <v>44196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9">
        <f t="shared" si="47"/>
        <v>44196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9">
        <f t="shared" si="47"/>
        <v>44196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9">
        <f t="shared" si="47"/>
        <v>44196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9">
        <f t="shared" si="47"/>
        <v>44196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9">
        <f t="shared" si="47"/>
        <v>44196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9">
        <f t="shared" si="47"/>
        <v>44196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9">
        <f t="shared" si="47"/>
        <v>44196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9">
        <f t="shared" si="47"/>
        <v>44196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9">
        <f t="shared" si="47"/>
        <v>44196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9">
        <f t="shared" si="47"/>
        <v>44196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9">
        <f t="shared" si="47"/>
        <v>44196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9">
        <f t="shared" si="47"/>
        <v>44196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9">
        <f t="shared" si="47"/>
        <v>44196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9">
        <f t="shared" si="47"/>
        <v>44196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9">
        <f t="shared" si="47"/>
        <v>44196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9">
        <f t="shared" si="47"/>
        <v>44196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9">
        <f t="shared" si="47"/>
        <v>44196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9">
        <f t="shared" si="47"/>
        <v>44196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9">
        <f t="shared" si="47"/>
        <v>44196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9">
        <f t="shared" si="47"/>
        <v>44196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9">
        <f t="shared" si="47"/>
        <v>44196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9">
        <f t="shared" si="47"/>
        <v>44196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9">
        <f t="shared" si="47"/>
        <v>44196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9">
        <f t="shared" si="47"/>
        <v>44196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9">
        <f t="shared" si="47"/>
        <v>44196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9">
        <f t="shared" si="47"/>
        <v>44196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9">
        <f t="shared" si="47"/>
        <v>44196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9">
        <f t="shared" si="47"/>
        <v>44196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9">
        <f t="shared" si="47"/>
        <v>44196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9">
        <f t="shared" si="47"/>
        <v>44196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9">
        <f t="shared" si="47"/>
        <v>44196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9">
        <f t="shared" si="47"/>
        <v>44196</v>
      </c>
      <c r="D763" s="99" t="s">
        <v>529</v>
      </c>
      <c r="E763" s="481">
        <v>11</v>
      </c>
      <c r="F763" s="99" t="s">
        <v>528</v>
      </c>
      <c r="H763" s="99">
        <f>'Справка 6'!N13</f>
        <v>2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9">
        <f t="shared" si="47"/>
        <v>44196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9">
        <f t="shared" si="47"/>
        <v>44196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9">
        <f t="shared" si="47"/>
        <v>44196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9">
        <f t="shared" si="47"/>
        <v>44196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9">
        <f t="shared" si="47"/>
        <v>44196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9">
        <f t="shared" si="47"/>
        <v>44196</v>
      </c>
      <c r="D769" s="99" t="s">
        <v>545</v>
      </c>
      <c r="E769" s="481">
        <v>11</v>
      </c>
      <c r="F769" s="99" t="s">
        <v>804</v>
      </c>
      <c r="H769" s="99">
        <f>'Справка 6'!N19</f>
        <v>2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9">
        <f t="shared" si="47"/>
        <v>44196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9">
        <f t="shared" si="47"/>
        <v>44196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9">
        <f t="shared" si="47"/>
        <v>44196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9">
        <f t="shared" si="47"/>
        <v>44196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9">
        <f t="shared" si="47"/>
        <v>44196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9">
        <f t="shared" si="47"/>
        <v>44196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9">
        <f t="shared" si="47"/>
        <v>44196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9">
        <f t="shared" si="47"/>
        <v>44196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9">
        <f t="shared" si="47"/>
        <v>44196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9">
        <f t="shared" si="47"/>
        <v>44196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9">
        <f t="shared" si="47"/>
        <v>44196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9">
        <f aca="true" t="shared" si="50" ref="C781:C844">endDate</f>
        <v>44196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9">
        <f t="shared" si="50"/>
        <v>44196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9">
        <f t="shared" si="50"/>
        <v>44196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9">
        <f t="shared" si="50"/>
        <v>44196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9">
        <f t="shared" si="50"/>
        <v>44196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9">
        <f t="shared" si="50"/>
        <v>44196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9">
        <f t="shared" si="50"/>
        <v>44196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9">
        <f t="shared" si="50"/>
        <v>44196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9">
        <f t="shared" si="50"/>
        <v>44196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9">
        <f t="shared" si="50"/>
        <v>44196</v>
      </c>
      <c r="D790" s="99" t="s">
        <v>583</v>
      </c>
      <c r="E790" s="481">
        <v>11</v>
      </c>
      <c r="F790" s="99" t="s">
        <v>582</v>
      </c>
      <c r="H790" s="99">
        <f>'Справка 6'!N42</f>
        <v>2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9">
        <f t="shared" si="50"/>
        <v>44196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9">
        <f t="shared" si="50"/>
        <v>44196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9">
        <f t="shared" si="50"/>
        <v>44196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9">
        <f t="shared" si="50"/>
        <v>44196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9">
        <f t="shared" si="50"/>
        <v>44196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9">
        <f t="shared" si="50"/>
        <v>44196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9">
        <f t="shared" si="50"/>
        <v>44196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9">
        <f t="shared" si="50"/>
        <v>44196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9">
        <f t="shared" si="50"/>
        <v>44196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9">
        <f t="shared" si="50"/>
        <v>44196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9">
        <f t="shared" si="50"/>
        <v>44196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9">
        <f t="shared" si="50"/>
        <v>44196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9">
        <f t="shared" si="50"/>
        <v>44196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9">
        <f t="shared" si="50"/>
        <v>44196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9">
        <f t="shared" si="50"/>
        <v>44196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9">
        <f t="shared" si="50"/>
        <v>44196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9">
        <f t="shared" si="50"/>
        <v>44196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9">
        <f t="shared" si="50"/>
        <v>44196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9">
        <f t="shared" si="50"/>
        <v>44196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9">
        <f t="shared" si="50"/>
        <v>44196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9">
        <f t="shared" si="50"/>
        <v>44196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9">
        <f t="shared" si="50"/>
        <v>44196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9">
        <f t="shared" si="50"/>
        <v>44196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9">
        <f t="shared" si="50"/>
        <v>44196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9">
        <f t="shared" si="50"/>
        <v>44196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9">
        <f t="shared" si="50"/>
        <v>44196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9">
        <f t="shared" si="50"/>
        <v>44196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9">
        <f t="shared" si="50"/>
        <v>44196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9">
        <f t="shared" si="50"/>
        <v>44196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9">
        <f t="shared" si="50"/>
        <v>44196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9">
        <f t="shared" si="50"/>
        <v>44196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9">
        <f t="shared" si="50"/>
        <v>44196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9">
        <f t="shared" si="50"/>
        <v>44196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9">
        <f t="shared" si="50"/>
        <v>44196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9">
        <f t="shared" si="50"/>
        <v>44196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9">
        <f t="shared" si="50"/>
        <v>44196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9">
        <f t="shared" si="50"/>
        <v>44196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9">
        <f t="shared" si="50"/>
        <v>44196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9">
        <f t="shared" si="50"/>
        <v>44196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9">
        <f t="shared" si="50"/>
        <v>44196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9">
        <f t="shared" si="50"/>
        <v>44196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9">
        <f t="shared" si="50"/>
        <v>44196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9">
        <f t="shared" si="50"/>
        <v>44196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9">
        <f t="shared" si="50"/>
        <v>44196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9">
        <f t="shared" si="50"/>
        <v>44196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9">
        <f t="shared" si="50"/>
        <v>44196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9">
        <f t="shared" si="50"/>
        <v>44196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9">
        <f t="shared" si="50"/>
        <v>44196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9">
        <f t="shared" si="50"/>
        <v>44196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9">
        <f t="shared" si="50"/>
        <v>44196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9">
        <f t="shared" si="50"/>
        <v>44196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9">
        <f t="shared" si="50"/>
        <v>44196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9">
        <f t="shared" si="50"/>
        <v>44196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9">
        <f t="shared" si="50"/>
        <v>44196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9">
        <f aca="true" t="shared" si="53" ref="C845:C910">endDate</f>
        <v>44196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9">
        <f t="shared" si="53"/>
        <v>44196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9">
        <f t="shared" si="53"/>
        <v>44196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9">
        <f t="shared" si="53"/>
        <v>44196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9">
        <f t="shared" si="53"/>
        <v>44196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9">
        <f t="shared" si="53"/>
        <v>44196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9">
        <f t="shared" si="53"/>
        <v>44196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9">
        <f t="shared" si="53"/>
        <v>44196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9">
        <f t="shared" si="53"/>
        <v>44196</v>
      </c>
      <c r="D853" s="99" t="s">
        <v>529</v>
      </c>
      <c r="E853" s="481">
        <v>14</v>
      </c>
      <c r="F853" s="99" t="s">
        <v>528</v>
      </c>
      <c r="H853" s="99">
        <f>'Справка 6'!Q13</f>
        <v>2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9">
        <f t="shared" si="53"/>
        <v>44196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9">
        <f t="shared" si="53"/>
        <v>44196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9">
        <f t="shared" si="53"/>
        <v>44196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9">
        <f t="shared" si="53"/>
        <v>44196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9">
        <f t="shared" si="53"/>
        <v>44196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9">
        <f t="shared" si="53"/>
        <v>44196</v>
      </c>
      <c r="D859" s="99" t="s">
        <v>545</v>
      </c>
      <c r="E859" s="481">
        <v>14</v>
      </c>
      <c r="F859" s="99" t="s">
        <v>804</v>
      </c>
      <c r="H859" s="99">
        <f>'Справка 6'!Q19</f>
        <v>2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9">
        <f t="shared" si="53"/>
        <v>44196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9">
        <f t="shared" si="53"/>
        <v>44196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9">
        <f t="shared" si="53"/>
        <v>44196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9">
        <f t="shared" si="53"/>
        <v>44196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9">
        <f t="shared" si="53"/>
        <v>44196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9">
        <f t="shared" si="53"/>
        <v>44196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9">
        <f t="shared" si="53"/>
        <v>44196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9">
        <f t="shared" si="53"/>
        <v>44196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9">
        <f t="shared" si="53"/>
        <v>44196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9">
        <f t="shared" si="53"/>
        <v>44196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9">
        <f t="shared" si="53"/>
        <v>44196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9">
        <f t="shared" si="53"/>
        <v>44196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9">
        <f t="shared" si="53"/>
        <v>44196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9">
        <f t="shared" si="53"/>
        <v>44196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9">
        <f t="shared" si="53"/>
        <v>44196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9">
        <f t="shared" si="53"/>
        <v>44196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9">
        <f t="shared" si="53"/>
        <v>44196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9">
        <f t="shared" si="53"/>
        <v>44196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9">
        <f t="shared" si="53"/>
        <v>44196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9">
        <f t="shared" si="53"/>
        <v>44196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9">
        <f t="shared" si="53"/>
        <v>44196</v>
      </c>
      <c r="D880" s="99" t="s">
        <v>583</v>
      </c>
      <c r="E880" s="481">
        <v>14</v>
      </c>
      <c r="F880" s="99" t="s">
        <v>582</v>
      </c>
      <c r="H880" s="99">
        <f>'Справка 6'!Q42</f>
        <v>2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9">
        <f t="shared" si="53"/>
        <v>44196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9">
        <f t="shared" si="53"/>
        <v>44196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9">
        <f t="shared" si="53"/>
        <v>44196</v>
      </c>
      <c r="D883" s="99" t="s">
        <v>529</v>
      </c>
      <c r="E883" s="481">
        <v>15</v>
      </c>
      <c r="F883" s="99" t="s">
        <v>528</v>
      </c>
      <c r="H883" s="99">
        <f>'Справка 6'!R13</f>
        <v>1380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9">
        <f t="shared" si="53"/>
        <v>44196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9">
        <f t="shared" si="53"/>
        <v>44196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9">
        <f t="shared" si="53"/>
        <v>44196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9">
        <f t="shared" si="53"/>
        <v>44196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9">
        <f t="shared" si="53"/>
        <v>44196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9">
        <f t="shared" si="53"/>
        <v>44196</v>
      </c>
      <c r="D889" s="99" t="s">
        <v>545</v>
      </c>
      <c r="E889" s="481">
        <v>15</v>
      </c>
      <c r="F889" s="99" t="s">
        <v>804</v>
      </c>
      <c r="H889" s="99">
        <f>'Справка 6'!R19</f>
        <v>1380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9">
        <f t="shared" si="53"/>
        <v>44196</v>
      </c>
      <c r="D890" s="99" t="s">
        <v>547</v>
      </c>
      <c r="E890" s="481">
        <v>15</v>
      </c>
      <c r="F890" s="99" t="s">
        <v>546</v>
      </c>
      <c r="H890" s="99">
        <f>'Справка 6'!R20</f>
        <v>68311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9">
        <f t="shared" si="53"/>
        <v>44196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9">
        <f t="shared" si="53"/>
        <v>44196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9">
        <f t="shared" si="53"/>
        <v>44196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9">
        <f t="shared" si="53"/>
        <v>44196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9">
        <f t="shared" si="53"/>
        <v>44196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9">
        <f t="shared" si="53"/>
        <v>44196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9">
        <f t="shared" si="53"/>
        <v>44196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9">
        <f t="shared" si="53"/>
        <v>44196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9">
        <f t="shared" si="53"/>
        <v>44196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9">
        <f t="shared" si="53"/>
        <v>44196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9">
        <f t="shared" si="53"/>
        <v>44196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9">
        <f t="shared" si="53"/>
        <v>44196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9">
        <f t="shared" si="53"/>
        <v>44196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9">
        <f t="shared" si="53"/>
        <v>44196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9">
        <f t="shared" si="53"/>
        <v>44196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9">
        <f t="shared" si="53"/>
        <v>44196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9">
        <f t="shared" si="53"/>
        <v>44196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9">
        <f t="shared" si="53"/>
        <v>44196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9">
        <f t="shared" si="53"/>
        <v>44196</v>
      </c>
      <c r="D909" s="99" t="s">
        <v>581</v>
      </c>
      <c r="E909" s="481">
        <v>15</v>
      </c>
      <c r="F909" s="99" t="s">
        <v>580</v>
      </c>
      <c r="H909" s="99">
        <f>'Справка 6'!R41</f>
        <v>439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9">
        <f t="shared" si="53"/>
        <v>44196</v>
      </c>
      <c r="D910" s="99" t="s">
        <v>583</v>
      </c>
      <c r="E910" s="481">
        <v>15</v>
      </c>
      <c r="F910" s="99" t="s">
        <v>582</v>
      </c>
      <c r="H910" s="99">
        <f>'Справка 6'!R42</f>
        <v>70130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9">
        <f aca="true" t="shared" si="56" ref="C912:C975">endDate</f>
        <v>44196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9">
        <f t="shared" si="56"/>
        <v>44196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9">
        <f t="shared" si="56"/>
        <v>44196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9">
        <f t="shared" si="56"/>
        <v>44196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9">
        <f t="shared" si="56"/>
        <v>44196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9">
        <f t="shared" si="56"/>
        <v>44196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800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9">
        <f t="shared" si="56"/>
        <v>44196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9">
        <f t="shared" si="56"/>
        <v>44196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9">
        <f t="shared" si="56"/>
        <v>44196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9">
        <f t="shared" si="56"/>
        <v>44196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800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9">
        <f t="shared" si="56"/>
        <v>44196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9">
        <f t="shared" si="56"/>
        <v>44196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9">
        <f t="shared" si="56"/>
        <v>44196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9">
        <f t="shared" si="56"/>
        <v>44196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9">
        <f t="shared" si="56"/>
        <v>44196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9">
        <f t="shared" si="56"/>
        <v>44196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3373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9">
        <f t="shared" si="56"/>
        <v>44196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4976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9">
        <f t="shared" si="56"/>
        <v>44196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362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9">
        <f t="shared" si="56"/>
        <v>44196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9">
        <f t="shared" si="56"/>
        <v>44196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9">
        <f t="shared" si="56"/>
        <v>44196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459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9">
        <f t="shared" si="56"/>
        <v>44196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9">
        <f t="shared" si="56"/>
        <v>44196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459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9">
        <f t="shared" si="56"/>
        <v>44196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9">
        <f t="shared" si="56"/>
        <v>44196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9">
        <f t="shared" si="56"/>
        <v>44196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25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9">
        <f t="shared" si="56"/>
        <v>44196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9">
        <f t="shared" si="56"/>
        <v>44196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9">
        <f t="shared" si="56"/>
        <v>44196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9">
        <f t="shared" si="56"/>
        <v>44196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25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9">
        <f t="shared" si="56"/>
        <v>44196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9195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9">
        <f t="shared" si="56"/>
        <v>44196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9995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9">
        <f t="shared" si="56"/>
        <v>44196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9">
        <f t="shared" si="56"/>
        <v>44196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9">
        <f t="shared" si="56"/>
        <v>44196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9">
        <f t="shared" si="56"/>
        <v>44196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9">
        <f t="shared" si="56"/>
        <v>44196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9">
        <f t="shared" si="56"/>
        <v>44196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800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9">
        <f t="shared" si="56"/>
        <v>44196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9">
        <f t="shared" si="56"/>
        <v>44196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9">
        <f t="shared" si="56"/>
        <v>44196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9">
        <f t="shared" si="56"/>
        <v>44196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800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9">
        <f t="shared" si="56"/>
        <v>44196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9">
        <f t="shared" si="56"/>
        <v>44196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9">
        <f t="shared" si="56"/>
        <v>44196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9">
        <f t="shared" si="56"/>
        <v>44196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9">
        <f t="shared" si="56"/>
        <v>44196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9">
        <f t="shared" si="56"/>
        <v>44196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3373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9">
        <f t="shared" si="56"/>
        <v>44196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4976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9">
        <f t="shared" si="56"/>
        <v>44196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362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9">
        <f t="shared" si="56"/>
        <v>44196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9">
        <f t="shared" si="56"/>
        <v>44196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9">
        <f t="shared" si="56"/>
        <v>44196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459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9">
        <f t="shared" si="56"/>
        <v>44196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9">
        <f t="shared" si="56"/>
        <v>44196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459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9">
        <f t="shared" si="56"/>
        <v>44196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9">
        <f t="shared" si="56"/>
        <v>44196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9">
        <f t="shared" si="56"/>
        <v>44196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25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9">
        <f t="shared" si="56"/>
        <v>44196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9">
        <f t="shared" si="56"/>
        <v>44196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9">
        <f t="shared" si="56"/>
        <v>44196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9">
        <f t="shared" si="56"/>
        <v>44196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25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9">
        <f t="shared" si="56"/>
        <v>44196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9195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9">
        <f t="shared" si="56"/>
        <v>44196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9995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9">
        <f aca="true" t="shared" si="59" ref="C976:C1039">endDate</f>
        <v>44196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9">
        <f t="shared" si="59"/>
        <v>44196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9">
        <f t="shared" si="59"/>
        <v>44196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9">
        <f t="shared" si="59"/>
        <v>44196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9">
        <f t="shared" si="59"/>
        <v>44196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9">
        <f t="shared" si="59"/>
        <v>44196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9">
        <f t="shared" si="59"/>
        <v>44196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9">
        <f t="shared" si="59"/>
        <v>44196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9">
        <f t="shared" si="59"/>
        <v>44196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9">
        <f t="shared" si="59"/>
        <v>44196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9">
        <f t="shared" si="59"/>
        <v>44196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9">
        <f t="shared" si="59"/>
        <v>44196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9">
        <f t="shared" si="59"/>
        <v>44196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9">
        <f t="shared" si="59"/>
        <v>44196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9">
        <f t="shared" si="59"/>
        <v>44196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9">
        <f t="shared" si="59"/>
        <v>44196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9">
        <f t="shared" si="59"/>
        <v>44196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9">
        <f t="shared" si="59"/>
        <v>44196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9">
        <f t="shared" si="59"/>
        <v>44196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9">
        <f t="shared" si="59"/>
        <v>44196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9">
        <f t="shared" si="59"/>
        <v>44196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9">
        <f t="shared" si="59"/>
        <v>44196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9">
        <f t="shared" si="59"/>
        <v>44196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9">
        <f t="shared" si="59"/>
        <v>44196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9">
        <f t="shared" si="59"/>
        <v>44196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9">
        <f t="shared" si="59"/>
        <v>44196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9">
        <f t="shared" si="59"/>
        <v>44196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9">
        <f t="shared" si="59"/>
        <v>44196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9">
        <f t="shared" si="59"/>
        <v>44196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9">
        <f t="shared" si="59"/>
        <v>44196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9">
        <f t="shared" si="59"/>
        <v>44196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9">
        <f t="shared" si="59"/>
        <v>44196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0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9">
        <f t="shared" si="59"/>
        <v>44196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9">
        <f t="shared" si="59"/>
        <v>44196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9">
        <f t="shared" si="59"/>
        <v>44196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9">
        <f t="shared" si="59"/>
        <v>44196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9">
        <f t="shared" si="59"/>
        <v>44196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35114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9">
        <f t="shared" si="59"/>
        <v>44196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35114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9">
        <f t="shared" si="59"/>
        <v>44196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9">
        <f t="shared" si="59"/>
        <v>44196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9">
        <f t="shared" si="59"/>
        <v>44196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9">
        <f t="shared" si="59"/>
        <v>44196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9">
        <f t="shared" si="59"/>
        <v>44196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9">
        <f t="shared" si="59"/>
        <v>44196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33991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9">
        <f t="shared" si="59"/>
        <v>44196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9">
        <f t="shared" si="59"/>
        <v>44196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9">
        <f t="shared" si="59"/>
        <v>44196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69105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9">
        <f t="shared" si="59"/>
        <v>44196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1732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9">
        <f t="shared" si="59"/>
        <v>44196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9">
        <f t="shared" si="59"/>
        <v>44196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9">
        <f t="shared" si="59"/>
        <v>44196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9">
        <f t="shared" si="59"/>
        <v>44196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9">
        <f t="shared" si="59"/>
        <v>44196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1152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9">
        <f t="shared" si="59"/>
        <v>44196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1152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9">
        <f t="shared" si="59"/>
        <v>44196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9">
        <f t="shared" si="59"/>
        <v>44196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9">
        <f t="shared" si="59"/>
        <v>44196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9">
        <f t="shared" si="59"/>
        <v>44196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8466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9">
        <f t="shared" si="59"/>
        <v>44196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9">
        <f t="shared" si="59"/>
        <v>44196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6093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9">
        <f t="shared" si="59"/>
        <v>44196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2373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9">
        <f t="shared" si="59"/>
        <v>44196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9">
        <f t="shared" si="59"/>
        <v>44196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19629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9">
        <f t="shared" si="59"/>
        <v>44196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8126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9">
        <f aca="true" t="shared" si="62" ref="C1040:C1103">endDate</f>
        <v>44196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274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9">
        <f t="shared" si="62"/>
        <v>44196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11049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9">
        <f t="shared" si="62"/>
        <v>44196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13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9">
        <f t="shared" si="62"/>
        <v>44196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165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9">
        <f t="shared" si="62"/>
        <v>44196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9">
        <f t="shared" si="62"/>
        <v>44196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9">
        <f t="shared" si="62"/>
        <v>44196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165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9">
        <f t="shared" si="62"/>
        <v>44196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9">
        <f t="shared" si="62"/>
        <v>44196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16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9">
        <f t="shared" si="62"/>
        <v>44196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29263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9">
        <f t="shared" si="62"/>
        <v>44196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100100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9">
        <f t="shared" si="62"/>
        <v>44196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9">
        <f t="shared" si="62"/>
        <v>44196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9">
        <f t="shared" si="62"/>
        <v>44196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9">
        <f t="shared" si="62"/>
        <v>44196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9">
        <f t="shared" si="62"/>
        <v>44196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9">
        <f t="shared" si="62"/>
        <v>44196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9">
        <f t="shared" si="62"/>
        <v>44196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9">
        <f t="shared" si="62"/>
        <v>44196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9">
        <f t="shared" si="62"/>
        <v>44196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9">
        <f t="shared" si="62"/>
        <v>44196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9">
        <f t="shared" si="62"/>
        <v>44196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9">
        <f t="shared" si="62"/>
        <v>44196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9">
        <f t="shared" si="62"/>
        <v>44196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9">
        <f t="shared" si="62"/>
        <v>44196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9">
        <f t="shared" si="62"/>
        <v>44196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9">
        <f t="shared" si="62"/>
        <v>44196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9">
        <f t="shared" si="62"/>
        <v>44196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9">
        <f t="shared" si="62"/>
        <v>44196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9">
        <f t="shared" si="62"/>
        <v>44196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9">
        <f t="shared" si="62"/>
        <v>44196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9">
        <f t="shared" si="62"/>
        <v>44196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1152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9">
        <f t="shared" si="62"/>
        <v>44196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1152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9">
        <f t="shared" si="62"/>
        <v>44196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9">
        <f t="shared" si="62"/>
        <v>44196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9">
        <f t="shared" si="62"/>
        <v>44196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9">
        <f t="shared" si="62"/>
        <v>44196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8466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9">
        <f t="shared" si="62"/>
        <v>44196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9">
        <f t="shared" si="62"/>
        <v>44196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6093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9">
        <f t="shared" si="62"/>
        <v>44196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2373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9">
        <f t="shared" si="62"/>
        <v>44196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9">
        <f t="shared" si="62"/>
        <v>44196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8854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9">
        <f t="shared" si="62"/>
        <v>44196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8126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9">
        <f t="shared" si="62"/>
        <v>44196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274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9">
        <f t="shared" si="62"/>
        <v>44196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274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9">
        <f t="shared" si="62"/>
        <v>44196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13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9">
        <f t="shared" si="62"/>
        <v>44196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165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9">
        <f t="shared" si="62"/>
        <v>44196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9">
        <f t="shared" si="62"/>
        <v>44196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9">
        <f t="shared" si="62"/>
        <v>44196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165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9">
        <f t="shared" si="62"/>
        <v>44196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9">
        <f t="shared" si="62"/>
        <v>44196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16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9">
        <f t="shared" si="62"/>
        <v>44196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18488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9">
        <f t="shared" si="62"/>
        <v>44196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18488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9">
        <f t="shared" si="62"/>
        <v>44196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9">
        <f t="shared" si="62"/>
        <v>44196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9">
        <f t="shared" si="62"/>
        <v>44196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9">
        <f t="shared" si="62"/>
        <v>44196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9">
        <f t="shared" si="62"/>
        <v>44196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35114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9">
        <f t="shared" si="62"/>
        <v>44196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35114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9">
        <f t="shared" si="62"/>
        <v>44196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9">
        <f t="shared" si="62"/>
        <v>44196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9">
        <f t="shared" si="62"/>
        <v>44196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9">
        <f t="shared" si="62"/>
        <v>44196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9">
        <f aca="true" t="shared" si="65" ref="C1104:C1167">endDate</f>
        <v>44196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9">
        <f t="shared" si="65"/>
        <v>44196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33991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9">
        <f t="shared" si="65"/>
        <v>44196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9">
        <f t="shared" si="65"/>
        <v>44196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9">
        <f t="shared" si="65"/>
        <v>44196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69105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9">
        <f t="shared" si="65"/>
        <v>44196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1732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9">
        <f t="shared" si="65"/>
        <v>44196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9">
        <f t="shared" si="65"/>
        <v>44196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9">
        <f t="shared" si="65"/>
        <v>44196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9">
        <f t="shared" si="65"/>
        <v>44196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9">
        <f t="shared" si="65"/>
        <v>44196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9">
        <f t="shared" si="65"/>
        <v>44196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9">
        <f t="shared" si="65"/>
        <v>44196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9">
        <f t="shared" si="65"/>
        <v>44196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9">
        <f t="shared" si="65"/>
        <v>44196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9">
        <f t="shared" si="65"/>
        <v>44196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9">
        <f t="shared" si="65"/>
        <v>44196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9">
        <f t="shared" si="65"/>
        <v>44196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9">
        <f t="shared" si="65"/>
        <v>44196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9">
        <f t="shared" si="65"/>
        <v>44196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9">
        <f t="shared" si="65"/>
        <v>44196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10775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9">
        <f t="shared" si="65"/>
        <v>44196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9">
        <f t="shared" si="65"/>
        <v>44196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9">
        <f t="shared" si="65"/>
        <v>44196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10775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9">
        <f t="shared" si="65"/>
        <v>44196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9">
        <f t="shared" si="65"/>
        <v>44196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9">
        <f t="shared" si="65"/>
        <v>44196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9">
        <f t="shared" si="65"/>
        <v>44196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9">
        <f t="shared" si="65"/>
        <v>44196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9">
        <f t="shared" si="65"/>
        <v>44196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9">
        <f t="shared" si="65"/>
        <v>44196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9">
        <f t="shared" si="65"/>
        <v>44196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10775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9">
        <f t="shared" si="65"/>
        <v>44196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81612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9">
        <f t="shared" si="65"/>
        <v>44196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9">
        <f t="shared" si="65"/>
        <v>44196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9">
        <f t="shared" si="65"/>
        <v>44196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9">
        <f t="shared" si="65"/>
        <v>44196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9">
        <f t="shared" si="65"/>
        <v>44196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48985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9">
        <f t="shared" si="65"/>
        <v>44196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48985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9">
        <f t="shared" si="65"/>
        <v>44196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9">
        <f t="shared" si="65"/>
        <v>44196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9">
        <f t="shared" si="65"/>
        <v>44196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9">
        <f t="shared" si="65"/>
        <v>44196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9">
        <f t="shared" si="65"/>
        <v>44196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9">
        <f t="shared" si="65"/>
        <v>44196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9">
        <f t="shared" si="65"/>
        <v>44196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9">
        <f t="shared" si="65"/>
        <v>44196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9">
        <f t="shared" si="65"/>
        <v>44196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48985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9">
        <f t="shared" si="65"/>
        <v>44196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9">
        <f t="shared" si="65"/>
        <v>44196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9">
        <f t="shared" si="65"/>
        <v>44196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9">
        <f t="shared" si="65"/>
        <v>44196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9">
        <f t="shared" si="65"/>
        <v>44196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9">
        <f t="shared" si="65"/>
        <v>44196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9">
        <f t="shared" si="65"/>
        <v>44196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9">
        <f t="shared" si="65"/>
        <v>44196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9">
        <f t="shared" si="65"/>
        <v>44196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9">
        <f t="shared" si="65"/>
        <v>44196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9">
        <f t="shared" si="65"/>
        <v>44196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9">
        <f t="shared" si="65"/>
        <v>44196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9">
        <f t="shared" si="65"/>
        <v>44196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9">
        <f t="shared" si="65"/>
        <v>44196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9">
        <f t="shared" si="65"/>
        <v>44196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9">
        <f t="shared" si="65"/>
        <v>44196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14620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9">
        <f aca="true" t="shared" si="68" ref="C1168:C1195">endDate</f>
        <v>44196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14620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9">
        <f t="shared" si="68"/>
        <v>44196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9">
        <f t="shared" si="68"/>
        <v>44196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9">
        <f t="shared" si="68"/>
        <v>44196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9">
        <f t="shared" si="68"/>
        <v>44196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9">
        <f t="shared" si="68"/>
        <v>44196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9">
        <f t="shared" si="68"/>
        <v>44196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9">
        <f t="shared" si="68"/>
        <v>44196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9">
        <f t="shared" si="68"/>
        <v>44196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9">
        <f t="shared" si="68"/>
        <v>44196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9">
        <f t="shared" si="68"/>
        <v>44196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14620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9">
        <f t="shared" si="68"/>
        <v>44196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63605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9">
        <f t="shared" si="68"/>
        <v>44196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9">
        <f t="shared" si="68"/>
        <v>44196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9">
        <f t="shared" si="68"/>
        <v>44196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9">
        <f t="shared" si="68"/>
        <v>44196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9">
        <f t="shared" si="68"/>
        <v>44196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9">
        <f t="shared" si="68"/>
        <v>44196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9">
        <f t="shared" si="68"/>
        <v>44196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9">
        <f t="shared" si="68"/>
        <v>44196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9">
        <f t="shared" si="68"/>
        <v>44196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9">
        <f t="shared" si="68"/>
        <v>44196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9">
        <f t="shared" si="68"/>
        <v>44196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9">
        <f t="shared" si="68"/>
        <v>44196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9">
        <f t="shared" si="68"/>
        <v>44196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9">
        <f t="shared" si="68"/>
        <v>44196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9">
        <f t="shared" si="68"/>
        <v>44196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9">
        <f t="shared" si="68"/>
        <v>44196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9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9">
        <f t="shared" si="71"/>
        <v>44196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9">
        <f t="shared" si="71"/>
        <v>44196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9">
        <f t="shared" si="71"/>
        <v>44196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9">
        <f t="shared" si="71"/>
        <v>44196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9">
        <f t="shared" si="71"/>
        <v>44196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9">
        <f t="shared" si="71"/>
        <v>44196</v>
      </c>
      <c r="D1203" s="99" t="s">
        <v>772</v>
      </c>
      <c r="E1203" s="99">
        <v>1</v>
      </c>
      <c r="F1203" s="99" t="s">
        <v>762</v>
      </c>
      <c r="H1203" s="483">
        <f>'Справка 8'!C20</f>
        <v>515848381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9">
        <f t="shared" si="71"/>
        <v>44196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9">
        <f t="shared" si="71"/>
        <v>44196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9">
        <f t="shared" si="71"/>
        <v>44196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9">
        <f t="shared" si="71"/>
        <v>44196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9">
        <f t="shared" si="71"/>
        <v>44196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9">
        <f t="shared" si="71"/>
        <v>44196</v>
      </c>
      <c r="D1209" s="99" t="s">
        <v>784</v>
      </c>
      <c r="E1209" s="99">
        <v>1</v>
      </c>
      <c r="F1209" s="99" t="s">
        <v>783</v>
      </c>
      <c r="H1209" s="483">
        <f>'Справка 8'!C26</f>
        <v>1736565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9">
        <f t="shared" si="71"/>
        <v>44196</v>
      </c>
      <c r="D1210" s="99" t="s">
        <v>786</v>
      </c>
      <c r="E1210" s="99">
        <v>1</v>
      </c>
      <c r="F1210" s="99" t="s">
        <v>771</v>
      </c>
      <c r="H1210" s="483">
        <f>'Справка 8'!C27</f>
        <v>517584946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9">
        <f t="shared" si="71"/>
        <v>44196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9">
        <f t="shared" si="71"/>
        <v>44196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9">
        <f t="shared" si="71"/>
        <v>44196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9">
        <f t="shared" si="71"/>
        <v>44196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9">
        <f t="shared" si="71"/>
        <v>44196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9">
        <f t="shared" si="71"/>
        <v>44196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9">
        <f t="shared" si="71"/>
        <v>44196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9">
        <f t="shared" si="71"/>
        <v>44196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9">
        <f t="shared" si="71"/>
        <v>44196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9">
        <f t="shared" si="71"/>
        <v>44196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9">
        <f t="shared" si="71"/>
        <v>44196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9">
        <f t="shared" si="71"/>
        <v>44196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9">
        <f t="shared" si="71"/>
        <v>44196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9">
        <f t="shared" si="71"/>
        <v>44196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9">
        <f t="shared" si="71"/>
        <v>44196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9">
        <f t="shared" si="71"/>
        <v>44196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9">
        <f t="shared" si="71"/>
        <v>44196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9">
        <f t="shared" si="71"/>
        <v>44196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9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9">
        <f t="shared" si="74"/>
        <v>44196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9">
        <f t="shared" si="74"/>
        <v>44196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9">
        <f t="shared" si="74"/>
        <v>44196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9">
        <f t="shared" si="74"/>
        <v>44196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9">
        <f t="shared" si="74"/>
        <v>44196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9">
        <f t="shared" si="74"/>
        <v>44196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9">
        <f t="shared" si="74"/>
        <v>44196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9">
        <f t="shared" si="74"/>
        <v>44196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9">
        <f t="shared" si="74"/>
        <v>44196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9">
        <f t="shared" si="74"/>
        <v>44196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9">
        <f t="shared" si="74"/>
        <v>44196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9">
        <f t="shared" si="74"/>
        <v>44196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9">
        <f t="shared" si="74"/>
        <v>44196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9">
        <f t="shared" si="74"/>
        <v>44196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9">
        <f t="shared" si="74"/>
        <v>44196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9">
        <f t="shared" si="74"/>
        <v>44196</v>
      </c>
      <c r="D1245" s="99" t="s">
        <v>772</v>
      </c>
      <c r="E1245" s="99">
        <v>4</v>
      </c>
      <c r="F1245" s="99" t="s">
        <v>762</v>
      </c>
      <c r="H1245" s="483">
        <f>'Справка 8'!F20</f>
        <v>32353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9">
        <f t="shared" si="74"/>
        <v>44196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9">
        <f t="shared" si="74"/>
        <v>44196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9">
        <f t="shared" si="74"/>
        <v>44196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9">
        <f t="shared" si="74"/>
        <v>44196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9">
        <f t="shared" si="74"/>
        <v>44196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9">
        <f t="shared" si="74"/>
        <v>44196</v>
      </c>
      <c r="D1251" s="99" t="s">
        <v>784</v>
      </c>
      <c r="E1251" s="99">
        <v>4</v>
      </c>
      <c r="F1251" s="99" t="s">
        <v>783</v>
      </c>
      <c r="H1251" s="483">
        <f>'Справка 8'!F26</f>
        <v>1619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9">
        <f t="shared" si="74"/>
        <v>44196</v>
      </c>
      <c r="D1252" s="99" t="s">
        <v>786</v>
      </c>
      <c r="E1252" s="99">
        <v>4</v>
      </c>
      <c r="F1252" s="99" t="s">
        <v>771</v>
      </c>
      <c r="H1252" s="483">
        <f>'Справка 8'!F27</f>
        <v>33972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9">
        <f t="shared" si="74"/>
        <v>44196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9">
        <f t="shared" si="74"/>
        <v>44196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9">
        <f t="shared" si="74"/>
        <v>44196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9">
        <f t="shared" si="74"/>
        <v>44196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9">
        <f t="shared" si="74"/>
        <v>44196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9">
        <f t="shared" si="74"/>
        <v>44196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9">
        <f t="shared" si="74"/>
        <v>44196</v>
      </c>
      <c r="D1259" s="99" t="s">
        <v>772</v>
      </c>
      <c r="E1259" s="99">
        <v>5</v>
      </c>
      <c r="F1259" s="99" t="s">
        <v>762</v>
      </c>
      <c r="H1259" s="483">
        <f>'Справка 8'!G20</f>
        <v>12998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9">
        <f t="shared" si="74"/>
        <v>44196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9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9">
        <f t="shared" si="77"/>
        <v>44196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9">
        <f t="shared" si="77"/>
        <v>44196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9">
        <f t="shared" si="77"/>
        <v>44196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9">
        <f t="shared" si="77"/>
        <v>44196</v>
      </c>
      <c r="D1265" s="99" t="s">
        <v>784</v>
      </c>
      <c r="E1265" s="99">
        <v>5</v>
      </c>
      <c r="F1265" s="99" t="s">
        <v>783</v>
      </c>
      <c r="H1265" s="483">
        <f>'Справка 8'!G26</f>
        <v>147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9">
        <f t="shared" si="77"/>
        <v>44196</v>
      </c>
      <c r="D1266" s="99" t="s">
        <v>786</v>
      </c>
      <c r="E1266" s="99">
        <v>5</v>
      </c>
      <c r="F1266" s="99" t="s">
        <v>771</v>
      </c>
      <c r="H1266" s="483">
        <f>'Справка 8'!G27</f>
        <v>13145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9">
        <f t="shared" si="77"/>
        <v>44196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9">
        <f t="shared" si="77"/>
        <v>44196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9">
        <f t="shared" si="77"/>
        <v>44196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9">
        <f t="shared" si="77"/>
        <v>44196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9">
        <f t="shared" si="77"/>
        <v>44196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9">
        <f t="shared" si="77"/>
        <v>44196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9">
        <f t="shared" si="77"/>
        <v>44196</v>
      </c>
      <c r="D1273" s="99" t="s">
        <v>772</v>
      </c>
      <c r="E1273" s="99">
        <v>6</v>
      </c>
      <c r="F1273" s="99" t="s">
        <v>762</v>
      </c>
      <c r="H1273" s="483">
        <f>'Справка 8'!H20</f>
        <v>14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9">
        <f t="shared" si="77"/>
        <v>44196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9">
        <f t="shared" si="77"/>
        <v>44196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9">
        <f t="shared" si="77"/>
        <v>44196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9">
        <f t="shared" si="77"/>
        <v>44196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9">
        <f t="shared" si="77"/>
        <v>44196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9">
        <f t="shared" si="77"/>
        <v>44196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9">
        <f t="shared" si="77"/>
        <v>44196</v>
      </c>
      <c r="D1280" s="99" t="s">
        <v>786</v>
      </c>
      <c r="E1280" s="99">
        <v>6</v>
      </c>
      <c r="F1280" s="99" t="s">
        <v>771</v>
      </c>
      <c r="H1280" s="483">
        <f>'Справка 8'!H27</f>
        <v>14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9">
        <f t="shared" si="77"/>
        <v>44196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9">
        <f t="shared" si="77"/>
        <v>44196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9">
        <f t="shared" si="77"/>
        <v>44196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9">
        <f t="shared" si="77"/>
        <v>44196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9">
        <f t="shared" si="77"/>
        <v>44196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9">
        <f t="shared" si="77"/>
        <v>44196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9">
        <f t="shared" si="77"/>
        <v>44196</v>
      </c>
      <c r="D1287" s="99" t="s">
        <v>772</v>
      </c>
      <c r="E1287" s="99">
        <v>7</v>
      </c>
      <c r="F1287" s="99" t="s">
        <v>762</v>
      </c>
      <c r="H1287" s="483">
        <f>'Справка 8'!I20</f>
        <v>45337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9">
        <f t="shared" si="77"/>
        <v>44196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9">
        <f t="shared" si="77"/>
        <v>44196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9">
        <f t="shared" si="77"/>
        <v>44196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9">
        <f t="shared" si="77"/>
        <v>44196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9">
        <f t="shared" si="77"/>
        <v>44196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9">
        <f t="shared" si="77"/>
        <v>44196</v>
      </c>
      <c r="D1293" s="99" t="s">
        <v>784</v>
      </c>
      <c r="E1293" s="99">
        <v>7</v>
      </c>
      <c r="F1293" s="99" t="s">
        <v>783</v>
      </c>
      <c r="H1293" s="483">
        <f>'Справка 8'!I26</f>
        <v>1766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9">
        <f t="shared" si="77"/>
        <v>44196</v>
      </c>
      <c r="D1294" s="99" t="s">
        <v>786</v>
      </c>
      <c r="E1294" s="99">
        <v>7</v>
      </c>
      <c r="F1294" s="99" t="s">
        <v>771</v>
      </c>
      <c r="H1294" s="483">
        <f>'Справка 8'!I27</f>
        <v>47103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58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1380</v>
      </c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6">
        <f>G12+G15+G16+G17</f>
        <v>9995</v>
      </c>
      <c r="H18" s="577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1380</v>
      </c>
      <c r="D20" s="565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68311</v>
      </c>
      <c r="D21" s="462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999</v>
      </c>
      <c r="H22" s="581">
        <f>SUM(H23:H25)</f>
        <v>999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999</v>
      </c>
      <c r="H23" s="188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999</v>
      </c>
      <c r="H26" s="565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6710</v>
      </c>
      <c r="H28" s="563">
        <f>SUM(H29:H31)</f>
        <v>3831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6710</v>
      </c>
      <c r="H29" s="188">
        <v>3831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439</v>
      </c>
      <c r="D31" s="188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948</v>
      </c>
      <c r="H32" s="188">
        <v>2815</v>
      </c>
      <c r="M32" s="92"/>
    </row>
    <row r="33" spans="1:8" ht="15.75">
      <c r="A33" s="468" t="s">
        <v>99</v>
      </c>
      <c r="B33" s="91" t="s">
        <v>100</v>
      </c>
      <c r="C33" s="564">
        <f>C31+C32</f>
        <v>439</v>
      </c>
      <c r="D33" s="565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7658</v>
      </c>
      <c r="H34" s="565">
        <f>H28+H32+H33</f>
        <v>6646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18652</v>
      </c>
      <c r="H37" s="567">
        <f>H26+H18+H34</f>
        <v>17640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8661</v>
      </c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35114</v>
      </c>
      <c r="H45" s="188"/>
    </row>
    <row r="46" spans="1:13" ht="15.75">
      <c r="A46" s="459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33991</v>
      </c>
      <c r="H48" s="188">
        <v>19989</v>
      </c>
      <c r="M48" s="92"/>
    </row>
    <row r="49" spans="1:8" ht="15.75">
      <c r="A49" s="84" t="s">
        <v>148</v>
      </c>
      <c r="B49" s="88" t="s">
        <v>149</v>
      </c>
      <c r="C49" s="188">
        <v>800</v>
      </c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69105</v>
      </c>
      <c r="H50" s="563">
        <f>SUM(H44:H49)</f>
        <v>19989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800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1732</v>
      </c>
      <c r="H54" s="188">
        <v>978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70930</v>
      </c>
      <c r="D56" s="569">
        <f>D20+D21+D22+D28+D33+D46+D52+D54+D55</f>
        <v>0</v>
      </c>
      <c r="E56" s="94" t="s">
        <v>825</v>
      </c>
      <c r="F56" s="93" t="s">
        <v>172</v>
      </c>
      <c r="G56" s="566">
        <f>G50+G52+G53+G54+G55</f>
        <v>70837</v>
      </c>
      <c r="H56" s="567">
        <f>H50+H52+H53+H54+H55</f>
        <v>20967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1152</v>
      </c>
      <c r="H59" s="188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8466</v>
      </c>
      <c r="H60" s="188">
        <v>25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19629</v>
      </c>
      <c r="H61" s="563">
        <f>SUM(H62:H68)</f>
        <v>4116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8126</v>
      </c>
      <c r="H63" s="188">
        <v>2702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274</v>
      </c>
      <c r="H64" s="188">
        <v>20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>
        <v>11049</v>
      </c>
      <c r="H65" s="188">
        <v>1390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13</v>
      </c>
      <c r="H66" s="188">
        <v>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165</v>
      </c>
      <c r="H68" s="188"/>
    </row>
    <row r="69" spans="1:8" ht="15.75">
      <c r="A69" s="84" t="s">
        <v>210</v>
      </c>
      <c r="B69" s="86" t="s">
        <v>211</v>
      </c>
      <c r="C69" s="188">
        <v>3373</v>
      </c>
      <c r="D69" s="188">
        <v>363</v>
      </c>
      <c r="E69" s="192" t="s">
        <v>79</v>
      </c>
      <c r="F69" s="87" t="s">
        <v>216</v>
      </c>
      <c r="G69" s="188">
        <v>16</v>
      </c>
      <c r="H69" s="188"/>
    </row>
    <row r="70" spans="1:8" ht="15.75">
      <c r="A70" s="84" t="s">
        <v>214</v>
      </c>
      <c r="B70" s="86" t="s">
        <v>215</v>
      </c>
      <c r="C70" s="188">
        <v>4976</v>
      </c>
      <c r="D70" s="188">
        <v>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362</v>
      </c>
      <c r="D71" s="188">
        <v>2230</v>
      </c>
      <c r="E71" s="460" t="s">
        <v>47</v>
      </c>
      <c r="F71" s="89" t="s">
        <v>223</v>
      </c>
      <c r="G71" s="564">
        <f>G59+G60+G61+G69+G70</f>
        <v>29263</v>
      </c>
      <c r="H71" s="565">
        <f>H59+H60+H61+H69+H70</f>
        <v>4141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459</v>
      </c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25</v>
      </c>
      <c r="D75" s="188">
        <v>26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9195</v>
      </c>
      <c r="D76" s="565">
        <f>SUM(D68:D75)</f>
        <v>2624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47103</v>
      </c>
      <c r="D79" s="563">
        <f>SUM(D80:D82)</f>
        <v>40121</v>
      </c>
      <c r="E79" s="196" t="s">
        <v>824</v>
      </c>
      <c r="F79" s="93" t="s">
        <v>241</v>
      </c>
      <c r="G79" s="566">
        <f>G71+G73+G75+G77</f>
        <v>29263</v>
      </c>
      <c r="H79" s="567">
        <f>H71+H73+H75+H77</f>
        <v>4141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47103</v>
      </c>
      <c r="D82" s="188">
        <v>40121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47103</v>
      </c>
      <c r="D85" s="565">
        <f>D84+D83+D79</f>
        <v>40121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175</v>
      </c>
      <c r="D89" s="188">
        <v>2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176</v>
      </c>
      <c r="D92" s="565">
        <f>SUM(D88:D91)</f>
        <v>3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9</v>
      </c>
      <c r="D93" s="464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56483</v>
      </c>
      <c r="D94" s="569">
        <f>D65+D76+D85+D92+D93</f>
        <v>42748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127413</v>
      </c>
      <c r="D95" s="571">
        <f>D94+D56</f>
        <v>42748</v>
      </c>
      <c r="E95" s="220" t="s">
        <v>916</v>
      </c>
      <c r="F95" s="475" t="s">
        <v>268</v>
      </c>
      <c r="G95" s="570">
        <f>G37+G40+G56+G79</f>
        <v>127413</v>
      </c>
      <c r="H95" s="571">
        <f>H37+H40+H56+H79</f>
        <v>42748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44312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952</v>
      </c>
      <c r="C103" s="668"/>
      <c r="D103" s="668"/>
      <c r="E103" s="668"/>
      <c r="M103" s="92"/>
    </row>
    <row r="104" spans="1:5" ht="21.75" customHeight="1">
      <c r="A104" s="661"/>
      <c r="B104" s="668" t="s">
        <v>952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7">
      <selection activeCell="C28" sqref="C28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11</v>
      </c>
      <c r="D12" s="306"/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291</v>
      </c>
      <c r="D13" s="306">
        <v>54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2</v>
      </c>
      <c r="D14" s="306"/>
      <c r="E14" s="236" t="s">
        <v>285</v>
      </c>
      <c r="F14" s="231" t="s">
        <v>286</v>
      </c>
      <c r="G14" s="306">
        <v>47</v>
      </c>
      <c r="H14" s="306"/>
    </row>
    <row r="15" spans="1:8" ht="15.75">
      <c r="A15" s="185" t="s">
        <v>287</v>
      </c>
      <c r="B15" s="181" t="s">
        <v>288</v>
      </c>
      <c r="C15" s="306">
        <v>51</v>
      </c>
      <c r="D15" s="306">
        <v>40</v>
      </c>
      <c r="E15" s="236" t="s">
        <v>79</v>
      </c>
      <c r="F15" s="231" t="s">
        <v>289</v>
      </c>
      <c r="G15" s="306">
        <v>2529</v>
      </c>
      <c r="H15" s="306"/>
    </row>
    <row r="16" spans="1:8" ht="15.75">
      <c r="A16" s="185" t="s">
        <v>290</v>
      </c>
      <c r="B16" s="181" t="s">
        <v>291</v>
      </c>
      <c r="C16" s="306">
        <v>10</v>
      </c>
      <c r="D16" s="306">
        <v>6</v>
      </c>
      <c r="E16" s="227" t="s">
        <v>52</v>
      </c>
      <c r="F16" s="255" t="s">
        <v>292</v>
      </c>
      <c r="G16" s="595">
        <f>SUM(G12:G15)</f>
        <v>2576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304</v>
      </c>
      <c r="D19" s="306">
        <v>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287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669</v>
      </c>
      <c r="D22" s="596">
        <f>SUM(D12:D18)+D19</f>
        <v>102</v>
      </c>
      <c r="E22" s="185" t="s">
        <v>309</v>
      </c>
      <c r="F22" s="228" t="s">
        <v>310</v>
      </c>
      <c r="G22" s="306">
        <v>74</v>
      </c>
      <c r="H22" s="306">
        <v>172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>
        <v>26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35</v>
      </c>
    </row>
    <row r="25" spans="1:8" ht="31.5">
      <c r="A25" s="185" t="s">
        <v>316</v>
      </c>
      <c r="B25" s="228" t="s">
        <v>317</v>
      </c>
      <c r="C25" s="306">
        <v>2850</v>
      </c>
      <c r="D25" s="306">
        <v>1503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>
        <v>35</v>
      </c>
      <c r="E26" s="185" t="s">
        <v>322</v>
      </c>
      <c r="F26" s="228" t="s">
        <v>323</v>
      </c>
      <c r="G26" s="306">
        <v>2787</v>
      </c>
      <c r="H26" s="306">
        <v>4829</v>
      </c>
    </row>
    <row r="27" spans="1:8" ht="31.5">
      <c r="A27" s="185" t="s">
        <v>324</v>
      </c>
      <c r="B27" s="228" t="s">
        <v>325</v>
      </c>
      <c r="C27" s="306"/>
      <c r="D27" s="306">
        <v>15</v>
      </c>
      <c r="E27" s="227" t="s">
        <v>104</v>
      </c>
      <c r="F27" s="229" t="s">
        <v>326</v>
      </c>
      <c r="G27" s="595">
        <f>SUM(G22:G26)</f>
        <v>2861</v>
      </c>
      <c r="H27" s="596">
        <f>SUM(H22:H26)</f>
        <v>5062</v>
      </c>
    </row>
    <row r="28" spans="1:8" ht="15.75">
      <c r="A28" s="185" t="s">
        <v>79</v>
      </c>
      <c r="B28" s="228" t="s">
        <v>327</v>
      </c>
      <c r="C28" s="306">
        <v>243</v>
      </c>
      <c r="D28" s="306">
        <v>126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3093</v>
      </c>
      <c r="D29" s="596">
        <f>SUM(D25:D28)</f>
        <v>1679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3762</v>
      </c>
      <c r="D31" s="602">
        <f>D29+D22</f>
        <v>1781</v>
      </c>
      <c r="E31" s="242" t="s">
        <v>800</v>
      </c>
      <c r="F31" s="257" t="s">
        <v>331</v>
      </c>
      <c r="G31" s="244">
        <f>G16+G18+G27</f>
        <v>5437</v>
      </c>
      <c r="H31" s="245">
        <f>H16+H18+H27</f>
        <v>5062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1675</v>
      </c>
      <c r="D33" s="235">
        <f>IF((H31-D31)&gt;0,H31-D31,0)</f>
        <v>3281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3762</v>
      </c>
      <c r="D36" s="604">
        <f>D31-D34+D35</f>
        <v>1781</v>
      </c>
      <c r="E36" s="253" t="s">
        <v>346</v>
      </c>
      <c r="F36" s="247" t="s">
        <v>347</v>
      </c>
      <c r="G36" s="258">
        <f>G35-G34+G31</f>
        <v>5437</v>
      </c>
      <c r="H36" s="259">
        <f>H35-H34+H31</f>
        <v>5062</v>
      </c>
    </row>
    <row r="37" spans="1:8" ht="15.75">
      <c r="A37" s="252" t="s">
        <v>348</v>
      </c>
      <c r="B37" s="222" t="s">
        <v>349</v>
      </c>
      <c r="C37" s="601">
        <f>IF((G36-C36)&gt;0,G36-C36,0)</f>
        <v>1675</v>
      </c>
      <c r="D37" s="602">
        <f>IF((H36-D36)&gt;0,H36-D36,0)</f>
        <v>3281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280</v>
      </c>
      <c r="D38" s="596">
        <f>D39+D40+D41</f>
        <v>446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280</v>
      </c>
      <c r="D40" s="307">
        <v>446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1395</v>
      </c>
      <c r="D42" s="235">
        <f>+IF((H36-D36-D38)&gt;0,H36-D36-D38,0)</f>
        <v>2835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447</v>
      </c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948</v>
      </c>
      <c r="D44" s="259">
        <f>IF(H42=0,IF(D42-D43&gt;0,D42-D43+H43,0),IF(H42-H43&lt;0,H43-H42+D42,0))</f>
        <v>2835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5437</v>
      </c>
      <c r="D45" s="598">
        <f>D36+D38+D42</f>
        <v>5062</v>
      </c>
      <c r="E45" s="261" t="s">
        <v>373</v>
      </c>
      <c r="F45" s="263" t="s">
        <v>374</v>
      </c>
      <c r="G45" s="597">
        <f>G42+G36</f>
        <v>5437</v>
      </c>
      <c r="H45" s="598">
        <f>H42+H36</f>
        <v>5062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44312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115" zoomScalePageLayoutView="0" workbookViewId="0" topLeftCell="A25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231</v>
      </c>
      <c r="D11" s="188">
        <v>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-138</v>
      </c>
      <c r="D12" s="188">
        <v>-42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4462</v>
      </c>
      <c r="D13" s="188">
        <v>1674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</v>
      </c>
      <c r="D14" s="188">
        <v>-46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931</v>
      </c>
      <c r="D15" s="188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-32</v>
      </c>
      <c r="D20" s="188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5398</v>
      </c>
      <c r="D21" s="626">
        <f>SUM(D11:D20)</f>
        <v>1583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-8531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1191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-900</v>
      </c>
      <c r="D25" s="188">
        <v>-2855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2128</v>
      </c>
      <c r="D26" s="188">
        <v>1586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134</v>
      </c>
      <c r="D27" s="188">
        <v>35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-13152</v>
      </c>
      <c r="D28" s="188">
        <v>-842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3424</v>
      </c>
      <c r="D29" s="188">
        <v>740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-15706</v>
      </c>
      <c r="D33" s="626">
        <f>SUM(D23:D32)</f>
        <v>-1336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31244</v>
      </c>
      <c r="D37" s="188">
        <v>1905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-17802</v>
      </c>
      <c r="D38" s="188">
        <v>-23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-2948</v>
      </c>
      <c r="D40" s="188">
        <v>-2130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-13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10481</v>
      </c>
      <c r="D43" s="628">
        <f>SUM(D35:D42)</f>
        <v>-248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173</v>
      </c>
      <c r="D44" s="298">
        <f>D43+D33+D21</f>
        <v>-1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</v>
      </c>
      <c r="D45" s="299">
        <v>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176</v>
      </c>
      <c r="D46" s="301">
        <f>D45+D44</f>
        <v>3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176</v>
      </c>
      <c r="D47" s="289">
        <v>3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44312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1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61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M31" sqref="M3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9995</v>
      </c>
      <c r="D13" s="551">
        <f>'1-Баланс'!H20</f>
        <v>0</v>
      </c>
      <c r="E13" s="551">
        <f>'1-Баланс'!H21</f>
        <v>0</v>
      </c>
      <c r="F13" s="551">
        <f>'1-Баланс'!H23</f>
        <v>999</v>
      </c>
      <c r="G13" s="551">
        <f>'1-Баланс'!H24</f>
        <v>0</v>
      </c>
      <c r="H13" s="552"/>
      <c r="I13" s="551">
        <f>'1-Баланс'!H29+'1-Баланс'!H32</f>
        <v>6646</v>
      </c>
      <c r="J13" s="551">
        <f>'1-Баланс'!H30+'1-Баланс'!H33</f>
        <v>0</v>
      </c>
      <c r="K13" s="552"/>
      <c r="L13" s="551">
        <f>SUM(C13:K13)</f>
        <v>17640</v>
      </c>
      <c r="M13" s="553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9995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999</v>
      </c>
      <c r="G17" s="620">
        <f t="shared" si="2"/>
        <v>0</v>
      </c>
      <c r="H17" s="620">
        <f t="shared" si="2"/>
        <v>0</v>
      </c>
      <c r="I17" s="620">
        <f t="shared" si="2"/>
        <v>6646</v>
      </c>
      <c r="J17" s="620">
        <f t="shared" si="2"/>
        <v>0</v>
      </c>
      <c r="K17" s="620">
        <f t="shared" si="2"/>
        <v>0</v>
      </c>
      <c r="L17" s="551">
        <f t="shared" si="1"/>
        <v>17640</v>
      </c>
      <c r="M17" s="621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948</v>
      </c>
      <c r="J18" s="551">
        <f>+'1-Баланс'!G33</f>
        <v>0</v>
      </c>
      <c r="K18" s="552"/>
      <c r="L18" s="551">
        <f t="shared" si="1"/>
        <v>948</v>
      </c>
      <c r="M18" s="605">
        <f>+'2-Отчет за доходите'!C43-'2-Отчет за доходите'!G43</f>
        <v>447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>
        <v>64</v>
      </c>
      <c r="J30" s="306"/>
      <c r="K30" s="306"/>
      <c r="L30" s="551">
        <f t="shared" si="1"/>
        <v>64</v>
      </c>
      <c r="M30" s="307">
        <v>8214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9995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999</v>
      </c>
      <c r="G31" s="620">
        <f t="shared" si="6"/>
        <v>0</v>
      </c>
      <c r="H31" s="620">
        <f t="shared" si="6"/>
        <v>0</v>
      </c>
      <c r="I31" s="620">
        <f t="shared" si="6"/>
        <v>7658</v>
      </c>
      <c r="J31" s="620">
        <f t="shared" si="6"/>
        <v>0</v>
      </c>
      <c r="K31" s="620">
        <f t="shared" si="6"/>
        <v>0</v>
      </c>
      <c r="L31" s="551">
        <f t="shared" si="1"/>
        <v>18652</v>
      </c>
      <c r="M31" s="621">
        <f t="shared" si="6"/>
        <v>8661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9995</v>
      </c>
      <c r="D34" s="554">
        <f t="shared" si="7"/>
        <v>0</v>
      </c>
      <c r="E34" s="554">
        <f t="shared" si="7"/>
        <v>0</v>
      </c>
      <c r="F34" s="554">
        <f t="shared" si="7"/>
        <v>999</v>
      </c>
      <c r="G34" s="554">
        <f t="shared" si="7"/>
        <v>0</v>
      </c>
      <c r="H34" s="554">
        <f t="shared" si="7"/>
        <v>0</v>
      </c>
      <c r="I34" s="554">
        <f t="shared" si="7"/>
        <v>7658</v>
      </c>
      <c r="J34" s="554">
        <f t="shared" si="7"/>
        <v>0</v>
      </c>
      <c r="K34" s="554">
        <f t="shared" si="7"/>
        <v>0</v>
      </c>
      <c r="L34" s="618">
        <f t="shared" si="1"/>
        <v>18652</v>
      </c>
      <c r="M34" s="555">
        <f>M31+M32+M33</f>
        <v>8661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44312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1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61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E42" sqref="E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/>
      <c r="E13" s="318">
        <v>1382</v>
      </c>
      <c r="F13" s="318"/>
      <c r="G13" s="319">
        <f t="shared" si="2"/>
        <v>1382</v>
      </c>
      <c r="H13" s="318"/>
      <c r="I13" s="318"/>
      <c r="J13" s="319">
        <f t="shared" si="3"/>
        <v>1382</v>
      </c>
      <c r="K13" s="318"/>
      <c r="L13" s="318">
        <v>2</v>
      </c>
      <c r="M13" s="318"/>
      <c r="N13" s="319">
        <f t="shared" si="4"/>
        <v>2</v>
      </c>
      <c r="O13" s="318"/>
      <c r="P13" s="318"/>
      <c r="Q13" s="319">
        <f t="shared" si="0"/>
        <v>2</v>
      </c>
      <c r="R13" s="330">
        <f t="shared" si="1"/>
        <v>1380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0</v>
      </c>
      <c r="E19" s="320">
        <f>SUM(E11:E18)</f>
        <v>1382</v>
      </c>
      <c r="F19" s="320">
        <f>SUM(F11:F18)</f>
        <v>0</v>
      </c>
      <c r="G19" s="319">
        <f t="shared" si="2"/>
        <v>1382</v>
      </c>
      <c r="H19" s="320">
        <f>SUM(H11:H18)</f>
        <v>0</v>
      </c>
      <c r="I19" s="320">
        <f>SUM(I11:I18)</f>
        <v>0</v>
      </c>
      <c r="J19" s="319">
        <f t="shared" si="3"/>
        <v>1382</v>
      </c>
      <c r="K19" s="320">
        <f>SUM(K11:K18)</f>
        <v>0</v>
      </c>
      <c r="L19" s="320">
        <f>SUM(L11:L18)</f>
        <v>2</v>
      </c>
      <c r="M19" s="320">
        <f>SUM(M11:M18)</f>
        <v>0</v>
      </c>
      <c r="N19" s="319">
        <f t="shared" si="4"/>
        <v>2</v>
      </c>
      <c r="O19" s="320">
        <f>SUM(O11:O18)</f>
        <v>0</v>
      </c>
      <c r="P19" s="320">
        <f>SUM(P11:P18)</f>
        <v>0</v>
      </c>
      <c r="Q19" s="319">
        <f t="shared" si="0"/>
        <v>2</v>
      </c>
      <c r="R19" s="330">
        <f t="shared" si="1"/>
        <v>1380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>
        <v>69296</v>
      </c>
      <c r="F20" s="318">
        <v>2465</v>
      </c>
      <c r="G20" s="319">
        <f t="shared" si="2"/>
        <v>66831</v>
      </c>
      <c r="H20" s="318">
        <v>1480</v>
      </c>
      <c r="I20" s="318"/>
      <c r="J20" s="319">
        <f t="shared" si="3"/>
        <v>68311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68311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6">
        <f t="shared" si="2"/>
        <v>0</v>
      </c>
      <c r="H40" s="320">
        <f t="shared" si="10"/>
        <v>0</v>
      </c>
      <c r="I40" s="320">
        <f t="shared" si="10"/>
        <v>0</v>
      </c>
      <c r="J40" s="666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6">
        <f t="shared" si="4"/>
        <v>0</v>
      </c>
      <c r="O40" s="320">
        <f t="shared" si="10"/>
        <v>0</v>
      </c>
      <c r="P40" s="320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>
        <v>726</v>
      </c>
      <c r="F41" s="318"/>
      <c r="G41" s="319">
        <f t="shared" si="2"/>
        <v>726</v>
      </c>
      <c r="H41" s="318"/>
      <c r="I41" s="318">
        <v>287</v>
      </c>
      <c r="J41" s="319">
        <f t="shared" si="3"/>
        <v>439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439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0</v>
      </c>
      <c r="E42" s="339">
        <f>E19+E20+E21+E27+E40+E41</f>
        <v>71404</v>
      </c>
      <c r="F42" s="339">
        <f aca="true" t="shared" si="11" ref="F42:R42">F19+F20+F21+F27+F40+F41</f>
        <v>2465</v>
      </c>
      <c r="G42" s="339">
        <f t="shared" si="11"/>
        <v>68939</v>
      </c>
      <c r="H42" s="339">
        <f t="shared" si="11"/>
        <v>1480</v>
      </c>
      <c r="I42" s="339">
        <f t="shared" si="11"/>
        <v>287</v>
      </c>
      <c r="J42" s="339">
        <f t="shared" si="11"/>
        <v>70132</v>
      </c>
      <c r="K42" s="339">
        <f t="shared" si="11"/>
        <v>0</v>
      </c>
      <c r="L42" s="339">
        <f t="shared" si="11"/>
        <v>2</v>
      </c>
      <c r="M42" s="339">
        <f t="shared" si="11"/>
        <v>0</v>
      </c>
      <c r="N42" s="339">
        <f t="shared" si="11"/>
        <v>2</v>
      </c>
      <c r="O42" s="339">
        <f t="shared" si="11"/>
        <v>0</v>
      </c>
      <c r="P42" s="339">
        <f t="shared" si="11"/>
        <v>0</v>
      </c>
      <c r="Q42" s="339">
        <f t="shared" si="11"/>
        <v>2</v>
      </c>
      <c r="R42" s="340">
        <f t="shared" si="11"/>
        <v>70130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44312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1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1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59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v>800</v>
      </c>
      <c r="D17" s="358">
        <v>800</v>
      </c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800</v>
      </c>
      <c r="D21" s="430">
        <f>D13+D17+D18</f>
        <v>800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v>3373</v>
      </c>
      <c r="D30" s="188">
        <f>+C30</f>
        <v>3373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v>4976</v>
      </c>
      <c r="D31" s="188">
        <f>+C31</f>
        <v>4976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v>362</v>
      </c>
      <c r="D32" s="188">
        <f>+C32</f>
        <v>362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459</v>
      </c>
      <c r="D35" s="352">
        <f>SUM(D36:D39)</f>
        <v>459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459</v>
      </c>
      <c r="D37" s="188">
        <f>+C37</f>
        <v>459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25</v>
      </c>
      <c r="D40" s="352">
        <f>SUM(D41:D44)</f>
        <v>25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25</v>
      </c>
      <c r="D44" s="188">
        <f>+C44</f>
        <v>25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9195</v>
      </c>
      <c r="D45" s="428">
        <f>D26+D30+D31+D33+D32+D34+D35+D40</f>
        <v>9195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9995</v>
      </c>
      <c r="D46" s="434">
        <f>D45+D23+D21+D11</f>
        <v>9995</v>
      </c>
      <c r="E46" s="435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35114</v>
      </c>
      <c r="D58" s="129">
        <f>D59+D61</f>
        <v>0</v>
      </c>
      <c r="E58" s="127">
        <f t="shared" si="1"/>
        <v>35114</v>
      </c>
      <c r="F58" s="388">
        <f>F59+F61</f>
        <v>48985</v>
      </c>
    </row>
    <row r="59" spans="1:6" ht="15.75">
      <c r="A59" s="360" t="s">
        <v>671</v>
      </c>
      <c r="B59" s="126" t="s">
        <v>672</v>
      </c>
      <c r="C59" s="188">
        <v>35114</v>
      </c>
      <c r="D59" s="188"/>
      <c r="E59" s="127">
        <f t="shared" si="1"/>
        <v>35114</v>
      </c>
      <c r="F59" s="187">
        <v>48985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33991</v>
      </c>
      <c r="D65" s="188"/>
      <c r="E65" s="127">
        <f t="shared" si="1"/>
        <v>33991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69105</v>
      </c>
      <c r="D68" s="425">
        <f>D54+D58+D63+D64+D65+D66</f>
        <v>0</v>
      </c>
      <c r="E68" s="426">
        <f t="shared" si="1"/>
        <v>69105</v>
      </c>
      <c r="F68" s="427">
        <f>F54+F58+F63+F64+F65+F66</f>
        <v>48985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1732</v>
      </c>
      <c r="D70" s="188"/>
      <c r="E70" s="127">
        <f t="shared" si="1"/>
        <v>1732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1152</v>
      </c>
      <c r="D77" s="129">
        <f>D78+D80</f>
        <v>1152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1152</v>
      </c>
      <c r="D78" s="188">
        <v>1152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8466</v>
      </c>
      <c r="D82" s="129">
        <f>SUM(D83:D86)</f>
        <v>8466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6093</v>
      </c>
      <c r="D84" s="188">
        <v>6093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v>2373</v>
      </c>
      <c r="D85" s="188">
        <v>2373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19629</v>
      </c>
      <c r="D87" s="125">
        <f>SUM(D88:D92)+D96</f>
        <v>8854</v>
      </c>
      <c r="E87" s="125">
        <f>SUM(E88:E92)+E96</f>
        <v>10775</v>
      </c>
      <c r="F87" s="387">
        <f>SUM(F88:F92)+F96</f>
        <v>14620</v>
      </c>
    </row>
    <row r="88" spans="1:6" ht="15.75">
      <c r="A88" s="360" t="s">
        <v>719</v>
      </c>
      <c r="B88" s="126" t="s">
        <v>720</v>
      </c>
      <c r="C88" s="188">
        <v>8126</v>
      </c>
      <c r="D88" s="188">
        <v>8126</v>
      </c>
      <c r="E88" s="127">
        <f t="shared" si="1"/>
        <v>0</v>
      </c>
      <c r="F88" s="187">
        <v>14620</v>
      </c>
    </row>
    <row r="89" spans="1:6" ht="15.75">
      <c r="A89" s="360" t="s">
        <v>721</v>
      </c>
      <c r="B89" s="126" t="s">
        <v>722</v>
      </c>
      <c r="C89" s="188">
        <v>274</v>
      </c>
      <c r="D89" s="188">
        <v>274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v>11049</v>
      </c>
      <c r="D90" s="188">
        <v>274</v>
      </c>
      <c r="E90" s="127">
        <f t="shared" si="1"/>
        <v>10775</v>
      </c>
      <c r="F90" s="187"/>
    </row>
    <row r="91" spans="1:6" ht="15.75">
      <c r="A91" s="360" t="s">
        <v>725</v>
      </c>
      <c r="B91" s="126" t="s">
        <v>726</v>
      </c>
      <c r="C91" s="188">
        <v>13</v>
      </c>
      <c r="D91" s="188">
        <v>13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165</v>
      </c>
      <c r="D92" s="129">
        <f>SUM(D93:D95)</f>
        <v>165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v>165</v>
      </c>
      <c r="D95" s="188">
        <v>165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16</v>
      </c>
      <c r="D97" s="188">
        <v>16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29263</v>
      </c>
      <c r="D98" s="423">
        <f>D87+D82+D77+D73+D97</f>
        <v>18488</v>
      </c>
      <c r="E98" s="423">
        <f>E87+E82+E77+E73+E97</f>
        <v>10775</v>
      </c>
      <c r="F98" s="424">
        <f>F87+F82+F77+F73+F97</f>
        <v>14620</v>
      </c>
    </row>
    <row r="99" spans="1:6" ht="16.5" thickBot="1">
      <c r="A99" s="402" t="s">
        <v>739</v>
      </c>
      <c r="B99" s="403" t="s">
        <v>740</v>
      </c>
      <c r="C99" s="417">
        <f>C98+C70+C68</f>
        <v>100100</v>
      </c>
      <c r="D99" s="417">
        <f>D98+D70+D68</f>
        <v>18488</v>
      </c>
      <c r="E99" s="417">
        <f>E98+E70+E68</f>
        <v>81612</v>
      </c>
      <c r="F99" s="418">
        <f>F98+F70+F68</f>
        <v>63605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44312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952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952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515848381</v>
      </c>
      <c r="D20" s="439"/>
      <c r="E20" s="439"/>
      <c r="F20" s="439">
        <v>32353</v>
      </c>
      <c r="G20" s="439">
        <v>12998</v>
      </c>
      <c r="H20" s="439">
        <v>14</v>
      </c>
      <c r="I20" s="440">
        <f t="shared" si="0"/>
        <v>45337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1736565</v>
      </c>
      <c r="D26" s="439"/>
      <c r="E26" s="439"/>
      <c r="F26" s="439">
        <v>1619</v>
      </c>
      <c r="G26" s="439">
        <v>147</v>
      </c>
      <c r="H26" s="439"/>
      <c r="I26" s="440">
        <f t="shared" si="0"/>
        <v>1766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517584946</v>
      </c>
      <c r="D27" s="446">
        <f t="shared" si="2"/>
        <v>0</v>
      </c>
      <c r="E27" s="446">
        <f t="shared" si="2"/>
        <v>0</v>
      </c>
      <c r="F27" s="446">
        <f t="shared" si="2"/>
        <v>33972</v>
      </c>
      <c r="G27" s="446">
        <f t="shared" si="2"/>
        <v>13145</v>
      </c>
      <c r="H27" s="446">
        <f t="shared" si="2"/>
        <v>14</v>
      </c>
      <c r="I27" s="447">
        <f t="shared" si="0"/>
        <v>47103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44312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31.12.2020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127413</v>
      </c>
      <c r="D6" s="642">
        <f aca="true" t="shared" si="0" ref="D6:D15">C6-E6</f>
        <v>0</v>
      </c>
      <c r="E6" s="641">
        <f>'1-Баланс'!G95</f>
        <v>127413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18652</v>
      </c>
      <c r="D7" s="642">
        <f t="shared" si="0"/>
        <v>8657</v>
      </c>
      <c r="E7" s="641">
        <f>'1-Баланс'!G18</f>
        <v>9995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948</v>
      </c>
      <c r="D8" s="642">
        <f t="shared" si="0"/>
        <v>0</v>
      </c>
      <c r="E8" s="641">
        <f>ABS('2-Отчет за доходите'!C44)-ABS('2-Отчет за доходите'!G44)</f>
        <v>948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3</v>
      </c>
      <c r="D9" s="642">
        <f t="shared" si="0"/>
        <v>0</v>
      </c>
      <c r="E9" s="641">
        <f>'3-Отчет за паричния поток'!C45</f>
        <v>3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176</v>
      </c>
      <c r="D10" s="642">
        <f t="shared" si="0"/>
        <v>0</v>
      </c>
      <c r="E10" s="641">
        <f>'3-Отчет за паричния поток'!C46</f>
        <v>176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18652</v>
      </c>
      <c r="D11" s="642">
        <f t="shared" si="0"/>
        <v>0</v>
      </c>
      <c r="E11" s="641">
        <f>'4-Отчет за собствения капитал'!L34</f>
        <v>18652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2021-04-26T13:55:19Z</cp:lastPrinted>
  <dcterms:created xsi:type="dcterms:W3CDTF">2006-09-16T00:00:00Z</dcterms:created>
  <dcterms:modified xsi:type="dcterms:W3CDTF">2021-04-26T13:55:24Z</dcterms:modified>
  <cp:category/>
  <cp:version/>
  <cp:contentType/>
  <cp:contentStatus/>
</cp:coreProperties>
</file>