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08" firstSheet="2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"$'справка _1_баланс'.$#REF!$#REF!:$#REF!$#REF!"</definedName>
    <definedName name="Excel_BuiltIn_Print_Area_8">'справка _8'!$A:$XFD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<sst xmlns="http://schemas.openxmlformats.org/spreadsheetml/2006/main" count="1083" uniqueCount="871">
  <si>
    <t xml:space="preserve"> СЧЕТОВОДЕН  БАЛАНС </t>
  </si>
  <si>
    <t xml:space="preserve">Име на отчитащото се предприятие: </t>
  </si>
  <si>
    <t>СВИНЕКОМПЛЕКС НИКОЛОВО АД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</si>
  <si>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</si>
  <si>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</si>
  <si>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</si>
  <si>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</si>
  <si>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</si>
  <si>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</si>
  <si>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</si>
  <si>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</si>
  <si>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</si>
  <si>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</si>
  <si>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 СОБСТВЕН КАПИТАЛ, МАЛЦИНСТВЕНО УЧАСТИЕ  И ПАСИВИ 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</si>
  <si>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</si>
  <si>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</si>
  <si>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</si>
  <si>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</si>
  <si>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</si>
  <si>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</si>
  <si>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</si>
  <si>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</si>
  <si>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</si>
  <si>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</si>
  <si>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</si>
  <si>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</si>
  <si>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</si>
  <si>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</si>
  <si>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</si>
  <si>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</si>
  <si>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</si>
  <si>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</si>
  <si>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</si>
  <si>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</si>
  <si>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</si>
  <si>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</si>
  <si>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</si>
  <si>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</si>
  <si>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</si>
  <si>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</si>
  <si>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</si>
  <si>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</si>
  <si>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</si>
  <si>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</si>
  <si>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</si>
  <si>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</si>
  <si>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</si>
  <si>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</si>
  <si>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</si>
  <si>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</si>
  <si>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</si>
  <si>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</si>
  <si>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</si>
  <si>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</si>
  <si>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</si>
  <si>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</si>
  <si>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</si>
  <si>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</si>
  <si>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</si>
  <si>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</si>
  <si>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</si>
  <si>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</si>
  <si>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</si>
  <si>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</si>
  <si>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</si>
  <si>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</si>
  <si>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</si>
  <si>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</si>
  <si>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</si>
  <si>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</si>
  <si>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</si>
  <si>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</si>
  <si>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</si>
  <si>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</si>
  <si>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</si>
  <si>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</si>
  <si>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</si>
  <si>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</si>
  <si>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</si>
  <si>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</si>
  <si>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</si>
  <si>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</si>
  <si>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</si>
  <si>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</si>
  <si>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</si>
  <si>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</si>
  <si>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</si>
  <si>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</si>
  <si>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</si>
  <si>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</si>
  <si>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</si>
  <si>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</si>
  <si>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</si>
  <si>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</si>
  <si>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</si>
  <si>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</si>
  <si>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</si>
  <si>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</si>
  <si>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</si>
  <si>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</si>
  <si>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</si>
  <si>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</si>
  <si>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</si>
  <si>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</si>
  <si>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</si>
  <si>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</si>
  <si>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</si>
  <si>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</si>
  <si>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</si>
  <si>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</si>
  <si>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</si>
  <si>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</si>
  <si>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</si>
  <si>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</si>
  <si>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</si>
  <si>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</si>
  <si>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</si>
  <si>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</si>
  <si>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</si>
  <si>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</si>
  <si>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</si>
  <si>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</si>
  <si>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</si>
  <si>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</si>
  <si>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</si>
  <si>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</si>
  <si>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</si>
  <si>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</si>
  <si>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</si>
  <si>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</si>
  <si>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</si>
  <si>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</si>
  <si>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</si>
  <si>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</si>
  <si>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</si>
  <si>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</si>
  <si>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</si>
  <si>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</si>
  <si>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</si>
  <si>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</si>
  <si>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</si>
  <si>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</si>
  <si>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</si>
  <si>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</si>
  <si>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</si>
  <si>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</si>
  <si>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</si>
  <si>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</si>
  <si>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</si>
  <si>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</si>
  <si>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</si>
  <si>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</si>
  <si>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</si>
  <si>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</si>
  <si>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</si>
  <si>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</si>
  <si>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</si>
  <si>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</si>
  <si>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</si>
  <si>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</si>
  <si>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</si>
  <si>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</si>
  <si>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</si>
  <si>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</si>
  <si>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</si>
  <si>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</si>
  <si>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</si>
  <si>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</si>
  <si>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</si>
  <si>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</si>
  <si>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</si>
  <si>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</si>
  <si>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</si>
  <si>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</si>
  <si>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</si>
  <si>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</si>
  <si>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</si>
  <si>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</si>
  <si>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</si>
  <si>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</si>
  <si>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</si>
  <si>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</si>
  <si>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</si>
  <si>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</si>
  <si>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</si>
  <si>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</si>
  <si>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</si>
  <si>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</si>
  <si>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</si>
  <si>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</si>
  <si>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</si>
  <si>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</si>
  <si>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</si>
  <si>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</si>
  <si>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</si>
  <si>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</si>
  <si>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</si>
  <si>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</si>
  <si>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</si>
  <si>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</si>
  <si>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</si>
  <si>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</si>
  <si>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</si>
  <si>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</si>
  <si>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</si>
  <si>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</si>
  <si>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</si>
  <si>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</si>
  <si>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</si>
  <si>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</si>
  <si>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</si>
  <si>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</si>
  <si>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</si>
  <si>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</si>
  <si>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</si>
  <si>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</si>
  <si>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</si>
  <si>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</si>
  <si>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</si>
  <si>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</si>
  <si>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</si>
  <si>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</si>
  <si>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</si>
  <si>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</si>
  <si>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</si>
  <si>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</si>
  <si>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</si>
  <si>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</si>
  <si>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</si>
  <si>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</si>
  <si>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</si>
  <si>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</si>
  <si>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</si>
  <si>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</si>
  <si>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</si>
  <si>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</si>
  <si>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</si>
  <si>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</si>
  <si>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</si>
  <si>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</si>
  <si>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</si>
  <si>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</si>
  <si>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</si>
  <si>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</si>
  <si>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</si>
  <si>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</si>
  <si>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</si>
  <si>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</si>
  <si>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</si>
  <si>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</si>
  <si>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</si>
  <si>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</si>
  <si>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</si>
  <si>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</si>
  <si>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</si>
  <si>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</si>
  <si>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</si>
  <si>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</si>
  <si>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</si>
  <si>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</si>
  <si>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</si>
  <si>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</si>
  <si>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</si>
  <si>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</si>
  <si>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</si>
  <si>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</si>
  <si>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</si>
  <si>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</si>
  <si>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</si>
  <si>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</si>
  <si>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</si>
  <si>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</si>
  <si>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</si>
  <si>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Съставител:Светлана Йорданова      …………………..                        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</si>
  <si>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</si>
  <si>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</si>
  <si>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</si>
  <si>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</si>
  <si>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</si>
  <si>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</si>
  <si>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</si>
  <si>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</si>
  <si>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</si>
  <si>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</si>
  <si>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</si>
  <si>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</si>
  <si>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</si>
  <si>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</si>
  <si>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</si>
  <si>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</si>
  <si>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</si>
  <si>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</si>
  <si>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</si>
  <si>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</si>
  <si>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</si>
  <si>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</si>
  <si>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</si>
  <si>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</si>
  <si>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</si>
  <si>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</si>
  <si>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</si>
  <si>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</si>
  <si>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</si>
  <si>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</si>
  <si>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</si>
  <si>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</si>
  <si>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</si>
  <si>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</si>
  <si>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</si>
  <si>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</si>
  <si>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</si>
  <si>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</si>
  <si>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</si>
  <si>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</si>
  <si>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</si>
  <si>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</si>
  <si>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</si>
  <si>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</si>
  <si>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</si>
  <si>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</si>
  <si>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</si>
  <si>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</si>
  <si>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</si>
  <si>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</si>
  <si>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</si>
  <si>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</si>
  <si>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</si>
  <si>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</si>
  <si>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</si>
  <si>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</si>
  <si>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</si>
  <si>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</si>
  <si>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</si>
  <si>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</si>
  <si>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</si>
  <si>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</si>
  <si>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</si>
  <si>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</si>
  <si>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</si>
  <si>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</si>
  <si>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</si>
  <si>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</si>
  <si>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</si>
  <si>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</si>
  <si>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</si>
  <si>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</si>
  <si>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</si>
  <si>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</si>
  <si>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</si>
  <si>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</si>
  <si>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</si>
  <si>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</si>
  <si>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</si>
  <si>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</si>
  <si>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</si>
  <si>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</si>
  <si>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</si>
  <si>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</si>
  <si>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</si>
  <si>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</si>
  <si>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</si>
  <si>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</si>
  <si>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</si>
  <si>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</si>
  <si>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</si>
  <si>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</si>
  <si>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</si>
  <si>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</si>
  <si>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</si>
  <si>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</si>
  <si>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</si>
  <si>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</si>
  <si>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</si>
  <si>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</si>
  <si>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</si>
  <si>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</si>
  <si>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</si>
  <si>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</si>
  <si>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</si>
  <si>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</si>
  <si>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</si>
  <si>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</si>
  <si>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</si>
  <si>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</si>
  <si>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</si>
  <si>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</si>
  <si>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</si>
  <si>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</si>
  <si>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</si>
  <si>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</si>
  <si>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</si>
  <si>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</si>
  <si>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</si>
  <si>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</si>
  <si>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</si>
  <si>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</si>
  <si>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</si>
  <si>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</si>
  <si>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</si>
  <si>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</si>
  <si>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</si>
  <si>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</si>
  <si>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</si>
  <si>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</si>
  <si>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</si>
  <si>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</si>
  <si>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</si>
  <si>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</si>
  <si>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</si>
  <si>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</si>
  <si>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</si>
  <si>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</si>
  <si>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</si>
  <si>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</si>
  <si>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</si>
  <si>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</si>
  <si>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</si>
  <si>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</si>
  <si>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</si>
  <si>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</si>
  <si>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</si>
  <si>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</si>
  <si>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</si>
  <si>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</si>
  <si>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</si>
  <si>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</si>
  <si>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</si>
  <si>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</si>
  <si>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</si>
  <si>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</si>
  <si>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</si>
  <si>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</si>
  <si>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</si>
  <si>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</si>
  <si>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</si>
  <si>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</si>
  <si>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</si>
  <si>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</si>
  <si>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</si>
  <si>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</si>
  <si>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</si>
  <si>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</si>
  <si>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</si>
  <si>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</si>
  <si>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</si>
  <si>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</si>
  <si>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</si>
  <si>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</si>
  <si>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</si>
  <si>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</si>
  <si>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</si>
  <si>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</si>
  <si>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</si>
  <si>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</si>
  <si>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</si>
  <si>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</si>
  <si>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</si>
  <si>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</si>
  <si>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</si>
  <si>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</si>
  <si>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</si>
  <si>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</si>
  <si>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</si>
  <si>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</si>
  <si>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</si>
  <si>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</si>
  <si>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</si>
  <si>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</si>
  <si>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</si>
  <si>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</si>
  <si>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</si>
  <si>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</si>
  <si>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</si>
  <si>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</si>
  <si>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</si>
  <si>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</si>
  <si>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</si>
  <si>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</si>
  <si>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</si>
  <si>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</si>
  <si>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</si>
  <si>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</si>
  <si>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</si>
  <si>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</si>
  <si>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</si>
  <si>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</si>
  <si>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</si>
  <si>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</si>
  <si>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</si>
  <si>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</si>
  <si>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</si>
  <si>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</si>
  <si>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</si>
  <si>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</si>
  <si>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</si>
  <si>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</si>
  <si>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</si>
  <si>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</si>
  <si>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</si>
  <si>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</si>
  <si>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</si>
  <si>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</si>
  <si>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</si>
  <si>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</si>
  <si>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</si>
  <si>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</si>
  <si>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</si>
  <si>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</si>
  <si>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</si>
  <si>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</si>
  <si>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</si>
  <si>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</si>
  <si>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</si>
  <si>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</si>
  <si>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</si>
  <si>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</si>
  <si>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</si>
  <si>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</si>
  <si>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</si>
  <si>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</si>
  <si>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</si>
  <si>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</si>
  <si>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</si>
  <si>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</si>
  <si>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</si>
  <si>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</si>
  <si>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</si>
  <si>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</si>
  <si>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</si>
  <si>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</si>
  <si>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</si>
  <si>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</si>
  <si>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</si>
  <si>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</si>
  <si>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</si>
  <si>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</si>
  <si>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</si>
  <si>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</si>
  <si>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</si>
  <si>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</si>
  <si>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</si>
  <si>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</si>
  <si>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</si>
  <si>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</si>
  <si>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</si>
  <si>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</si>
  <si>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</si>
  <si>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</si>
  <si>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</si>
  <si>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</si>
  <si>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</si>
  <si>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</si>
  <si>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</si>
  <si>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</si>
  <si>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</si>
  <si>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</si>
  <si>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</si>
  <si>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</si>
  <si>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</si>
  <si>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</si>
  <si>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</si>
  <si>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</si>
  <si>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</si>
  <si>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</si>
  <si>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</si>
  <si>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</si>
  <si>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</si>
  <si>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</si>
  <si>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</si>
  <si>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</si>
  <si>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</si>
  <si>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</si>
  <si>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</si>
  <si>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</si>
  <si>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</si>
  <si>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</si>
  <si>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</si>
  <si>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</si>
  <si>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</si>
  <si>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</si>
  <si>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</si>
  <si>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</si>
  <si>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</si>
  <si>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</si>
  <si>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</si>
  <si>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</si>
  <si>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</si>
  <si>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</si>
  <si>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</si>
  <si>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</si>
  <si>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</si>
  <si>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</si>
  <si>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</si>
  <si>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</si>
  <si>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</si>
  <si>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</si>
  <si>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</si>
  <si>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</si>
  <si>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</si>
  <si>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</si>
  <si>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</si>
  <si>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</si>
  <si>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</si>
  <si>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</si>
  <si>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</si>
  <si>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</si>
  <si>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</si>
  <si>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</si>
  <si>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</si>
  <si>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</si>
  <si>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</si>
  <si>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</si>
  <si>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</si>
  <si>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</si>
  <si>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</si>
  <si>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</si>
  <si>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</si>
  <si>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</si>
  <si>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</si>
  <si>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</si>
  <si>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</si>
  <si>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</si>
  <si>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</si>
  <si>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</si>
  <si>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</si>
  <si>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</si>
  <si>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</si>
  <si>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</si>
  <si>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</si>
  <si>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</si>
  <si>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</si>
  <si>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</si>
  <si>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</si>
  <si>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</si>
  <si>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</si>
  <si>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</si>
  <si>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</si>
  <si>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</si>
  <si>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</si>
  <si>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</si>
  <si>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</si>
  <si>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</si>
  <si>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</si>
  <si>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</si>
  <si>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</si>
  <si>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</si>
  <si>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</si>
  <si>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</si>
  <si>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</si>
  <si>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</si>
  <si>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</si>
  <si>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</si>
  <si>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</si>
  <si>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</si>
  <si>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</si>
  <si>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</si>
  <si>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</si>
  <si>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</si>
  <si>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</si>
  <si>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</si>
  <si>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</si>
  <si>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</si>
  <si>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</si>
  <si>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</si>
  <si>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</si>
  <si>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</si>
  <si>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</si>
  <si>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</si>
  <si>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</si>
  <si>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</si>
  <si>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</si>
  <si>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</si>
  <si>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</si>
  <si>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</si>
  <si>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</si>
  <si>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</si>
  <si>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</si>
  <si>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</si>
  <si>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</si>
  <si>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</si>
  <si>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</si>
  <si>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</si>
  <si>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</si>
  <si>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</si>
  <si>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</si>
  <si>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</si>
  <si>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</si>
  <si>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</si>
  <si>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</si>
  <si>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</si>
  <si>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</si>
  <si>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</si>
  <si>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</si>
  <si>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</si>
  <si>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</si>
  <si>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</si>
  <si>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</si>
  <si>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</si>
  <si>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</si>
  <si>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</si>
  <si>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</si>
  <si>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</si>
  <si>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</si>
  <si>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</si>
  <si>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</si>
  <si>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</si>
  <si>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</si>
  <si>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</si>
  <si>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</si>
  <si>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</si>
  <si>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</si>
  <si>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</si>
  <si>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</si>
  <si>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</si>
  <si>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</si>
  <si>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</si>
  <si>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</si>
  <si>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</si>
  <si>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</si>
  <si>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</si>
  <si>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</si>
  <si>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</si>
  <si>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</si>
  <si>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</si>
  <si>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</si>
  <si>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</si>
  <si>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</si>
  <si>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</si>
  <si>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</si>
  <si>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</si>
  <si>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</si>
  <si>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</si>
  <si>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</si>
  <si>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</si>
  <si>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</si>
  <si>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</si>
  <si>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</si>
  <si>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</si>
  <si>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</si>
  <si>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</si>
  <si>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</si>
  <si>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</si>
  <si>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</si>
  <si>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</si>
  <si>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</si>
  <si>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</si>
  <si>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</si>
  <si>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</si>
  <si>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</si>
  <si>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</si>
  <si>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</si>
  <si>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</si>
  <si>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</si>
  <si>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</si>
  <si>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</si>
  <si>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</si>
  <si>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</si>
  <si>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</si>
  <si>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</si>
  <si>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</si>
  <si>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</si>
  <si>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</si>
  <si>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</si>
  <si>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</si>
  <si>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</si>
  <si>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</si>
  <si>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</si>
  <si>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</si>
  <si>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</si>
  <si>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</si>
  <si>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</si>
  <si>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</si>
  <si>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</si>
  <si>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</si>
  <si>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</si>
  <si>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</si>
  <si>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</si>
  <si>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</si>
  <si>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</si>
  <si>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</si>
  <si>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</si>
  <si>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</si>
  <si>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</si>
  <si>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</si>
  <si>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</si>
  <si>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</si>
  <si>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</si>
  <si>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</si>
  <si>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</si>
  <si>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</si>
  <si>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</si>
  <si>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</si>
  <si>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</si>
  <si>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</si>
  <si>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</si>
  <si>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</si>
  <si>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</si>
  <si>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</si>
  <si>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</si>
  <si>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</si>
  <si>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</si>
  <si>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</si>
  <si>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</si>
  <si>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</si>
  <si>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</si>
  <si>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</si>
  <si>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</si>
  <si>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</si>
  <si>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</si>
  <si>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</si>
  <si>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</si>
  <si>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</si>
  <si>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</si>
  <si>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</si>
  <si>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</si>
  <si>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</si>
  <si>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</si>
  <si>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</si>
  <si>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</si>
  <si>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</si>
  <si>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</si>
  <si>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</si>
  <si>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</si>
  <si>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</si>
  <si>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</si>
  <si>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</si>
  <si>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</si>
  <si>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</si>
  <si>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</si>
  <si>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</si>
  <si>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</si>
  <si>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</si>
  <si>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</si>
  <si>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</si>
  <si>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</si>
  <si>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</si>
  <si>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</si>
  <si>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</si>
  <si>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</si>
  <si>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</si>
  <si>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</si>
  <si>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</si>
  <si>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</si>
  <si>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</si>
  <si>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</si>
  <si>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</si>
  <si>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</si>
  <si>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</si>
  <si>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</si>
  <si>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</si>
  <si>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>...........................................</t>
  </si>
  <si>
    <t>4. Други</t>
  </si>
  <si>
    <t>1. "ЛИПНИК-СВИНЕКОМПЛЕКС НИКОЛОВО" ЕООД</t>
  </si>
  <si>
    <t>1. Разходи за лихви, банкови такси и комисионни</t>
  </si>
  <si>
    <t>/Мариана Киселова/</t>
  </si>
  <si>
    <t>7 . Парични потоци от финансирания</t>
  </si>
  <si>
    <t xml:space="preserve">4. Платени   заеми </t>
  </si>
  <si>
    <t>Предходен период     към 30.09.2012г</t>
  </si>
  <si>
    <t>Изп.Директор:</t>
  </si>
  <si>
    <t xml:space="preserve">                                    Съставител:                         </t>
  </si>
  <si>
    <t xml:space="preserve">  …………………..   </t>
  </si>
  <si>
    <t>/Светлана Йорданова/</t>
  </si>
  <si>
    <t xml:space="preserve">                                                Съставител:         </t>
  </si>
  <si>
    <t>....................................</t>
  </si>
  <si>
    <t>Съставител:      ……… ..............</t>
  </si>
  <si>
    <t>Съставител:Светлана Йорданова.......                           Изп.Директор:</t>
  </si>
  <si>
    <t>Съставител:...........................</t>
  </si>
  <si>
    <t>01.01.2013-31.12.2013</t>
  </si>
  <si>
    <t>Предходен период  31.12.2012 г.</t>
  </si>
  <si>
    <t>Текущ период 31.12.2013 г.</t>
  </si>
  <si>
    <t xml:space="preserve">Дата на съставяне: 29.01.2014 г.     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</si>
</sst>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d/mm/yyyy&quot; г.&quot;"/>
    <numFmt numFmtId="181" formatCode="d/m/yyyy&quot; г.&quot;;@"/>
    <numFmt numFmtId="182" formatCode="dd/mm/yyyy&quot; г.&quot;;@"/>
    <numFmt numFmtId="183" formatCode="\ #,##0.00&quot; лв &quot;;\-#,##0.00&quot; лв &quot;;&quot; -&quot;#&quot; лв &quot;;@\ "/>
  </numFmts>
  <fonts count="59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b/>
      <sz val="10"/>
      <name val="TmsCyr"/>
      <family val="1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83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91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80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80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0" fontId="6" fillId="0" borderId="13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4" xfId="63" applyFont="1" applyBorder="1" applyAlignment="1" applyProtection="1">
      <alignment horizontal="center" vertical="top" wrapText="1"/>
      <protection/>
    </xf>
    <xf numFmtId="0" fontId="8" fillId="33" borderId="15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6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7" xfId="63" applyNumberFormat="1" applyFont="1" applyFill="1" applyBorder="1" applyAlignment="1" applyProtection="1">
      <alignment horizontal="right" vertical="top" wrapText="1"/>
      <protection/>
    </xf>
    <xf numFmtId="0" fontId="5" fillId="33" borderId="18" xfId="0" applyFont="1" applyFill="1" applyBorder="1" applyAlignment="1" applyProtection="1">
      <alignment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9" fillId="33" borderId="13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6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4" xfId="63" applyNumberFormat="1" applyFont="1" applyFill="1" applyBorder="1" applyAlignment="1" applyProtection="1">
      <alignment vertical="top" wrapText="1"/>
      <protection locked="0"/>
    </xf>
    <xf numFmtId="1" fontId="7" fillId="35" borderId="14" xfId="63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4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4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6" xfId="63" applyNumberFormat="1" applyFont="1" applyBorder="1" applyAlignment="1" applyProtection="1">
      <alignment horizontal="right"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6" xfId="63" applyNumberFormat="1" applyFont="1" applyBorder="1" applyAlignment="1" applyProtection="1">
      <alignment vertical="top" wrapText="1"/>
      <protection/>
    </xf>
    <xf numFmtId="1" fontId="7" fillId="37" borderId="14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4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6" xfId="63" applyNumberFormat="1" applyFont="1" applyFill="1" applyBorder="1" applyAlignment="1" applyProtection="1">
      <alignment vertical="top" wrapText="1"/>
      <protection locked="0"/>
    </xf>
    <xf numFmtId="1" fontId="12" fillId="0" borderId="17" xfId="63" applyNumberFormat="1" applyFont="1" applyBorder="1" applyAlignment="1" applyProtection="1">
      <alignment horizontal="right"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7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6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7" fillId="35" borderId="25" xfId="63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3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3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7" xfId="63" applyNumberFormat="1" applyFont="1" applyBorder="1" applyAlignment="1" applyProtection="1">
      <alignment horizontal="right" vertical="top" wrapText="1"/>
      <protection/>
    </xf>
    <xf numFmtId="1" fontId="7" fillId="0" borderId="28" xfId="63" applyNumberFormat="1" applyFont="1" applyBorder="1" applyAlignment="1" applyProtection="1">
      <alignment vertical="top" wrapText="1"/>
      <protection/>
    </xf>
    <xf numFmtId="1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0" xfId="63" applyNumberFormat="1" applyFont="1" applyBorder="1" applyAlignment="1" applyProtection="1">
      <alignment horizontal="right" vertical="top" wrapText="1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7" fillId="0" borderId="22" xfId="63" applyNumberFormat="1" applyFont="1" applyBorder="1" applyAlignment="1" applyProtection="1">
      <alignment vertical="top" wrapText="1"/>
      <protection/>
    </xf>
    <xf numFmtId="1" fontId="10" fillId="0" borderId="29" xfId="63" applyNumberFormat="1" applyFont="1" applyBorder="1" applyAlignment="1" applyProtection="1">
      <alignment horizontal="right" vertical="top" wrapText="1"/>
      <protection/>
    </xf>
    <xf numFmtId="0" fontId="0" fillId="38" borderId="0" xfId="0" applyFill="1" applyAlignment="1" applyProtection="1">
      <alignment/>
      <protection locked="0"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6" fillId="0" borderId="14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4" xfId="0" applyNumberFormat="1" applyFont="1" applyBorder="1" applyAlignment="1" applyProtection="1">
      <alignment vertical="top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30" xfId="63" applyFont="1" applyFill="1" applyBorder="1" applyAlignment="1" applyProtection="1">
      <alignment vertical="top" wrapText="1"/>
      <protection/>
    </xf>
    <xf numFmtId="49" fontId="12" fillId="0" borderId="31" xfId="63" applyNumberFormat="1" applyFont="1" applyBorder="1" applyAlignment="1" applyProtection="1">
      <alignment horizontal="right" vertical="top" wrapText="1"/>
      <protection/>
    </xf>
    <xf numFmtId="1" fontId="6" fillId="0" borderId="32" xfId="63" applyNumberFormat="1" applyFont="1" applyBorder="1" applyAlignment="1" applyProtection="1">
      <alignment vertical="top" wrapText="1"/>
      <protection/>
    </xf>
    <xf numFmtId="49" fontId="8" fillId="33" borderId="31" xfId="63" applyNumberFormat="1" applyFont="1" applyFill="1" applyBorder="1" applyAlignment="1" applyProtection="1">
      <alignment vertical="center" wrapText="1"/>
      <protection/>
    </xf>
    <xf numFmtId="1" fontId="12" fillId="0" borderId="31" xfId="63" applyNumberFormat="1" applyFont="1" applyBorder="1" applyAlignment="1" applyProtection="1">
      <alignment horizontal="right" vertical="top" wrapText="1"/>
      <protection/>
    </xf>
    <xf numFmtId="1" fontId="6" fillId="0" borderId="33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13" fillId="0" borderId="0" xfId="61" applyFont="1" applyProtection="1">
      <alignment/>
      <protection locked="0"/>
    </xf>
    <xf numFmtId="0" fontId="14" fillId="0" borderId="0" xfId="61" applyFont="1" applyAlignment="1" applyProtection="1">
      <alignment/>
      <protection locked="0"/>
    </xf>
    <xf numFmtId="0" fontId="13" fillId="0" borderId="0" xfId="61" applyFont="1" applyBorder="1" applyAlignment="1" applyProtection="1">
      <alignment horizontal="center"/>
      <protection locked="0"/>
    </xf>
    <xf numFmtId="0" fontId="13" fillId="0" borderId="0" xfId="61" applyFont="1" applyBorder="1" applyAlignment="1" applyProtection="1">
      <alignment horizontal="left"/>
      <protection locked="0"/>
    </xf>
    <xf numFmtId="0" fontId="14" fillId="0" borderId="0" xfId="62" applyFont="1">
      <alignment/>
      <protection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4" fillId="0" borderId="0" xfId="65" applyFont="1" applyAlignment="1">
      <alignment wrapText="1"/>
      <protection/>
    </xf>
    <xf numFmtId="0" fontId="14" fillId="0" borderId="0" xfId="65" applyFont="1">
      <alignment/>
      <protection/>
    </xf>
    <xf numFmtId="0" fontId="14" fillId="0" borderId="0" xfId="65" applyFont="1" applyProtection="1">
      <alignment/>
      <protection/>
    </xf>
    <xf numFmtId="0" fontId="13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4" fillId="0" borderId="0" xfId="65" applyFont="1" applyBorder="1" applyAlignment="1" applyProtection="1">
      <alignment wrapText="1"/>
      <protection/>
    </xf>
    <xf numFmtId="0" fontId="14" fillId="0" borderId="0" xfId="65" applyFont="1" applyAlignment="1" applyProtection="1">
      <alignment horizontal="center" wrapText="1"/>
      <protection/>
    </xf>
    <xf numFmtId="0" fontId="13" fillId="0" borderId="0" xfId="65" applyFont="1" applyAlignment="1" applyProtection="1">
      <alignment horizontal="right"/>
      <protection/>
    </xf>
    <xf numFmtId="0" fontId="13" fillId="0" borderId="10" xfId="65" applyFont="1" applyBorder="1" applyAlignment="1" applyProtection="1">
      <alignment horizontal="center" vertical="center" wrapText="1"/>
      <protection/>
    </xf>
    <xf numFmtId="0" fontId="13" fillId="0" borderId="34" xfId="65" applyFont="1" applyBorder="1" applyAlignment="1" applyProtection="1">
      <alignment horizontal="center" vertical="center" wrapText="1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3" fillId="0" borderId="29" xfId="65" applyFont="1" applyBorder="1" applyAlignment="1" applyProtection="1">
      <alignment horizontal="center" vertic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1" fontId="13" fillId="0" borderId="10" xfId="65" applyNumberFormat="1" applyFont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wrapText="1"/>
      <protection/>
    </xf>
    <xf numFmtId="0" fontId="14" fillId="0" borderId="10" xfId="65" applyFont="1" applyBorder="1" applyProtection="1">
      <alignment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4" fillId="0" borderId="10" xfId="65" applyFont="1" applyFill="1" applyBorder="1" applyProtection="1">
      <alignment/>
      <protection/>
    </xf>
    <xf numFmtId="1" fontId="14" fillId="0" borderId="10" xfId="65" applyNumberFormat="1" applyFont="1" applyFill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vertical="center" wrapText="1"/>
      <protection/>
    </xf>
    <xf numFmtId="1" fontId="14" fillId="0" borderId="10" xfId="65" applyNumberFormat="1" applyFont="1" applyBorder="1" applyAlignment="1" applyProtection="1">
      <alignment horizontal="center" vertical="center"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4" fillId="34" borderId="10" xfId="65" applyNumberFormat="1" applyFont="1" applyFill="1" applyBorder="1" applyProtection="1">
      <alignment/>
      <protection locked="0"/>
    </xf>
    <xf numFmtId="0" fontId="14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1" fontId="14" fillId="0" borderId="10" xfId="65" applyNumberFormat="1" applyFont="1" applyBorder="1" applyProtection="1">
      <alignment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0" fontId="15" fillId="0" borderId="10" xfId="65" applyFont="1" applyBorder="1" applyAlignment="1" applyProtection="1">
      <alignment horizontal="center" wrapText="1"/>
      <protection/>
    </xf>
    <xf numFmtId="1" fontId="14" fillId="35" borderId="10" xfId="65" applyNumberFormat="1" applyFont="1" applyFill="1" applyBorder="1" applyProtection="1">
      <alignment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1" fontId="14" fillId="35" borderId="10" xfId="65" applyNumberFormat="1" applyFont="1" applyFill="1" applyBorder="1" applyAlignment="1" applyProtection="1">
      <alignment vertical="center"/>
      <protection locked="0"/>
    </xf>
    <xf numFmtId="1" fontId="15" fillId="0" borderId="10" xfId="65" applyNumberFormat="1" applyFont="1" applyBorder="1" applyAlignment="1" applyProtection="1">
      <alignment horizontal="center" vertical="center"/>
      <protection/>
    </xf>
    <xf numFmtId="1" fontId="14" fillId="0" borderId="10" xfId="65" applyNumberFormat="1" applyFont="1" applyBorder="1" applyAlignment="1" applyProtection="1">
      <alignment vertical="center"/>
      <protection/>
    </xf>
    <xf numFmtId="0" fontId="14" fillId="0" borderId="34" xfId="65" applyFont="1" applyBorder="1" applyAlignment="1" applyProtection="1">
      <alignment horizontal="center" vertical="center" wrapText="1"/>
      <protection/>
    </xf>
    <xf numFmtId="0" fontId="15" fillId="0" borderId="34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5" fillId="0" borderId="34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4" fillId="0" borderId="13" xfId="65" applyFont="1" applyBorder="1" applyAlignment="1" applyProtection="1">
      <alignment vertical="center" wrapText="1"/>
      <protection/>
    </xf>
    <xf numFmtId="49" fontId="14" fillId="0" borderId="34" xfId="65" applyNumberFormat="1" applyFont="1" applyBorder="1" applyAlignment="1" applyProtection="1">
      <alignment horizontal="center" vertical="center" wrapText="1"/>
      <protection/>
    </xf>
    <xf numFmtId="1" fontId="13" fillId="37" borderId="10" xfId="65" applyNumberFormat="1" applyFont="1" applyFill="1" applyBorder="1" applyAlignment="1" applyProtection="1">
      <alignment vertical="center"/>
      <protection locked="0"/>
    </xf>
    <xf numFmtId="0" fontId="14" fillId="0" borderId="23" xfId="65" applyFont="1" applyBorder="1" applyAlignment="1" applyProtection="1">
      <alignment vertical="center" wrapText="1"/>
      <protection/>
    </xf>
    <xf numFmtId="1" fontId="13" fillId="34" borderId="34" xfId="65" applyNumberFormat="1" applyFont="1" applyFill="1" applyBorder="1" applyAlignment="1" applyProtection="1">
      <alignment vertical="center"/>
      <protection locked="0"/>
    </xf>
    <xf numFmtId="0" fontId="13" fillId="0" borderId="16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vertical="center" wrapText="1"/>
      <protection/>
    </xf>
    <xf numFmtId="1" fontId="13" fillId="0" borderId="34" xfId="65" applyNumberFormat="1" applyFont="1" applyFill="1" applyBorder="1" applyAlignment="1" applyProtection="1">
      <alignment vertical="center"/>
      <protection/>
    </xf>
    <xf numFmtId="0" fontId="17" fillId="0" borderId="10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1" fontId="14" fillId="0" borderId="10" xfId="65" applyNumberFormat="1" applyFont="1" applyFill="1" applyBorder="1" applyProtection="1">
      <alignment/>
      <protection/>
    </xf>
    <xf numFmtId="1" fontId="13" fillId="34" borderId="10" xfId="65" applyNumberFormat="1" applyFont="1" applyFill="1" applyBorder="1" applyAlignment="1" applyProtection="1">
      <alignment vertical="center"/>
      <protection locked="0"/>
    </xf>
    <xf numFmtId="49" fontId="18" fillId="0" borderId="10" xfId="65" applyNumberFormat="1" applyFont="1" applyBorder="1" applyAlignment="1" applyProtection="1">
      <alignment horizontal="center" wrapText="1"/>
      <protection/>
    </xf>
    <xf numFmtId="0" fontId="13" fillId="0" borderId="0" xfId="65" applyFont="1" applyBorder="1" applyAlignment="1" applyProtection="1">
      <alignment wrapText="1"/>
      <protection locked="0"/>
    </xf>
    <xf numFmtId="1" fontId="14" fillId="0" borderId="0" xfId="65" applyNumberFormat="1" applyFont="1" applyBorder="1" applyProtection="1">
      <alignment/>
      <protection locked="0"/>
    </xf>
    <xf numFmtId="0" fontId="13" fillId="0" borderId="0" xfId="65" applyFont="1" applyBorder="1" applyAlignment="1" applyProtection="1">
      <alignment horizontal="right" vertical="center" wrapText="1"/>
      <protection locked="0"/>
    </xf>
    <xf numFmtId="0" fontId="14" fillId="0" borderId="0" xfId="65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18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0" fontId="14" fillId="0" borderId="0" xfId="65" applyFont="1" applyBorder="1" applyAlignment="1">
      <alignment wrapText="1"/>
      <protection/>
    </xf>
    <xf numFmtId="1" fontId="14" fillId="0" borderId="0" xfId="65" applyNumberFormat="1" applyFont="1" applyBorder="1">
      <alignment/>
      <protection/>
    </xf>
    <xf numFmtId="1" fontId="14" fillId="0" borderId="0" xfId="65" applyNumberFormat="1" applyFont="1">
      <alignment/>
      <protection/>
    </xf>
    <xf numFmtId="0" fontId="14" fillId="0" borderId="0" xfId="65" applyFont="1" applyBorder="1">
      <alignment/>
      <protection/>
    </xf>
    <xf numFmtId="0" fontId="14" fillId="0" borderId="0" xfId="64" applyFont="1" applyAlignment="1" applyProtection="1">
      <alignment wrapText="1"/>
      <protection/>
    </xf>
    <xf numFmtId="0" fontId="14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Fill="1" applyAlignment="1" applyProtection="1">
      <alignment wrapText="1"/>
      <protection locked="0"/>
    </xf>
    <xf numFmtId="0" fontId="13" fillId="0" borderId="0" xfId="64" applyFont="1" applyBorder="1" applyAlignment="1" applyProtection="1">
      <alignment horizontal="center" vertical="center" wrapText="1"/>
      <protection/>
    </xf>
    <xf numFmtId="0" fontId="13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 wrapText="1"/>
      <protection/>
    </xf>
    <xf numFmtId="0" fontId="13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3" fillId="0" borderId="0" xfId="63" applyFont="1" applyBorder="1" applyAlignment="1" applyProtection="1">
      <alignment vertical="top"/>
      <protection/>
    </xf>
    <xf numFmtId="182" fontId="13" fillId="0" borderId="0" xfId="63" applyNumberFormat="1" applyFont="1" applyBorder="1" applyAlignment="1" applyProtection="1">
      <alignment horizontal="left" vertical="top"/>
      <protection/>
    </xf>
    <xf numFmtId="0" fontId="13" fillId="0" borderId="0" xfId="63" applyFont="1" applyFill="1" applyBorder="1" applyAlignment="1" applyProtection="1">
      <alignment vertical="top" wrapText="1"/>
      <protection/>
    </xf>
    <xf numFmtId="0" fontId="13" fillId="0" borderId="0" xfId="64" applyFont="1" applyFill="1" applyBorder="1" applyAlignment="1" applyProtection="1">
      <alignment horizontal="right" vertical="center" wrapText="1"/>
      <protection/>
    </xf>
    <xf numFmtId="0" fontId="13" fillId="0" borderId="0" xfId="64" applyFont="1" applyAlignment="1" applyProtection="1">
      <alignment wrapText="1"/>
      <protection/>
    </xf>
    <xf numFmtId="0" fontId="13" fillId="0" borderId="10" xfId="64" applyFont="1" applyBorder="1" applyAlignment="1" applyProtection="1">
      <alignment horizontal="center" vertical="center" wrapText="1"/>
      <protection/>
    </xf>
    <xf numFmtId="180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wrapText="1"/>
      <protection/>
    </xf>
    <xf numFmtId="49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1" fontId="14" fillId="0" borderId="10" xfId="64" applyNumberFormat="1" applyFont="1" applyFill="1" applyBorder="1" applyAlignment="1" applyProtection="1">
      <alignment wrapText="1"/>
      <protection/>
    </xf>
    <xf numFmtId="0" fontId="14" fillId="0" borderId="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4" fillId="37" borderId="10" xfId="64" applyNumberFormat="1" applyFont="1" applyFill="1" applyBorder="1" applyAlignment="1" applyProtection="1">
      <alignment wrapText="1"/>
      <protection locked="0"/>
    </xf>
    <xf numFmtId="1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Alignment="1" applyProtection="1">
      <alignment wrapText="1"/>
      <protection/>
    </xf>
    <xf numFmtId="0" fontId="14" fillId="0" borderId="10" xfId="64" applyFont="1" applyFill="1" applyBorder="1" applyAlignment="1" applyProtection="1">
      <alignment wrapText="1"/>
      <protection/>
    </xf>
    <xf numFmtId="49" fontId="14" fillId="0" borderId="10" xfId="64" applyNumberFormat="1" applyFont="1" applyFill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horizontal="right"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wrapText="1"/>
      <protection/>
    </xf>
    <xf numFmtId="1" fontId="14" fillId="34" borderId="10" xfId="64" applyNumberFormat="1" applyFont="1" applyFill="1" applyBorder="1" applyAlignment="1" applyProtection="1">
      <alignment wrapText="1"/>
      <protection locked="0"/>
    </xf>
    <xf numFmtId="1" fontId="14" fillId="35" borderId="10" xfId="64" applyNumberFormat="1" applyFont="1" applyFill="1" applyBorder="1" applyAlignment="1" applyProtection="1">
      <alignment wrapText="1"/>
      <protection locked="0"/>
    </xf>
    <xf numFmtId="49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Fill="1" applyBorder="1" applyAlignment="1" applyProtection="1">
      <alignment wrapText="1"/>
      <protection/>
    </xf>
    <xf numFmtId="0" fontId="13" fillId="0" borderId="0" xfId="61" applyFont="1" applyAlignment="1" applyProtection="1">
      <alignment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4" fillId="0" borderId="0" xfId="66" applyFont="1" applyAlignment="1">
      <alignment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>
      <alignment/>
      <protection/>
    </xf>
    <xf numFmtId="0" fontId="13" fillId="0" borderId="0" xfId="66" applyFont="1">
      <alignment/>
      <protection/>
    </xf>
    <xf numFmtId="0" fontId="13" fillId="0" borderId="0" xfId="66" applyFont="1" applyAlignment="1" applyProtection="1">
      <alignment horizontal="center" wrapText="1"/>
      <protection/>
    </xf>
    <xf numFmtId="49" fontId="13" fillId="0" borderId="0" xfId="66" applyNumberFormat="1" applyFont="1" applyAlignment="1" applyProtection="1">
      <alignment horizontal="center" wrapText="1"/>
      <protection/>
    </xf>
    <xf numFmtId="0" fontId="13" fillId="0" borderId="0" xfId="66" applyFont="1" applyAlignment="1" applyProtection="1">
      <alignment horizontal="center"/>
      <protection/>
    </xf>
    <xf numFmtId="0" fontId="14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3" fillId="0" borderId="0" xfId="66" applyFont="1" applyBorder="1" applyAlignment="1" applyProtection="1">
      <alignment horizontal="left" vertical="center" wrapText="1"/>
      <protection/>
    </xf>
    <xf numFmtId="0" fontId="13" fillId="0" borderId="0" xfId="66" applyFont="1" applyAlignment="1">
      <alignment/>
      <protection/>
    </xf>
    <xf numFmtId="0" fontId="13" fillId="0" borderId="0" xfId="66" applyFont="1" applyBorder="1" applyAlignment="1" applyProtection="1">
      <alignment horizontal="left" vertical="top" wrapText="1"/>
      <protection/>
    </xf>
    <xf numFmtId="0" fontId="13" fillId="0" borderId="0" xfId="66" applyFont="1" applyProtection="1">
      <alignment/>
      <protection/>
    </xf>
    <xf numFmtId="0" fontId="13" fillId="0" borderId="0" xfId="64" applyFont="1" applyAlignment="1" applyProtection="1">
      <alignment horizontal="right" wrapText="1"/>
      <protection/>
    </xf>
    <xf numFmtId="0" fontId="13" fillId="0" borderId="0" xfId="64" applyFont="1" applyAlignment="1">
      <alignment wrapText="1"/>
      <protection/>
    </xf>
    <xf numFmtId="0" fontId="13" fillId="0" borderId="17" xfId="66" applyFont="1" applyBorder="1" applyAlignment="1">
      <alignment horizontal="center" vertical="center" wrapText="1"/>
      <protection/>
    </xf>
    <xf numFmtId="49" fontId="13" fillId="0" borderId="17" xfId="66" applyNumberFormat="1" applyFont="1" applyBorder="1" applyAlignment="1">
      <alignment horizontal="center" vertical="center" wrapText="1"/>
      <protection/>
    </xf>
    <xf numFmtId="0" fontId="13" fillId="0" borderId="27" xfId="66" applyFont="1" applyBorder="1" applyAlignment="1">
      <alignment horizontal="center" vertical="center" wrapText="1"/>
      <protection/>
    </xf>
    <xf numFmtId="0" fontId="13" fillId="0" borderId="27" xfId="66" applyFont="1" applyBorder="1" applyAlignment="1">
      <alignment horizontal="left" vertical="center" wrapText="1"/>
      <protection/>
    </xf>
    <xf numFmtId="0" fontId="13" fillId="33" borderId="27" xfId="66" applyFont="1" applyFill="1" applyBorder="1" applyAlignment="1">
      <alignment horizontal="center" vertical="center" wrapText="1"/>
      <protection/>
    </xf>
    <xf numFmtId="0" fontId="13" fillId="0" borderId="0" xfId="66" applyFont="1" applyBorder="1" applyAlignment="1">
      <alignment horizontal="center" vertical="center" wrapText="1"/>
      <protection/>
    </xf>
    <xf numFmtId="0" fontId="13" fillId="0" borderId="0" xfId="66" applyFont="1" applyAlignment="1">
      <alignment horizontal="center" vertical="center" wrapText="1"/>
      <protection/>
    </xf>
    <xf numFmtId="0" fontId="13" fillId="0" borderId="25" xfId="66" applyFont="1" applyBorder="1" applyAlignment="1">
      <alignment horizontal="center" vertical="center" wrapText="1"/>
      <protection/>
    </xf>
    <xf numFmtId="49" fontId="13" fillId="0" borderId="25" xfId="66" applyNumberFormat="1" applyFont="1" applyBorder="1" applyAlignment="1">
      <alignment horizontal="center" vertical="center" wrapText="1"/>
      <protection/>
    </xf>
    <xf numFmtId="0" fontId="13" fillId="0" borderId="35" xfId="66" applyFont="1" applyBorder="1" applyAlignment="1">
      <alignment horizontal="center" vertical="center" wrapText="1"/>
      <protection/>
    </xf>
    <xf numFmtId="0" fontId="13" fillId="0" borderId="36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17" xfId="66" applyFont="1" applyBorder="1" applyAlignment="1">
      <alignment horizontal="left" vertical="center" wrapText="1"/>
      <protection/>
    </xf>
    <xf numFmtId="0" fontId="13" fillId="33" borderId="35" xfId="66" applyFont="1" applyFill="1" applyBorder="1" applyAlignment="1">
      <alignment horizontal="center" vertical="center" wrapText="1"/>
      <protection/>
    </xf>
    <xf numFmtId="0" fontId="13" fillId="0" borderId="20" xfId="66" applyFont="1" applyBorder="1" applyAlignment="1">
      <alignment horizontal="center" vertical="center" wrapText="1"/>
      <protection/>
    </xf>
    <xf numFmtId="0" fontId="5" fillId="0" borderId="20" xfId="0" applyFont="1" applyBorder="1" applyAlignment="1">
      <alignment horizontal="center" vertical="center" wrapText="1"/>
    </xf>
    <xf numFmtId="0" fontId="13" fillId="0" borderId="29" xfId="66" applyFont="1" applyBorder="1" applyAlignment="1">
      <alignment horizontal="center" vertical="center" wrapText="1"/>
      <protection/>
    </xf>
    <xf numFmtId="0" fontId="13" fillId="0" borderId="37" xfId="66" applyFont="1" applyBorder="1" applyAlignment="1">
      <alignment horizontal="center" vertical="center" wrapText="1"/>
      <protection/>
    </xf>
    <xf numFmtId="0" fontId="5" fillId="0" borderId="20" xfId="0" applyFont="1" applyBorder="1" applyAlignment="1">
      <alignment vertical="center" wrapText="1"/>
    </xf>
    <xf numFmtId="0" fontId="13" fillId="33" borderId="29" xfId="66" applyFont="1" applyFill="1" applyBorder="1" applyAlignment="1">
      <alignment horizontal="center" vertical="center" wrapText="1"/>
      <protection/>
    </xf>
    <xf numFmtId="49" fontId="13" fillId="0" borderId="29" xfId="66" applyNumberFormat="1" applyFont="1" applyBorder="1" applyAlignment="1">
      <alignment horizontal="center" vertical="center" wrapText="1"/>
      <protection/>
    </xf>
    <xf numFmtId="0" fontId="13" fillId="0" borderId="29" xfId="66" applyFont="1" applyFill="1" applyBorder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 applyProtection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33" borderId="10" xfId="66" applyNumberFormat="1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3" fillId="0" borderId="10" xfId="66" applyFont="1" applyBorder="1" applyAlignment="1">
      <alignment vertical="center" wrapText="1"/>
      <protection/>
    </xf>
    <xf numFmtId="1" fontId="14" fillId="0" borderId="10" xfId="66" applyNumberFormat="1" applyFont="1" applyFill="1" applyBorder="1" applyAlignment="1" applyProtection="1">
      <alignment vertical="center"/>
      <protection/>
    </xf>
    <xf numFmtId="1" fontId="14" fillId="37" borderId="10" xfId="66" applyNumberFormat="1" applyFont="1" applyFill="1" applyBorder="1" applyAlignment="1" applyProtection="1">
      <alignment vertical="center"/>
      <protection locked="0"/>
    </xf>
    <xf numFmtId="1" fontId="14" fillId="0" borderId="0" xfId="66" applyNumberFormat="1" applyFont="1" applyBorder="1" applyProtection="1">
      <alignment/>
      <protection/>
    </xf>
    <xf numFmtId="1" fontId="14" fillId="0" borderId="10" xfId="66" applyNumberFormat="1" applyFont="1" applyBorder="1" applyAlignment="1" applyProtection="1">
      <alignment vertical="center"/>
      <protection/>
    </xf>
    <xf numFmtId="0" fontId="14" fillId="0" borderId="0" xfId="66" applyFont="1" applyBorder="1" applyProtection="1">
      <alignment/>
      <protection/>
    </xf>
    <xf numFmtId="0" fontId="14" fillId="0" borderId="10" xfId="66" applyFont="1" applyBorder="1" applyAlignment="1">
      <alignment vertical="center" wrapText="1"/>
      <protection/>
    </xf>
    <xf numFmtId="0" fontId="14" fillId="0" borderId="0" xfId="66" applyFont="1" applyBorder="1">
      <alignment/>
      <protection/>
    </xf>
    <xf numFmtId="1" fontId="14" fillId="0" borderId="27" xfId="66" applyNumberFormat="1" applyFont="1" applyBorder="1" applyAlignment="1" applyProtection="1">
      <alignment vertical="center"/>
      <protection/>
    </xf>
    <xf numFmtId="49" fontId="13" fillId="0" borderId="16" xfId="66" applyNumberFormat="1" applyFont="1" applyBorder="1" applyAlignment="1">
      <alignment horizontal="center" vertical="center" wrapText="1"/>
      <protection/>
    </xf>
    <xf numFmtId="1" fontId="14" fillId="33" borderId="16" xfId="66" applyNumberFormat="1" applyFont="1" applyFill="1" applyBorder="1" applyAlignment="1" applyProtection="1">
      <alignment vertical="center"/>
      <protection locked="0"/>
    </xf>
    <xf numFmtId="1" fontId="14" fillId="33" borderId="23" xfId="66" applyNumberFormat="1" applyFont="1" applyFill="1" applyBorder="1" applyAlignment="1" applyProtection="1">
      <alignment vertical="center"/>
      <protection locked="0"/>
    </xf>
    <xf numFmtId="1" fontId="14" fillId="33" borderId="34" xfId="66" applyNumberFormat="1" applyFont="1" applyFill="1" applyBorder="1" applyAlignment="1" applyProtection="1">
      <alignment vertical="center"/>
      <protection locked="0"/>
    </xf>
    <xf numFmtId="1" fontId="14" fillId="0" borderId="16" xfId="66" applyNumberFormat="1" applyFont="1" applyFill="1" applyBorder="1" applyAlignment="1" applyProtection="1">
      <alignment vertical="center"/>
      <protection locked="0"/>
    </xf>
    <xf numFmtId="1" fontId="14" fillId="0" borderId="16" xfId="66" applyNumberFormat="1" applyFont="1" applyFill="1" applyBorder="1" applyAlignment="1" applyProtection="1">
      <alignment vertical="center"/>
      <protection/>
    </xf>
    <xf numFmtId="1" fontId="14" fillId="0" borderId="29" xfId="66" applyNumberFormat="1" applyFont="1" applyBorder="1" applyAlignment="1" applyProtection="1">
      <alignment vertical="center"/>
      <protection/>
    </xf>
    <xf numFmtId="0" fontId="14" fillId="0" borderId="10" xfId="66" applyFont="1" applyBorder="1" applyAlignment="1">
      <alignment wrapText="1"/>
      <protection/>
    </xf>
    <xf numFmtId="49" fontId="14" fillId="0" borderId="10" xfId="66" applyNumberFormat="1" applyFont="1" applyBorder="1" applyAlignment="1">
      <alignment horizontal="center" wrapText="1"/>
      <protection/>
    </xf>
    <xf numFmtId="1" fontId="14" fillId="34" borderId="10" xfId="66" applyNumberFormat="1" applyFont="1" applyFill="1" applyBorder="1" applyAlignment="1" applyProtection="1">
      <alignment vertical="center"/>
      <protection locked="0"/>
    </xf>
    <xf numFmtId="0" fontId="13" fillId="0" borderId="0" xfId="66" applyFont="1" applyBorder="1" applyAlignment="1" applyProtection="1">
      <alignment vertical="center" wrapText="1"/>
      <protection locked="0"/>
    </xf>
    <xf numFmtId="49" fontId="13" fillId="0" borderId="0" xfId="66" applyNumberFormat="1" applyFont="1" applyBorder="1" applyAlignment="1" applyProtection="1">
      <alignment horizontal="center" vertical="center" wrapText="1"/>
      <protection locked="0"/>
    </xf>
    <xf numFmtId="1" fontId="14" fillId="0" borderId="0" xfId="66" applyNumberFormat="1" applyFont="1" applyBorder="1" applyAlignment="1" applyProtection="1">
      <alignment vertical="center"/>
      <protection locked="0"/>
    </xf>
    <xf numFmtId="0" fontId="14" fillId="0" borderId="0" xfId="66" applyFont="1" applyBorder="1" applyProtection="1">
      <alignment/>
      <protection locked="0"/>
    </xf>
    <xf numFmtId="49" fontId="13" fillId="0" borderId="0" xfId="66" applyNumberFormat="1" applyFont="1" applyBorder="1" applyAlignment="1" applyProtection="1">
      <alignment horizontal="center" wrapText="1"/>
      <protection locked="0"/>
    </xf>
    <xf numFmtId="0" fontId="13" fillId="0" borderId="0" xfId="66" applyFont="1" applyBorder="1" applyProtection="1">
      <alignment/>
      <protection locked="0"/>
    </xf>
    <xf numFmtId="0" fontId="13" fillId="0" borderId="0" xfId="66" applyFont="1" applyBorder="1" applyAlignment="1" applyProtection="1">
      <alignment horizontal="left"/>
      <protection locked="0"/>
    </xf>
    <xf numFmtId="0" fontId="14" fillId="0" borderId="0" xfId="66" applyFont="1" applyAlignment="1" applyProtection="1">
      <alignment wrapText="1"/>
      <protection locked="0"/>
    </xf>
    <xf numFmtId="49" fontId="14" fillId="0" borderId="0" xfId="66" applyNumberFormat="1" applyFont="1" applyAlignment="1" applyProtection="1">
      <alignment horizontal="center" wrapText="1"/>
      <protection locked="0"/>
    </xf>
    <xf numFmtId="0" fontId="14" fillId="0" borderId="0" xfId="66" applyFont="1" applyProtection="1">
      <alignment/>
      <protection locked="0"/>
    </xf>
    <xf numFmtId="0" fontId="14" fillId="0" borderId="0" xfId="62" applyFont="1" applyProtection="1">
      <alignment/>
      <protection locked="0"/>
    </xf>
    <xf numFmtId="0" fontId="13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3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horizontal="center" vertical="top" wrapText="1"/>
      <protection/>
    </xf>
    <xf numFmtId="0" fontId="14" fillId="0" borderId="0" xfId="61" applyFont="1" applyProtection="1">
      <alignment/>
      <protection/>
    </xf>
    <xf numFmtId="0" fontId="13" fillId="0" borderId="0" xfId="61" applyFont="1" applyBorder="1" applyAlignment="1" applyProtection="1">
      <alignment vertical="top" wrapText="1"/>
      <protection/>
    </xf>
    <xf numFmtId="0" fontId="13" fillId="0" borderId="0" xfId="61" applyFont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0" xfId="62" applyFont="1">
      <alignment/>
      <protection/>
    </xf>
    <xf numFmtId="0" fontId="13" fillId="0" borderId="10" xfId="61" applyFont="1" applyBorder="1" applyAlignment="1" applyProtection="1">
      <alignment horizontal="center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vertical="top" wrapText="1"/>
      <protection/>
    </xf>
    <xf numFmtId="49" fontId="13" fillId="33" borderId="10" xfId="61" applyNumberFormat="1" applyFont="1" applyFill="1" applyBorder="1" applyAlignment="1" applyProtection="1">
      <alignment vertical="top" wrapText="1"/>
      <protection/>
    </xf>
    <xf numFmtId="0" fontId="14" fillId="33" borderId="10" xfId="61" applyFont="1" applyFill="1" applyBorder="1" applyAlignment="1" applyProtection="1">
      <alignment horizontal="left" vertical="center" wrapText="1"/>
      <protection/>
    </xf>
    <xf numFmtId="0" fontId="14" fillId="0" borderId="10" xfId="61" applyFont="1" applyBorder="1" applyProtection="1">
      <alignment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vertical="center" wrapText="1"/>
      <protection locked="0"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Protection="1">
      <alignment/>
      <protection/>
    </xf>
    <xf numFmtId="0" fontId="14" fillId="0" borderId="10" xfId="61" applyFont="1" applyBorder="1" applyAlignment="1" applyProtection="1">
      <alignment/>
      <protection/>
    </xf>
    <xf numFmtId="0" fontId="14" fillId="0" borderId="10" xfId="61" applyFont="1" applyBorder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/>
    </xf>
    <xf numFmtId="1" fontId="14" fillId="34" borderId="10" xfId="61" applyNumberFormat="1" applyFont="1" applyFill="1" applyBorder="1" applyAlignment="1" applyProtection="1">
      <alignment vertical="center"/>
      <protection locked="0"/>
    </xf>
    <xf numFmtId="1" fontId="14" fillId="34" borderId="10" xfId="61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/>
      <protection/>
    </xf>
    <xf numFmtId="0" fontId="14" fillId="0" borderId="0" xfId="62" applyFont="1" applyAlignment="1">
      <alignment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Border="1" applyProtection="1">
      <alignment/>
      <protection/>
    </xf>
    <xf numFmtId="0" fontId="13" fillId="0" borderId="10" xfId="61" applyFont="1" applyBorder="1" applyAlignment="1" applyProtection="1">
      <alignment horizontal="left"/>
      <protection/>
    </xf>
    <xf numFmtId="1" fontId="15" fillId="34" borderId="10" xfId="61" applyNumberFormat="1" applyFont="1" applyFill="1" applyBorder="1" applyAlignment="1" applyProtection="1">
      <alignment vertical="center" wrapText="1"/>
      <protection locked="0"/>
    </xf>
    <xf numFmtId="1" fontId="15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61" applyFont="1" applyBorder="1" applyAlignment="1" applyProtection="1">
      <alignment horizontal="left" vertical="center" wrapText="1"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5" fillId="0" borderId="27" xfId="61" applyNumberFormat="1" applyFont="1" applyBorder="1" applyAlignment="1" applyProtection="1">
      <alignment horizontal="center" vertical="center" wrapText="1"/>
      <protection/>
    </xf>
    <xf numFmtId="0" fontId="15" fillId="0" borderId="27" xfId="61" applyFont="1" applyBorder="1" applyAlignment="1" applyProtection="1">
      <alignment vertical="center" wrapText="1"/>
      <protection/>
    </xf>
    <xf numFmtId="0" fontId="14" fillId="0" borderId="27" xfId="61" applyFont="1" applyFill="1" applyBorder="1" applyAlignment="1" applyProtection="1">
      <alignment horizontal="center" vertical="center" wrapText="1"/>
      <protection/>
    </xf>
    <xf numFmtId="0" fontId="15" fillId="0" borderId="27" xfId="61" applyFont="1" applyBorder="1" applyAlignment="1" applyProtection="1">
      <alignment horizontal="center" vertical="center" wrapText="1"/>
      <protection/>
    </xf>
    <xf numFmtId="0" fontId="13" fillId="0" borderId="16" xfId="61" applyFont="1" applyBorder="1" applyAlignment="1" applyProtection="1">
      <alignment vertical="top" wrapText="1"/>
      <protection/>
    </xf>
    <xf numFmtId="49" fontId="14" fillId="33" borderId="16" xfId="61" applyNumberFormat="1" applyFont="1" applyFill="1" applyBorder="1" applyAlignment="1" applyProtection="1">
      <alignment horizontal="center" vertical="center" wrapText="1"/>
      <protection/>
    </xf>
    <xf numFmtId="1" fontId="14" fillId="33" borderId="23" xfId="61" applyNumberFormat="1" applyFont="1" applyFill="1" applyBorder="1" applyAlignment="1" applyProtection="1">
      <alignment vertical="center" wrapText="1"/>
      <protection/>
    </xf>
    <xf numFmtId="1" fontId="14" fillId="33" borderId="23" xfId="61" applyNumberFormat="1" applyFont="1" applyFill="1" applyBorder="1" applyAlignment="1" applyProtection="1">
      <alignment horizontal="center" vertical="center" wrapText="1"/>
      <protection/>
    </xf>
    <xf numFmtId="1" fontId="14" fillId="33" borderId="23" xfId="61" applyNumberFormat="1" applyFont="1" applyFill="1" applyBorder="1" applyAlignment="1" applyProtection="1">
      <alignment horizontal="left" vertical="center" wrapText="1"/>
      <protection/>
    </xf>
    <xf numFmtId="1" fontId="14" fillId="33" borderId="34" xfId="61" applyNumberFormat="1" applyFont="1" applyFill="1" applyBorder="1" applyAlignment="1" applyProtection="1">
      <alignment horizontal="center" vertical="center" wrapText="1"/>
      <protection/>
    </xf>
    <xf numFmtId="0" fontId="20" fillId="0" borderId="10" xfId="61" applyFont="1" applyBorder="1" applyAlignment="1" applyProtection="1">
      <alignment vertical="top" wrapText="1"/>
      <protection/>
    </xf>
    <xf numFmtId="49" fontId="14" fillId="0" borderId="29" xfId="61" applyNumberFormat="1" applyFont="1" applyBorder="1" applyAlignment="1" applyProtection="1">
      <alignment horizontal="center" vertical="center" wrapText="1"/>
      <protection/>
    </xf>
    <xf numFmtId="0" fontId="14" fillId="0" borderId="29" xfId="61" applyFont="1" applyBorder="1" applyAlignment="1" applyProtection="1">
      <alignment vertical="center" wrapText="1"/>
      <protection/>
    </xf>
    <xf numFmtId="0" fontId="14" fillId="0" borderId="29" xfId="61" applyFont="1" applyFill="1" applyBorder="1" applyAlignment="1" applyProtection="1">
      <alignment horizontal="center" vertical="center" wrapText="1"/>
      <protection/>
    </xf>
    <xf numFmtId="0" fontId="14" fillId="0" borderId="29" xfId="6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top" wrapText="1"/>
      <protection/>
    </xf>
    <xf numFmtId="1" fontId="14" fillId="3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" fontId="13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Protection="1">
      <alignment/>
      <protection locked="0"/>
    </xf>
    <xf numFmtId="1" fontId="14" fillId="0" borderId="0" xfId="61" applyNumberFormat="1" applyFont="1" applyAlignment="1" applyProtection="1">
      <alignment vertical="center" wrapText="1"/>
      <protection locked="0"/>
    </xf>
    <xf numFmtId="1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49" fontId="14" fillId="0" borderId="0" xfId="62" applyNumberFormat="1" applyFont="1">
      <alignment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3" fillId="0" borderId="0" xfId="58" applyFont="1" applyAlignment="1" applyProtection="1">
      <alignment horizontal="center" vertical="center"/>
      <protection/>
    </xf>
    <xf numFmtId="49" fontId="13" fillId="0" borderId="0" xfId="58" applyNumberFormat="1" applyFont="1" applyAlignment="1" applyProtection="1">
      <alignment horizontal="center" vertical="center"/>
      <protection/>
    </xf>
    <xf numFmtId="1" fontId="13" fillId="0" borderId="0" xfId="58" applyNumberFormat="1" applyFont="1" applyAlignment="1" applyProtection="1">
      <alignment horizontal="center" vertical="center"/>
      <protection/>
    </xf>
    <xf numFmtId="1" fontId="14" fillId="0" borderId="0" xfId="62" applyNumberFormat="1" applyFont="1" applyProtection="1">
      <alignment/>
      <protection/>
    </xf>
    <xf numFmtId="0" fontId="14" fillId="0" borderId="0" xfId="58" applyFont="1" applyAlignment="1">
      <alignment/>
      <protection/>
    </xf>
    <xf numFmtId="0" fontId="13" fillId="0" borderId="0" xfId="61" applyFont="1" applyAlignment="1" applyProtection="1">
      <alignment horizontal="left" vertical="top" wrapText="1"/>
      <protection/>
    </xf>
    <xf numFmtId="1" fontId="14" fillId="0" borderId="0" xfId="62" applyNumberFormat="1" applyFont="1" applyProtection="1">
      <alignment/>
      <protection locked="0"/>
    </xf>
    <xf numFmtId="0" fontId="14" fillId="0" borderId="0" xfId="61" applyFont="1" applyAlignment="1">
      <alignment horizontal="center"/>
      <protection/>
    </xf>
    <xf numFmtId="1" fontId="13" fillId="0" borderId="0" xfId="61" applyNumberFormat="1" applyFont="1" applyBorder="1" applyAlignment="1" applyProtection="1">
      <alignment vertical="top" wrapText="1"/>
      <protection/>
    </xf>
    <xf numFmtId="1" fontId="14" fillId="0" borderId="0" xfId="61" applyNumberFormat="1" applyFont="1" applyBorder="1" applyAlignment="1" applyProtection="1">
      <alignment vertical="top" wrapText="1"/>
      <protection locked="0"/>
    </xf>
    <xf numFmtId="1" fontId="14" fillId="0" borderId="0" xfId="61" applyNumberFormat="1" applyFont="1" applyBorder="1" applyAlignment="1">
      <alignment vertical="top" wrapText="1"/>
      <protection/>
    </xf>
    <xf numFmtId="0" fontId="13" fillId="0" borderId="0" xfId="58" applyFont="1" applyAlignment="1" applyProtection="1">
      <alignment horizontal="left" vertical="center" wrapText="1"/>
      <protection/>
    </xf>
    <xf numFmtId="49" fontId="13" fillId="0" borderId="0" xfId="58" applyNumberFormat="1" applyFont="1" applyAlignment="1" applyProtection="1">
      <alignment horizontal="left" vertical="center" wrapText="1"/>
      <protection/>
    </xf>
    <xf numFmtId="1" fontId="14" fillId="0" borderId="0" xfId="58" applyNumberFormat="1" applyFont="1" applyAlignment="1" applyProtection="1">
      <alignment horizontal="left" vertical="center" wrapText="1"/>
      <protection/>
    </xf>
    <xf numFmtId="0" fontId="13" fillId="0" borderId="0" xfId="58" applyFont="1" applyProtection="1">
      <alignment/>
      <protection/>
    </xf>
    <xf numFmtId="0" fontId="13" fillId="0" borderId="16" xfId="58" applyFont="1" applyBorder="1" applyAlignment="1" applyProtection="1">
      <alignment horizontal="center" vertical="center" wrapText="1"/>
      <protection/>
    </xf>
    <xf numFmtId="49" fontId="13" fillId="0" borderId="27" xfId="58" applyNumberFormat="1" applyFont="1" applyBorder="1" applyAlignment="1" applyProtection="1">
      <alignment horizontal="center" vertical="center" wrapText="1"/>
      <protection/>
    </xf>
    <xf numFmtId="1" fontId="13" fillId="0" borderId="34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49" fontId="13" fillId="0" borderId="29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0" fontId="13" fillId="0" borderId="1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Fill="1" applyBorder="1" applyAlignment="1" applyProtection="1">
      <alignment horizontal="right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1" fontId="14" fillId="0" borderId="10" xfId="58" applyNumberFormat="1" applyFont="1" applyBorder="1" applyAlignment="1" applyProtection="1">
      <alignment horizontal="center" vertical="center" wrapText="1"/>
      <protection/>
    </xf>
    <xf numFmtId="49" fontId="13" fillId="0" borderId="10" xfId="58" applyNumberFormat="1" applyFont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right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0" fontId="14" fillId="0" borderId="0" xfId="62" applyFont="1" applyBorder="1">
      <alignment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0" fontId="13" fillId="0" borderId="34" xfId="58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right"/>
      <protection/>
    </xf>
    <xf numFmtId="0" fontId="14" fillId="0" borderId="10" xfId="58" applyFont="1" applyBorder="1" applyAlignment="1" applyProtection="1">
      <alignment vertical="center" wrapText="1"/>
      <protection/>
    </xf>
    <xf numFmtId="1" fontId="14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58" applyNumberFormat="1" applyFont="1" applyFill="1" applyBorder="1" applyAlignment="1" applyProtection="1">
      <alignment horizontal="right"/>
      <protection locked="0"/>
    </xf>
    <xf numFmtId="1" fontId="14" fillId="35" borderId="10" xfId="58" applyNumberFormat="1" applyFont="1" applyFill="1" applyBorder="1" applyAlignment="1" applyProtection="1">
      <alignment horizontal="right"/>
      <protection locked="0"/>
    </xf>
    <xf numFmtId="1" fontId="14" fillId="0" borderId="10" xfId="58" applyNumberFormat="1" applyFont="1" applyBorder="1" applyAlignment="1" applyProtection="1">
      <alignment horizontal="right"/>
      <protection/>
    </xf>
    <xf numFmtId="49" fontId="20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Protection="1">
      <alignment/>
      <protection/>
    </xf>
    <xf numFmtId="0" fontId="13" fillId="0" borderId="0" xfId="58" applyFont="1" applyBorder="1" applyAlignment="1" applyProtection="1">
      <alignment horizontal="center"/>
      <protection/>
    </xf>
    <xf numFmtId="0" fontId="13" fillId="0" borderId="0" xfId="62" applyFont="1" applyAlignment="1" applyProtection="1">
      <alignment horizontal="center"/>
      <protection/>
    </xf>
    <xf numFmtId="0" fontId="13" fillId="0" borderId="0" xfId="62" applyFont="1" applyAlignment="1">
      <alignment horizontal="center"/>
      <protection/>
    </xf>
    <xf numFmtId="1" fontId="14" fillId="0" borderId="10" xfId="58" applyNumberFormat="1" applyFont="1" applyFill="1" applyBorder="1" applyAlignment="1" applyProtection="1">
      <alignment horizontal="right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49" fontId="14" fillId="0" borderId="0" xfId="62" applyNumberFormat="1" applyFont="1" applyProtection="1">
      <alignment/>
      <protection locked="0"/>
    </xf>
    <xf numFmtId="49" fontId="14" fillId="0" borderId="0" xfId="62" applyNumberFormat="1" applyFont="1" applyProtection="1">
      <alignment/>
      <protection/>
    </xf>
    <xf numFmtId="0" fontId="14" fillId="0" borderId="0" xfId="59" applyFont="1" applyAlignment="1" applyProtection="1">
      <alignment vertical="center" wrapText="1"/>
      <protection locked="0"/>
    </xf>
    <xf numFmtId="49" fontId="14" fillId="0" borderId="0" xfId="59" applyNumberFormat="1" applyFont="1" applyAlignment="1" applyProtection="1">
      <alignment vertical="center" wrapText="1"/>
      <protection locked="0"/>
    </xf>
    <xf numFmtId="0" fontId="13" fillId="0" borderId="0" xfId="59" applyFont="1" applyAlignment="1" applyProtection="1">
      <alignment vertical="center" wrapText="1"/>
      <protection locked="0"/>
    </xf>
    <xf numFmtId="0" fontId="13" fillId="0" borderId="0" xfId="59" applyFont="1" applyProtection="1">
      <alignment/>
      <protection locked="0"/>
    </xf>
    <xf numFmtId="0" fontId="13" fillId="0" borderId="0" xfId="61" applyFont="1" applyAlignment="1" applyProtection="1">
      <alignment vertical="top" wrapText="1"/>
      <protection/>
    </xf>
    <xf numFmtId="0" fontId="7" fillId="0" borderId="0" xfId="61" applyFont="1" applyAlignment="1" applyProtection="1">
      <alignment horizontal="left"/>
      <protection/>
    </xf>
    <xf numFmtId="49" fontId="13" fillId="0" borderId="0" xfId="61" applyNumberFormat="1" applyFont="1" applyBorder="1" applyAlignment="1" applyProtection="1">
      <alignment vertical="top" wrapText="1"/>
      <protection/>
    </xf>
    <xf numFmtId="0" fontId="13" fillId="0" borderId="16" xfId="59" applyFont="1" applyBorder="1" applyAlignment="1" applyProtection="1">
      <alignment horizontal="center" vertical="center" wrapText="1"/>
      <protection/>
    </xf>
    <xf numFmtId="49" fontId="13" fillId="0" borderId="27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3" fillId="0" borderId="0" xfId="62" applyFont="1" applyBorder="1" applyProtection="1">
      <alignment/>
      <protection/>
    </xf>
    <xf numFmtId="49" fontId="13" fillId="0" borderId="35" xfId="59" applyNumberFormat="1" applyFont="1" applyBorder="1" applyAlignment="1" applyProtection="1">
      <alignment horizontal="center" vertical="center" wrapText="1"/>
      <protection/>
    </xf>
    <xf numFmtId="0" fontId="13" fillId="0" borderId="27" xfId="59" applyFont="1" applyBorder="1" applyAlignment="1" applyProtection="1">
      <alignment horizontal="center" vertical="center" wrapText="1"/>
      <protection/>
    </xf>
    <xf numFmtId="0" fontId="13" fillId="0" borderId="34" xfId="59" applyFont="1" applyBorder="1" applyAlignment="1" applyProtection="1">
      <alignment horizontal="center" vertical="center" wrapText="1"/>
      <protection/>
    </xf>
    <xf numFmtId="183" fontId="13" fillId="0" borderId="10" xfId="44" applyFont="1" applyFill="1" applyBorder="1" applyAlignment="1" applyProtection="1">
      <alignment horizontal="center" vertical="center" wrapText="1"/>
      <protection/>
    </xf>
    <xf numFmtId="49" fontId="13" fillId="0" borderId="29" xfId="59" applyNumberFormat="1" applyFont="1" applyBorder="1" applyAlignment="1" applyProtection="1">
      <alignment horizontal="center" vertical="center" wrapText="1"/>
      <protection/>
    </xf>
    <xf numFmtId="0" fontId="13" fillId="0" borderId="29" xfId="59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49" fontId="14" fillId="0" borderId="29" xfId="59" applyNumberFormat="1" applyFont="1" applyBorder="1" applyAlignment="1" applyProtection="1">
      <alignment horizontal="center" vertical="center" wrapText="1"/>
      <protection/>
    </xf>
    <xf numFmtId="0" fontId="14" fillId="0" borderId="29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7" fillId="34" borderId="16" xfId="63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59" applyNumberFormat="1" applyFont="1" applyBorder="1" applyAlignment="1" applyProtection="1">
      <alignment horizontal="center" vertical="center" wrapText="1"/>
      <protection/>
    </xf>
    <xf numFmtId="1" fontId="14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1" fontId="14" fillId="0" borderId="0" xfId="62" applyNumberFormat="1" applyFont="1" applyBorder="1" applyProtection="1">
      <alignment/>
      <protection/>
    </xf>
    <xf numFmtId="1" fontId="14" fillId="34" borderId="10" xfId="62" applyNumberFormat="1" applyFont="1" applyFill="1" applyBorder="1" applyAlignment="1" applyProtection="1">
      <alignment horizontal="center"/>
      <protection locked="0"/>
    </xf>
    <xf numFmtId="0" fontId="14" fillId="0" borderId="10" xfId="59" applyFont="1" applyFill="1" applyBorder="1" applyAlignment="1" applyProtection="1">
      <alignment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49" fontId="13" fillId="0" borderId="0" xfId="59" applyNumberFormat="1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1" fontId="14" fillId="0" borderId="0" xfId="59" applyNumberFormat="1" applyFont="1" applyBorder="1" applyAlignment="1" applyProtection="1">
      <alignment horizontal="left" vertical="center" wrapText="1"/>
      <protection/>
    </xf>
    <xf numFmtId="1" fontId="14" fillId="0" borderId="0" xfId="59" applyNumberFormat="1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/>
      <protection locked="0"/>
    </xf>
    <xf numFmtId="0" fontId="13" fillId="0" borderId="0" xfId="59" applyFont="1" applyAlignment="1" applyProtection="1">
      <alignment horizontal="center" vertical="center" wrapText="1"/>
      <protection locked="0"/>
    </xf>
    <xf numFmtId="1" fontId="13" fillId="0" borderId="0" xfId="59" applyNumberFormat="1" applyFont="1" applyBorder="1" applyAlignment="1" applyProtection="1">
      <alignment vertical="center" wrapText="1"/>
      <protection locked="0"/>
    </xf>
    <xf numFmtId="1" fontId="13" fillId="0" borderId="0" xfId="62" applyNumberFormat="1" applyFont="1" applyProtection="1">
      <alignment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 wrapText="1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 wrapText="1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 wrapText="1"/>
      <protection/>
    </xf>
    <xf numFmtId="0" fontId="5" fillId="0" borderId="0" xfId="61" applyFont="1" applyBorder="1" applyAlignment="1">
      <alignment vertical="top" wrapText="1"/>
      <protection/>
    </xf>
    <xf numFmtId="0" fontId="12" fillId="0" borderId="0" xfId="61" applyFont="1" applyBorder="1" applyAlignment="1">
      <alignment horizontal="right" vertical="top" wrapText="1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0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5" fillId="0" borderId="0" xfId="60" applyFont="1">
      <alignment/>
      <protection/>
    </xf>
    <xf numFmtId="0" fontId="0" fillId="0" borderId="0" xfId="0" applyAlignment="1">
      <alignment/>
    </xf>
    <xf numFmtId="0" fontId="6" fillId="0" borderId="0" xfId="0" applyFont="1" applyBorder="1" applyAlignment="1" applyProtection="1">
      <alignment vertical="top"/>
      <protection locked="0"/>
    </xf>
    <xf numFmtId="0" fontId="13" fillId="0" borderId="0" xfId="63" applyFont="1" applyBorder="1" applyAlignment="1" applyProtection="1">
      <alignment vertical="top" wrapText="1"/>
      <protection locked="0"/>
    </xf>
    <xf numFmtId="0" fontId="13" fillId="0" borderId="0" xfId="64" applyFont="1" applyBorder="1" applyAlignment="1" applyProtection="1">
      <alignment vertical="center" wrapText="1"/>
      <protection locked="0"/>
    </xf>
    <xf numFmtId="0" fontId="13" fillId="0" borderId="0" xfId="61" applyFont="1" applyBorder="1" applyAlignment="1" applyProtection="1">
      <alignment/>
      <protection locked="0"/>
    </xf>
    <xf numFmtId="1" fontId="7" fillId="39" borderId="14" xfId="63" applyNumberFormat="1" applyFont="1" applyFill="1" applyBorder="1" applyAlignment="1" applyProtection="1">
      <alignment vertical="top" wrapText="1"/>
      <protection/>
    </xf>
    <xf numFmtId="1" fontId="15" fillId="0" borderId="10" xfId="61" applyNumberFormat="1" applyFont="1" applyBorder="1" applyAlignment="1" applyProtection="1">
      <alignment vertical="center" wrapText="1"/>
      <protection/>
    </xf>
    <xf numFmtId="0" fontId="14" fillId="0" borderId="0" xfId="63" applyFont="1" applyAlignment="1" applyProtection="1">
      <alignment vertical="top" wrapText="1"/>
      <protection locked="0"/>
    </xf>
    <xf numFmtId="180" fontId="12" fillId="0" borderId="12" xfId="63" applyNumberFormat="1" applyFont="1" applyBorder="1" applyAlignment="1" applyProtection="1">
      <alignment horizontal="center" vertical="top" wrapText="1"/>
      <protection/>
    </xf>
    <xf numFmtId="0" fontId="14" fillId="0" borderId="0" xfId="61" applyFont="1" applyBorder="1" applyAlignment="1" applyProtection="1">
      <alignment horizontal="center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13" fillId="0" borderId="0" xfId="61" applyFont="1" applyBorder="1" applyAlignment="1" applyProtection="1">
      <alignment horizontal="left"/>
      <protection locked="0"/>
    </xf>
    <xf numFmtId="0" fontId="7" fillId="0" borderId="35" xfId="63" applyFont="1" applyBorder="1" applyAlignment="1" applyProtection="1">
      <alignment horizontal="right" vertical="top" wrapText="1"/>
      <protection locked="0"/>
    </xf>
    <xf numFmtId="0" fontId="13" fillId="0" borderId="0" xfId="61" applyFont="1" applyBorder="1" applyAlignment="1" applyProtection="1">
      <alignment horizontal="center"/>
      <protection locked="0"/>
    </xf>
    <xf numFmtId="0" fontId="13" fillId="0" borderId="0" xfId="65" applyFont="1" applyBorder="1" applyAlignment="1" applyProtection="1">
      <alignment horizontal="center" vertical="center" wrapText="1"/>
      <protection/>
    </xf>
    <xf numFmtId="0" fontId="13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81" fontId="14" fillId="0" borderId="21" xfId="63" applyNumberFormat="1" applyFont="1" applyBorder="1" applyAlignment="1" applyProtection="1">
      <alignment horizontal="left" vertical="top" wrapText="1"/>
      <protection/>
    </xf>
    <xf numFmtId="0" fontId="13" fillId="0" borderId="0" xfId="65" applyFont="1" applyBorder="1" applyAlignment="1" applyProtection="1">
      <alignment horizontal="left" wrapText="1"/>
      <protection/>
    </xf>
    <xf numFmtId="0" fontId="13" fillId="0" borderId="0" xfId="66" applyFont="1" applyBorder="1" applyAlignment="1" applyProtection="1">
      <alignment horizontal="left" vertical="center" wrapText="1"/>
      <protection locked="0"/>
    </xf>
    <xf numFmtId="182" fontId="13" fillId="0" borderId="21" xfId="63" applyNumberFormat="1" applyFont="1" applyBorder="1" applyAlignment="1" applyProtection="1">
      <alignment horizontal="left" vertical="top" wrapText="1"/>
      <protection/>
    </xf>
    <xf numFmtId="0" fontId="13" fillId="0" borderId="34" xfId="66" applyFont="1" applyBorder="1" applyAlignment="1">
      <alignment horizontal="center" vertical="center" wrapText="1"/>
      <protection/>
    </xf>
    <xf numFmtId="0" fontId="13" fillId="0" borderId="16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0" xfId="66" applyFont="1" applyBorder="1" applyAlignment="1">
      <alignment horizontal="center" wrapText="1"/>
      <protection/>
    </xf>
    <xf numFmtId="0" fontId="13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horizontal="center"/>
      <protection/>
    </xf>
    <xf numFmtId="0" fontId="12" fillId="0" borderId="0" xfId="61" applyFont="1" applyBorder="1" applyAlignment="1" applyProtection="1">
      <alignment horizontal="left"/>
      <protection/>
    </xf>
    <xf numFmtId="0" fontId="13" fillId="0" borderId="0" xfId="61" applyFont="1" applyBorder="1" applyAlignment="1" applyProtection="1">
      <alignment horizontal="left"/>
      <protection/>
    </xf>
    <xf numFmtId="182" fontId="13" fillId="0" borderId="0" xfId="61" applyNumberFormat="1" applyFont="1" applyBorder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horizontal="right" vertical="top" wrapText="1"/>
      <protection/>
    </xf>
    <xf numFmtId="0" fontId="13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1" fontId="13" fillId="0" borderId="0" xfId="61" applyNumberFormat="1" applyFont="1" applyBorder="1" applyAlignment="1" applyProtection="1">
      <alignment horizontal="center" vertical="top" wrapText="1"/>
      <protection/>
    </xf>
    <xf numFmtId="182" fontId="13" fillId="0" borderId="0" xfId="61" applyNumberFormat="1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 locked="0"/>
    </xf>
    <xf numFmtId="0" fontId="13" fillId="0" borderId="10" xfId="59" applyFont="1" applyBorder="1" applyAlignment="1" applyProtection="1">
      <alignment horizontal="center" vertical="center" wrapText="1"/>
      <protection/>
    </xf>
    <xf numFmtId="183" fontId="13" fillId="0" borderId="10" xfId="44" applyFont="1" applyFill="1" applyBorder="1" applyAlignment="1" applyProtection="1">
      <alignment horizontal="center" vertical="center" wrapText="1"/>
      <protection/>
    </xf>
    <xf numFmtId="49" fontId="14" fillId="0" borderId="0" xfId="59" applyNumberFormat="1" applyFont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center" vertical="center" wrapText="1"/>
      <protection locked="0"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7" fillId="0" borderId="0" xfId="61" applyFont="1" applyBorder="1" applyAlignment="1" applyProtection="1">
      <alignment horizontal="right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82" fontId="12" fillId="0" borderId="0" xfId="61" applyNumberFormat="1" applyFont="1" applyBorder="1" applyAlignment="1" applyProtection="1">
      <alignment horizontal="left" vertical="top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6"/>
  <sheetViews>
    <sheetView zoomScale="75" zoomScaleNormal="75" zoomScalePageLayoutView="0" workbookViewId="0" topLeftCell="A61">
      <selection activeCell="A93" sqref="A93"/>
    </sheetView>
  </sheetViews>
  <sheetFormatPr defaultColWidth="9.00390625" defaultRowHeight="12.75"/>
  <cols>
    <col min="1" max="1" width="38.00390625" style="1" customWidth="1"/>
    <col min="2" max="2" width="9.875" style="1" customWidth="1"/>
    <col min="3" max="3" width="13.875" style="1" customWidth="1"/>
    <col min="4" max="4" width="16.00390625" style="1" customWidth="1"/>
    <col min="5" max="5" width="57.50390625" style="1" customWidth="1"/>
    <col min="6" max="6" width="9.50390625" style="2" customWidth="1"/>
    <col min="7" max="7" width="12.625" style="1" customWidth="1"/>
    <col min="8" max="8" width="16.1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23.25" customHeight="1">
      <c r="A2" s="11"/>
      <c r="B2" s="11"/>
      <c r="C2" s="12"/>
      <c r="D2" s="12"/>
      <c r="E2" s="12"/>
      <c r="F2" s="8"/>
      <c r="G2" s="9"/>
      <c r="H2" s="10"/>
    </row>
    <row r="3" spans="1:8" ht="13.5" customHeight="1">
      <c r="A3" s="549" t="s">
        <v>1</v>
      </c>
      <c r="B3" s="549"/>
      <c r="C3" s="549"/>
      <c r="D3" s="549"/>
      <c r="E3" s="14" t="s">
        <v>2</v>
      </c>
      <c r="F3" s="15" t="s">
        <v>3</v>
      </c>
      <c r="G3" s="10"/>
      <c r="H3" s="16">
        <v>117035708</v>
      </c>
    </row>
    <row r="4" spans="1:8" ht="13.5" customHeight="1">
      <c r="A4" s="549" t="s">
        <v>4</v>
      </c>
      <c r="B4" s="549"/>
      <c r="C4" s="549"/>
      <c r="D4" s="549"/>
      <c r="E4" s="17" t="s">
        <v>5</v>
      </c>
      <c r="F4" s="551" t="s">
        <v>6</v>
      </c>
      <c r="G4" s="551"/>
      <c r="H4" s="16" t="s">
        <v>7</v>
      </c>
    </row>
    <row r="5" spans="1:8" ht="13.5" customHeight="1">
      <c r="A5" s="549" t="s">
        <v>8</v>
      </c>
      <c r="B5" s="549"/>
      <c r="C5" s="549"/>
      <c r="D5" s="549"/>
      <c r="E5" s="18" t="s">
        <v>867</v>
      </c>
      <c r="F5" s="8"/>
      <c r="G5" s="9"/>
      <c r="H5" s="19" t="s">
        <v>9</v>
      </c>
    </row>
    <row r="6" spans="1:8" ht="7.5" customHeight="1">
      <c r="A6" s="13"/>
      <c r="B6" s="13"/>
      <c r="C6" s="20"/>
      <c r="D6" s="19"/>
      <c r="E6" s="19"/>
      <c r="F6" s="8"/>
      <c r="G6" s="9"/>
      <c r="H6" s="19"/>
    </row>
    <row r="7" spans="1:8" ht="50.25" customHeight="1">
      <c r="A7" s="21" t="s">
        <v>10</v>
      </c>
      <c r="B7" s="22" t="s">
        <v>11</v>
      </c>
      <c r="C7" s="23" t="s">
        <v>869</v>
      </c>
      <c r="D7" s="23" t="s">
        <v>868</v>
      </c>
      <c r="E7" s="24" t="s">
        <v>13</v>
      </c>
      <c r="F7" s="22" t="s">
        <v>11</v>
      </c>
      <c r="G7" s="23" t="s">
        <v>869</v>
      </c>
      <c r="H7" s="23" t="s">
        <v>868</v>
      </c>
    </row>
    <row r="8" spans="1:8" ht="14.25">
      <c r="A8" s="25" t="s">
        <v>14</v>
      </c>
      <c r="B8" s="26" t="s">
        <v>15</v>
      </c>
      <c r="C8" s="26">
        <v>1</v>
      </c>
      <c r="D8" s="26">
        <v>2</v>
      </c>
      <c r="E8" s="27" t="s">
        <v>14</v>
      </c>
      <c r="F8" s="26" t="s">
        <v>15</v>
      </c>
      <c r="G8" s="26">
        <v>1</v>
      </c>
      <c r="H8" s="28">
        <v>2</v>
      </c>
    </row>
    <row r="9" spans="1:8" ht="15">
      <c r="A9" s="29" t="s">
        <v>16</v>
      </c>
      <c r="B9" s="30"/>
      <c r="C9" s="31"/>
      <c r="D9" s="32"/>
      <c r="E9" s="33" t="s">
        <v>17</v>
      </c>
      <c r="F9" s="34"/>
      <c r="G9" s="35"/>
      <c r="H9" s="36"/>
    </row>
    <row r="10" spans="1:8" ht="25.5">
      <c r="A10" s="37" t="s">
        <v>18</v>
      </c>
      <c r="B10" s="38"/>
      <c r="C10" s="31"/>
      <c r="D10" s="32"/>
      <c r="E10" s="39" t="s">
        <v>19</v>
      </c>
      <c r="F10" s="40"/>
      <c r="G10" s="41"/>
      <c r="H10" s="42"/>
    </row>
    <row r="11" spans="1:8" ht="15">
      <c r="A11" s="37" t="s">
        <v>20</v>
      </c>
      <c r="B11" s="43" t="s">
        <v>21</v>
      </c>
      <c r="C11" s="44">
        <v>3</v>
      </c>
      <c r="D11" s="44">
        <v>3</v>
      </c>
      <c r="E11" s="39" t="s">
        <v>22</v>
      </c>
      <c r="F11" s="45" t="s">
        <v>23</v>
      </c>
      <c r="G11" s="46">
        <v>2625</v>
      </c>
      <c r="H11" s="46">
        <v>1500</v>
      </c>
    </row>
    <row r="12" spans="1:8" ht="15">
      <c r="A12" s="37" t="s">
        <v>24</v>
      </c>
      <c r="B12" s="43" t="s">
        <v>25</v>
      </c>
      <c r="C12" s="44">
        <v>2159</v>
      </c>
      <c r="D12" s="44">
        <v>2289</v>
      </c>
      <c r="E12" s="39" t="s">
        <v>26</v>
      </c>
      <c r="F12" s="45" t="s">
        <v>27</v>
      </c>
      <c r="G12" s="47">
        <v>2625</v>
      </c>
      <c r="H12" s="47">
        <v>1500</v>
      </c>
    </row>
    <row r="13" spans="1:8" ht="15">
      <c r="A13" s="37" t="s">
        <v>28</v>
      </c>
      <c r="B13" s="43" t="s">
        <v>29</v>
      </c>
      <c r="C13" s="44">
        <v>55</v>
      </c>
      <c r="D13" s="44">
        <v>73</v>
      </c>
      <c r="E13" s="39" t="s">
        <v>30</v>
      </c>
      <c r="F13" s="45" t="s">
        <v>31</v>
      </c>
      <c r="G13" s="47"/>
      <c r="H13" s="47"/>
    </row>
    <row r="14" spans="1:8" ht="15">
      <c r="A14" s="37" t="s">
        <v>32</v>
      </c>
      <c r="B14" s="43" t="s">
        <v>33</v>
      </c>
      <c r="C14" s="44">
        <v>194</v>
      </c>
      <c r="D14" s="44">
        <v>130</v>
      </c>
      <c r="E14" s="48" t="s">
        <v>34</v>
      </c>
      <c r="F14" s="45" t="s">
        <v>35</v>
      </c>
      <c r="G14" s="49"/>
      <c r="H14" s="49"/>
    </row>
    <row r="15" spans="1:8" ht="15">
      <c r="A15" s="37" t="s">
        <v>36</v>
      </c>
      <c r="B15" s="43" t="s">
        <v>37</v>
      </c>
      <c r="C15" s="44">
        <v>235</v>
      </c>
      <c r="D15" s="44">
        <v>254</v>
      </c>
      <c r="E15" s="48" t="s">
        <v>38</v>
      </c>
      <c r="F15" s="45" t="s">
        <v>39</v>
      </c>
      <c r="G15" s="49"/>
      <c r="H15" s="49"/>
    </row>
    <row r="16" spans="1:8" ht="15">
      <c r="A16" s="37" t="s">
        <v>40</v>
      </c>
      <c r="B16" s="50" t="s">
        <v>41</v>
      </c>
      <c r="C16" s="44"/>
      <c r="D16" s="44"/>
      <c r="E16" s="48" t="s">
        <v>42</v>
      </c>
      <c r="F16" s="45" t="s">
        <v>43</v>
      </c>
      <c r="G16" s="49"/>
      <c r="H16" s="49"/>
    </row>
    <row r="17" spans="1:18" ht="42.75" customHeight="1">
      <c r="A17" s="37" t="s">
        <v>44</v>
      </c>
      <c r="B17" s="43" t="s">
        <v>45</v>
      </c>
      <c r="C17" s="44">
        <v>113</v>
      </c>
      <c r="D17" s="44">
        <v>113</v>
      </c>
      <c r="E17" s="48" t="s">
        <v>46</v>
      </c>
      <c r="F17" s="51" t="s">
        <v>47</v>
      </c>
      <c r="G17" s="52">
        <f>G11+G14+G15+G16</f>
        <v>2625</v>
      </c>
      <c r="H17" s="52">
        <f>H11+H14+H15+H16</f>
        <v>1500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8" ht="15">
      <c r="A18" s="37" t="s">
        <v>48</v>
      </c>
      <c r="B18" s="43" t="s">
        <v>49</v>
      </c>
      <c r="C18" s="44">
        <v>5</v>
      </c>
      <c r="D18" s="44">
        <v>2</v>
      </c>
      <c r="E18" s="39" t="s">
        <v>50</v>
      </c>
      <c r="F18" s="54"/>
      <c r="G18" s="55"/>
      <c r="H18" s="56"/>
    </row>
    <row r="19" spans="1:15" ht="15">
      <c r="A19" s="37" t="s">
        <v>51</v>
      </c>
      <c r="B19" s="57" t="s">
        <v>52</v>
      </c>
      <c r="C19" s="58">
        <f>SUM(C11:C18)</f>
        <v>2764</v>
      </c>
      <c r="D19" s="58">
        <f>SUM(D11:D18)</f>
        <v>2864</v>
      </c>
      <c r="E19" s="39" t="s">
        <v>53</v>
      </c>
      <c r="F19" s="45" t="s">
        <v>54</v>
      </c>
      <c r="G19" s="46"/>
      <c r="H19" s="46"/>
      <c r="I19" s="53"/>
      <c r="J19" s="53"/>
      <c r="K19" s="53"/>
      <c r="L19" s="53"/>
      <c r="M19" s="53"/>
      <c r="N19" s="53"/>
      <c r="O19" s="53"/>
    </row>
    <row r="20" spans="1:8" ht="15">
      <c r="A20" s="37" t="s">
        <v>55</v>
      </c>
      <c r="B20" s="57" t="s">
        <v>56</v>
      </c>
      <c r="C20" s="44"/>
      <c r="D20" s="44"/>
      <c r="E20" s="39" t="s">
        <v>57</v>
      </c>
      <c r="F20" s="45" t="s">
        <v>58</v>
      </c>
      <c r="G20" s="59"/>
      <c r="H20" s="59"/>
    </row>
    <row r="21" spans="1:18" ht="15">
      <c r="A21" s="37" t="s">
        <v>59</v>
      </c>
      <c r="B21" s="60" t="s">
        <v>60</v>
      </c>
      <c r="C21" s="44">
        <v>429</v>
      </c>
      <c r="D21" s="44">
        <v>437</v>
      </c>
      <c r="E21" s="61" t="s">
        <v>61</v>
      </c>
      <c r="F21" s="45" t="s">
        <v>62</v>
      </c>
      <c r="G21" s="62">
        <f>SUM(G22:G24)</f>
        <v>426</v>
      </c>
      <c r="H21" s="62">
        <f>SUM(H22:H24)</f>
        <v>1551</v>
      </c>
      <c r="I21" s="53"/>
      <c r="J21" s="53"/>
      <c r="K21" s="53"/>
      <c r="L21" s="53"/>
      <c r="M21" s="63"/>
      <c r="N21" s="53"/>
      <c r="O21" s="53"/>
      <c r="P21" s="53"/>
      <c r="Q21" s="53"/>
      <c r="R21" s="53"/>
    </row>
    <row r="22" spans="1:8" ht="15">
      <c r="A22" s="37" t="s">
        <v>63</v>
      </c>
      <c r="B22" s="43"/>
      <c r="C22" s="64"/>
      <c r="D22" s="58"/>
      <c r="E22" s="48" t="s">
        <v>64</v>
      </c>
      <c r="F22" s="45" t="s">
        <v>65</v>
      </c>
      <c r="G22" s="46">
        <v>185</v>
      </c>
      <c r="H22" s="46">
        <v>185</v>
      </c>
    </row>
    <row r="23" spans="1:13" ht="15">
      <c r="A23" s="37" t="s">
        <v>66</v>
      </c>
      <c r="B23" s="43" t="s">
        <v>67</v>
      </c>
      <c r="C23" s="44">
        <v>1</v>
      </c>
      <c r="D23" s="44"/>
      <c r="E23" s="65" t="s">
        <v>68</v>
      </c>
      <c r="F23" s="45" t="s">
        <v>69</v>
      </c>
      <c r="G23" s="46"/>
      <c r="H23" s="46"/>
      <c r="M23" s="66"/>
    </row>
    <row r="24" spans="1:8" ht="15">
      <c r="A24" s="37" t="s">
        <v>70</v>
      </c>
      <c r="B24" s="43" t="s">
        <v>71</v>
      </c>
      <c r="C24" s="44">
        <v>1</v>
      </c>
      <c r="D24" s="44">
        <v>3</v>
      </c>
      <c r="E24" s="39" t="s">
        <v>72</v>
      </c>
      <c r="F24" s="45" t="s">
        <v>73</v>
      </c>
      <c r="G24" s="46">
        <v>241</v>
      </c>
      <c r="H24" s="46">
        <v>1366</v>
      </c>
    </row>
    <row r="25" spans="1:18" ht="15">
      <c r="A25" s="37" t="s">
        <v>74</v>
      </c>
      <c r="B25" s="43" t="s">
        <v>75</v>
      </c>
      <c r="C25" s="44"/>
      <c r="D25" s="44"/>
      <c r="E25" s="65" t="s">
        <v>76</v>
      </c>
      <c r="F25" s="51" t="s">
        <v>77</v>
      </c>
      <c r="G25" s="52">
        <f>G19+G20+G21</f>
        <v>426</v>
      </c>
      <c r="H25" s="52">
        <f>H19+H20+H21</f>
        <v>1551</v>
      </c>
      <c r="I25" s="53"/>
      <c r="J25" s="53"/>
      <c r="K25" s="53"/>
      <c r="L25" s="53"/>
      <c r="M25" s="63"/>
      <c r="N25" s="53"/>
      <c r="O25" s="53"/>
      <c r="P25" s="53"/>
      <c r="Q25" s="53"/>
      <c r="R25" s="53"/>
    </row>
    <row r="26" spans="1:8" ht="15">
      <c r="A26" s="37" t="s">
        <v>78</v>
      </c>
      <c r="B26" s="43" t="s">
        <v>79</v>
      </c>
      <c r="C26" s="44"/>
      <c r="D26" s="44"/>
      <c r="E26" s="39" t="s">
        <v>80</v>
      </c>
      <c r="F26" s="54"/>
      <c r="G26" s="55"/>
      <c r="H26" s="56"/>
    </row>
    <row r="27" spans="1:18" ht="15">
      <c r="A27" s="37" t="s">
        <v>81</v>
      </c>
      <c r="B27" s="60" t="s">
        <v>82</v>
      </c>
      <c r="C27" s="58">
        <f>SUM(C23:C26)</f>
        <v>2</v>
      </c>
      <c r="D27" s="58">
        <f>SUM(D23:D26)</f>
        <v>3</v>
      </c>
      <c r="E27" s="65" t="s">
        <v>83</v>
      </c>
      <c r="F27" s="45" t="s">
        <v>84</v>
      </c>
      <c r="G27" s="52">
        <v>377</v>
      </c>
      <c r="H27" s="52">
        <v>0</v>
      </c>
      <c r="I27" s="53"/>
      <c r="J27" s="53"/>
      <c r="K27" s="53"/>
      <c r="L27" s="53"/>
      <c r="M27" s="63"/>
      <c r="N27" s="53"/>
      <c r="O27" s="53"/>
      <c r="P27" s="53"/>
      <c r="Q27" s="53"/>
      <c r="R27" s="53"/>
    </row>
    <row r="28" spans="1:8" ht="15">
      <c r="A28" s="37"/>
      <c r="B28" s="43"/>
      <c r="C28" s="64"/>
      <c r="D28" s="58"/>
      <c r="E28" s="39" t="s">
        <v>85</v>
      </c>
      <c r="F28" s="45" t="s">
        <v>86</v>
      </c>
      <c r="G28" s="46">
        <v>377</v>
      </c>
      <c r="H28" s="46"/>
    </row>
    <row r="29" spans="1:13" ht="15">
      <c r="A29" s="37" t="s">
        <v>87</v>
      </c>
      <c r="B29" s="43"/>
      <c r="C29" s="64"/>
      <c r="D29" s="58"/>
      <c r="E29" s="61" t="s">
        <v>88</v>
      </c>
      <c r="F29" s="45" t="s">
        <v>89</v>
      </c>
      <c r="G29" s="49"/>
      <c r="H29" s="49"/>
      <c r="M29" s="66"/>
    </row>
    <row r="30" spans="1:8" ht="15">
      <c r="A30" s="37" t="s">
        <v>90</v>
      </c>
      <c r="B30" s="43" t="s">
        <v>91</v>
      </c>
      <c r="C30" s="44"/>
      <c r="D30" s="44"/>
      <c r="E30" s="39" t="s">
        <v>92</v>
      </c>
      <c r="F30" s="45" t="s">
        <v>93</v>
      </c>
      <c r="G30" s="59"/>
      <c r="H30" s="59"/>
    </row>
    <row r="31" spans="1:13" ht="15">
      <c r="A31" s="37" t="s">
        <v>94</v>
      </c>
      <c r="B31" s="43" t="s">
        <v>95</v>
      </c>
      <c r="C31" s="67"/>
      <c r="D31" s="67"/>
      <c r="E31" s="65" t="s">
        <v>96</v>
      </c>
      <c r="F31" s="45" t="s">
        <v>97</v>
      </c>
      <c r="G31" s="46">
        <v>623</v>
      </c>
      <c r="H31" s="46">
        <v>377</v>
      </c>
      <c r="M31" s="66"/>
    </row>
    <row r="32" spans="1:15" ht="15">
      <c r="A32" s="37" t="s">
        <v>98</v>
      </c>
      <c r="B32" s="60" t="s">
        <v>99</v>
      </c>
      <c r="C32" s="58">
        <f>C30+C31</f>
        <v>0</v>
      </c>
      <c r="D32" s="58">
        <f>D30+D31</f>
        <v>0</v>
      </c>
      <c r="E32" s="48" t="s">
        <v>100</v>
      </c>
      <c r="F32" s="45" t="s">
        <v>101</v>
      </c>
      <c r="G32" s="49"/>
      <c r="H32" s="49"/>
      <c r="I32" s="53"/>
      <c r="J32" s="53"/>
      <c r="K32" s="53"/>
      <c r="L32" s="53"/>
      <c r="M32" s="53"/>
      <c r="N32" s="53"/>
      <c r="O32" s="53"/>
    </row>
    <row r="33" spans="1:18" ht="15">
      <c r="A33" s="37" t="s">
        <v>102</v>
      </c>
      <c r="B33" s="50"/>
      <c r="C33" s="64"/>
      <c r="D33" s="58"/>
      <c r="E33" s="65" t="s">
        <v>103</v>
      </c>
      <c r="F33" s="51" t="s">
        <v>104</v>
      </c>
      <c r="G33" s="52">
        <f>G27+G31+G32</f>
        <v>1000</v>
      </c>
      <c r="H33" s="52">
        <f>H27+H31+H32</f>
        <v>377</v>
      </c>
      <c r="I33" s="53"/>
      <c r="J33" s="53"/>
      <c r="K33" s="53"/>
      <c r="L33" s="53"/>
      <c r="M33" s="53"/>
      <c r="N33" s="53"/>
      <c r="O33" s="53"/>
      <c r="P33" s="53"/>
      <c r="Q33" s="53"/>
      <c r="R33" s="53"/>
    </row>
    <row r="34" spans="1:14" ht="15">
      <c r="A34" s="37" t="s">
        <v>105</v>
      </c>
      <c r="B34" s="50" t="s">
        <v>106</v>
      </c>
      <c r="C34" s="58">
        <f>SUM(C35:C38)</f>
        <v>5</v>
      </c>
      <c r="D34" s="58">
        <f>SUM(D35:D38)</f>
        <v>5</v>
      </c>
      <c r="E34" s="39"/>
      <c r="F34" s="68"/>
      <c r="G34" s="69"/>
      <c r="H34" s="70"/>
      <c r="I34" s="53"/>
      <c r="J34" s="53"/>
      <c r="K34" s="53"/>
      <c r="L34" s="53"/>
      <c r="M34" s="53"/>
      <c r="N34" s="53"/>
    </row>
    <row r="35" spans="1:8" ht="15">
      <c r="A35" s="37" t="s">
        <v>107</v>
      </c>
      <c r="B35" s="43" t="s">
        <v>108</v>
      </c>
      <c r="C35" s="44">
        <v>5</v>
      </c>
      <c r="D35" s="44">
        <v>5</v>
      </c>
      <c r="E35" s="71"/>
      <c r="F35" s="72"/>
      <c r="G35" s="73"/>
      <c r="H35" s="74"/>
    </row>
    <row r="36" spans="1:18" ht="15">
      <c r="A36" s="37" t="s">
        <v>109</v>
      </c>
      <c r="B36" s="43" t="s">
        <v>110</v>
      </c>
      <c r="C36" s="44"/>
      <c r="D36" s="44"/>
      <c r="E36" s="39" t="s">
        <v>111</v>
      </c>
      <c r="F36" s="75" t="s">
        <v>112</v>
      </c>
      <c r="G36" s="52">
        <f>G25+G17+G33</f>
        <v>4051</v>
      </c>
      <c r="H36" s="52">
        <f>H25+H17+H33</f>
        <v>3428</v>
      </c>
      <c r="I36" s="53"/>
      <c r="J36" s="53"/>
      <c r="K36" s="53"/>
      <c r="L36" s="53"/>
      <c r="M36" s="53"/>
      <c r="N36" s="53"/>
      <c r="O36" s="53"/>
      <c r="P36" s="53"/>
      <c r="Q36" s="53"/>
      <c r="R36" s="53"/>
    </row>
    <row r="37" spans="1:13" ht="15">
      <c r="A37" s="37" t="s">
        <v>113</v>
      </c>
      <c r="B37" s="43" t="s">
        <v>114</v>
      </c>
      <c r="C37" s="44"/>
      <c r="D37" s="44"/>
      <c r="E37" s="39"/>
      <c r="F37" s="76"/>
      <c r="G37" s="69"/>
      <c r="H37" s="70"/>
      <c r="M37" s="66"/>
    </row>
    <row r="38" spans="1:8" ht="15">
      <c r="A38" s="37" t="s">
        <v>115</v>
      </c>
      <c r="B38" s="43" t="s">
        <v>116</v>
      </c>
      <c r="C38" s="44"/>
      <c r="D38" s="44"/>
      <c r="E38" s="77"/>
      <c r="F38" s="72"/>
      <c r="G38" s="73"/>
      <c r="H38" s="74"/>
    </row>
    <row r="39" spans="1:15" ht="15">
      <c r="A39" s="37" t="s">
        <v>117</v>
      </c>
      <c r="B39" s="78" t="s">
        <v>118</v>
      </c>
      <c r="C39" s="79">
        <f>C40+C41+C43</f>
        <v>0</v>
      </c>
      <c r="D39" s="79">
        <f>D40+D41+D43</f>
        <v>0</v>
      </c>
      <c r="E39" s="80" t="s">
        <v>119</v>
      </c>
      <c r="F39" s="75" t="s">
        <v>120</v>
      </c>
      <c r="G39" s="59"/>
      <c r="H39" s="59"/>
      <c r="I39" s="53"/>
      <c r="J39" s="53"/>
      <c r="K39" s="53"/>
      <c r="L39" s="53"/>
      <c r="M39" s="63"/>
      <c r="N39" s="53"/>
      <c r="O39" s="53"/>
    </row>
    <row r="40" spans="1:8" ht="15">
      <c r="A40" s="37" t="s">
        <v>121</v>
      </c>
      <c r="B40" s="78" t="s">
        <v>122</v>
      </c>
      <c r="C40" s="44"/>
      <c r="D40" s="44"/>
      <c r="E40" s="48"/>
      <c r="F40" s="76"/>
      <c r="G40" s="69"/>
      <c r="H40" s="70"/>
    </row>
    <row r="41" spans="1:8" ht="15">
      <c r="A41" s="37" t="s">
        <v>123</v>
      </c>
      <c r="B41" s="78" t="s">
        <v>124</v>
      </c>
      <c r="C41" s="44"/>
      <c r="D41" s="44"/>
      <c r="E41" s="80" t="s">
        <v>125</v>
      </c>
      <c r="F41" s="81"/>
      <c r="G41" s="82"/>
      <c r="H41" s="83"/>
    </row>
    <row r="42" spans="1:8" ht="15">
      <c r="A42" s="37" t="s">
        <v>126</v>
      </c>
      <c r="B42" s="78" t="s">
        <v>127</v>
      </c>
      <c r="C42" s="84"/>
      <c r="D42" s="84"/>
      <c r="E42" s="39" t="s">
        <v>128</v>
      </c>
      <c r="F42" s="72"/>
      <c r="G42" s="73"/>
      <c r="H42" s="74"/>
    </row>
    <row r="43" spans="1:13" ht="25.5">
      <c r="A43" s="37" t="s">
        <v>129</v>
      </c>
      <c r="B43" s="78" t="s">
        <v>130</v>
      </c>
      <c r="C43" s="44"/>
      <c r="D43" s="44"/>
      <c r="E43" s="48" t="s">
        <v>131</v>
      </c>
      <c r="F43" s="45" t="s">
        <v>132</v>
      </c>
      <c r="G43" s="46"/>
      <c r="H43" s="46"/>
      <c r="M43" s="66"/>
    </row>
    <row r="44" spans="1:8" ht="15">
      <c r="A44" s="37" t="s">
        <v>133</v>
      </c>
      <c r="B44" s="78" t="s">
        <v>134</v>
      </c>
      <c r="C44" s="44"/>
      <c r="D44" s="44"/>
      <c r="E44" s="85" t="s">
        <v>135</v>
      </c>
      <c r="F44" s="45" t="s">
        <v>136</v>
      </c>
      <c r="G44" s="46">
        <v>96</v>
      </c>
      <c r="H44" s="46">
        <v>124</v>
      </c>
    </row>
    <row r="45" spans="1:15" ht="15">
      <c r="A45" s="37" t="s">
        <v>137</v>
      </c>
      <c r="B45" s="57" t="s">
        <v>138</v>
      </c>
      <c r="C45" s="58">
        <f>C34+C39+C44</f>
        <v>5</v>
      </c>
      <c r="D45" s="58">
        <f>D34+D39+D44</f>
        <v>5</v>
      </c>
      <c r="E45" s="61" t="s">
        <v>139</v>
      </c>
      <c r="F45" s="45" t="s">
        <v>140</v>
      </c>
      <c r="G45" s="46"/>
      <c r="H45" s="46"/>
      <c r="I45" s="53"/>
      <c r="J45" s="53"/>
      <c r="K45" s="53"/>
      <c r="L45" s="53"/>
      <c r="M45" s="63"/>
      <c r="N45" s="53"/>
      <c r="O45" s="53"/>
    </row>
    <row r="46" spans="1:8" ht="15">
      <c r="A46" s="37" t="s">
        <v>141</v>
      </c>
      <c r="B46" s="43"/>
      <c r="C46" s="64"/>
      <c r="D46" s="58"/>
      <c r="E46" s="39" t="s">
        <v>142</v>
      </c>
      <c r="F46" s="45" t="s">
        <v>143</v>
      </c>
      <c r="G46" s="46"/>
      <c r="H46" s="46"/>
    </row>
    <row r="47" spans="1:13" ht="15">
      <c r="A47" s="37" t="s">
        <v>144</v>
      </c>
      <c r="B47" s="43" t="s">
        <v>145</v>
      </c>
      <c r="C47" s="44"/>
      <c r="D47" s="44"/>
      <c r="E47" s="61" t="s">
        <v>146</v>
      </c>
      <c r="F47" s="45" t="s">
        <v>147</v>
      </c>
      <c r="G47" s="46"/>
      <c r="H47" s="46"/>
      <c r="M47" s="66"/>
    </row>
    <row r="48" spans="1:8" ht="15">
      <c r="A48" s="37" t="s">
        <v>148</v>
      </c>
      <c r="B48" s="50" t="s">
        <v>149</v>
      </c>
      <c r="C48" s="44"/>
      <c r="D48" s="44"/>
      <c r="E48" s="39" t="s">
        <v>150</v>
      </c>
      <c r="F48" s="45" t="s">
        <v>151</v>
      </c>
      <c r="G48" s="46">
        <v>1082</v>
      </c>
      <c r="H48" s="46">
        <v>1082</v>
      </c>
    </row>
    <row r="49" spans="1:18" ht="15">
      <c r="A49" s="37" t="s">
        <v>152</v>
      </c>
      <c r="B49" s="43" t="s">
        <v>153</v>
      </c>
      <c r="C49" s="44"/>
      <c r="D49" s="44"/>
      <c r="E49" s="61" t="s">
        <v>51</v>
      </c>
      <c r="F49" s="51" t="s">
        <v>154</v>
      </c>
      <c r="G49" s="52">
        <f>SUM(G43:G48)</f>
        <v>1178</v>
      </c>
      <c r="H49" s="52">
        <f>SUM(H43:H48)</f>
        <v>1206</v>
      </c>
      <c r="I49" s="53"/>
      <c r="J49" s="53"/>
      <c r="K49" s="53"/>
      <c r="L49" s="53"/>
      <c r="M49" s="53"/>
      <c r="N49" s="53"/>
      <c r="O49" s="53"/>
      <c r="P49" s="53"/>
      <c r="Q49" s="53"/>
      <c r="R49" s="53"/>
    </row>
    <row r="50" spans="1:8" ht="15">
      <c r="A50" s="37" t="s">
        <v>78</v>
      </c>
      <c r="B50" s="43" t="s">
        <v>155</v>
      </c>
      <c r="C50" s="44"/>
      <c r="D50" s="44"/>
      <c r="E50" s="39"/>
      <c r="F50" s="45"/>
      <c r="G50" s="64"/>
      <c r="H50" s="52"/>
    </row>
    <row r="51" spans="1:15" ht="27">
      <c r="A51" s="37" t="s">
        <v>156</v>
      </c>
      <c r="B51" s="57" t="s">
        <v>157</v>
      </c>
      <c r="C51" s="58">
        <f>SUM(C47:C50)</f>
        <v>0</v>
      </c>
      <c r="D51" s="58">
        <f>SUM(D47:D50)</f>
        <v>0</v>
      </c>
      <c r="E51" s="61" t="s">
        <v>158</v>
      </c>
      <c r="F51" s="51" t="s">
        <v>159</v>
      </c>
      <c r="G51" s="46"/>
      <c r="H51" s="46"/>
      <c r="I51" s="53"/>
      <c r="J51" s="53"/>
      <c r="K51" s="53"/>
      <c r="L51" s="53"/>
      <c r="M51" s="53"/>
      <c r="N51" s="53"/>
      <c r="O51" s="53"/>
    </row>
    <row r="52" spans="1:8" ht="15">
      <c r="A52" s="37" t="s">
        <v>7</v>
      </c>
      <c r="B52" s="57"/>
      <c r="C52" s="64"/>
      <c r="D52" s="58"/>
      <c r="E52" s="39" t="s">
        <v>160</v>
      </c>
      <c r="F52" s="51" t="s">
        <v>161</v>
      </c>
      <c r="G52" s="46"/>
      <c r="H52" s="46"/>
    </row>
    <row r="53" spans="1:8" ht="15">
      <c r="A53" s="37" t="s">
        <v>162</v>
      </c>
      <c r="B53" s="57" t="s">
        <v>163</v>
      </c>
      <c r="C53" s="44"/>
      <c r="D53" s="44"/>
      <c r="E53" s="39" t="s">
        <v>164</v>
      </c>
      <c r="F53" s="51" t="s">
        <v>165</v>
      </c>
      <c r="G53" s="46"/>
      <c r="H53" s="46"/>
    </row>
    <row r="54" spans="1:8" ht="27">
      <c r="A54" s="37" t="s">
        <v>166</v>
      </c>
      <c r="B54" s="57" t="s">
        <v>167</v>
      </c>
      <c r="C54" s="44">
        <v>72</v>
      </c>
      <c r="D54" s="44">
        <v>72</v>
      </c>
      <c r="E54" s="39" t="s">
        <v>168</v>
      </c>
      <c r="F54" s="51" t="s">
        <v>169</v>
      </c>
      <c r="G54" s="46">
        <v>385</v>
      </c>
      <c r="H54" s="46">
        <v>488</v>
      </c>
    </row>
    <row r="55" spans="1:18" ht="25.5">
      <c r="A55" s="86" t="s">
        <v>170</v>
      </c>
      <c r="B55" s="87" t="s">
        <v>171</v>
      </c>
      <c r="C55" s="58">
        <f>C19+C20+C21+C27+C32+C45+C51+C53+C54</f>
        <v>3272</v>
      </c>
      <c r="D55" s="58">
        <f>D19+D20+D21+D27+D32+D45+D51+D53+D54</f>
        <v>3381</v>
      </c>
      <c r="E55" s="39" t="s">
        <v>172</v>
      </c>
      <c r="F55" s="75" t="s">
        <v>173</v>
      </c>
      <c r="G55" s="52">
        <f>G49+G51+G52+G53+G54</f>
        <v>1563</v>
      </c>
      <c r="H55" s="52">
        <f>H49+H51+H52+H53+H54</f>
        <v>1694</v>
      </c>
      <c r="I55" s="53"/>
      <c r="J55" s="53"/>
      <c r="K55" s="53"/>
      <c r="L55" s="53"/>
      <c r="M55" s="63"/>
      <c r="N55" s="53"/>
      <c r="O55" s="53"/>
      <c r="P55" s="53"/>
      <c r="Q55" s="53"/>
      <c r="R55" s="53"/>
    </row>
    <row r="56" spans="1:8" ht="15">
      <c r="A56" s="88" t="s">
        <v>174</v>
      </c>
      <c r="B56" s="50"/>
      <c r="C56" s="64"/>
      <c r="D56" s="58"/>
      <c r="E56" s="39"/>
      <c r="F56" s="89"/>
      <c r="G56" s="64"/>
      <c r="H56" s="52"/>
    </row>
    <row r="57" spans="1:13" ht="15">
      <c r="A57" s="37" t="s">
        <v>175</v>
      </c>
      <c r="B57" s="43"/>
      <c r="C57" s="64"/>
      <c r="D57" s="58"/>
      <c r="E57" s="90" t="s">
        <v>176</v>
      </c>
      <c r="F57" s="89"/>
      <c r="G57" s="64"/>
      <c r="H57" s="52"/>
      <c r="M57" s="66"/>
    </row>
    <row r="58" spans="1:8" ht="15">
      <c r="A58" s="37" t="s">
        <v>177</v>
      </c>
      <c r="B58" s="43" t="s">
        <v>178</v>
      </c>
      <c r="C58" s="44">
        <v>1253</v>
      </c>
      <c r="D58" s="44">
        <v>500</v>
      </c>
      <c r="E58" s="39" t="s">
        <v>128</v>
      </c>
      <c r="F58" s="91"/>
      <c r="G58" s="64"/>
      <c r="H58" s="52"/>
    </row>
    <row r="59" spans="1:13" ht="25.5">
      <c r="A59" s="37" t="s">
        <v>179</v>
      </c>
      <c r="B59" s="43" t="s">
        <v>180</v>
      </c>
      <c r="C59" s="44">
        <v>10</v>
      </c>
      <c r="D59" s="44">
        <v>0</v>
      </c>
      <c r="E59" s="61" t="s">
        <v>181</v>
      </c>
      <c r="F59" s="45" t="s">
        <v>182</v>
      </c>
      <c r="G59" s="46">
        <v>1112</v>
      </c>
      <c r="H59" s="46">
        <v>1134</v>
      </c>
      <c r="M59" s="66"/>
    </row>
    <row r="60" spans="1:8" ht="15">
      <c r="A60" s="37" t="s">
        <v>183</v>
      </c>
      <c r="B60" s="43" t="s">
        <v>184</v>
      </c>
      <c r="C60" s="44"/>
      <c r="D60" s="44"/>
      <c r="E60" s="39" t="s">
        <v>185</v>
      </c>
      <c r="F60" s="45" t="s">
        <v>186</v>
      </c>
      <c r="G60" s="46">
        <v>28</v>
      </c>
      <c r="H60" s="46">
        <v>27</v>
      </c>
    </row>
    <row r="61" spans="1:18" ht="15">
      <c r="A61" s="37" t="s">
        <v>187</v>
      </c>
      <c r="B61" s="50" t="s">
        <v>188</v>
      </c>
      <c r="C61" s="44">
        <v>22</v>
      </c>
      <c r="D61" s="44">
        <v>7</v>
      </c>
      <c r="E61" s="48" t="s">
        <v>189</v>
      </c>
      <c r="F61" s="91" t="s">
        <v>190</v>
      </c>
      <c r="G61" s="544">
        <v>1764</v>
      </c>
      <c r="H61" s="52">
        <v>592</v>
      </c>
      <c r="I61" s="53"/>
      <c r="J61" s="53"/>
      <c r="K61" s="53"/>
      <c r="L61" s="53"/>
      <c r="M61" s="63"/>
      <c r="N61" s="53"/>
      <c r="O61" s="53"/>
      <c r="P61" s="53"/>
      <c r="Q61" s="53"/>
      <c r="R61" s="53"/>
    </row>
    <row r="62" spans="1:8" ht="15">
      <c r="A62" s="37" t="s">
        <v>191</v>
      </c>
      <c r="B62" s="50" t="s">
        <v>192</v>
      </c>
      <c r="C62" s="44">
        <v>616</v>
      </c>
      <c r="D62" s="44">
        <v>590</v>
      </c>
      <c r="E62" s="48" t="s">
        <v>193</v>
      </c>
      <c r="F62" s="45" t="s">
        <v>194</v>
      </c>
      <c r="G62" s="46">
        <v>23</v>
      </c>
      <c r="H62" s="46">
        <v>175</v>
      </c>
    </row>
    <row r="63" spans="1:13" ht="15">
      <c r="A63" s="37" t="s">
        <v>195</v>
      </c>
      <c r="B63" s="43" t="s">
        <v>196</v>
      </c>
      <c r="C63" s="44"/>
      <c r="D63" s="44"/>
      <c r="E63" s="39" t="s">
        <v>197</v>
      </c>
      <c r="F63" s="45" t="s">
        <v>198</v>
      </c>
      <c r="G63" s="46"/>
      <c r="H63" s="46"/>
      <c r="M63" s="66"/>
    </row>
    <row r="64" spans="1:15" ht="15">
      <c r="A64" s="37" t="s">
        <v>51</v>
      </c>
      <c r="B64" s="57" t="s">
        <v>199</v>
      </c>
      <c r="C64" s="58">
        <f>SUM(C58:C63)</f>
        <v>1901</v>
      </c>
      <c r="D64" s="58">
        <f>SUM(D58:D63)</f>
        <v>1097</v>
      </c>
      <c r="E64" s="39" t="s">
        <v>200</v>
      </c>
      <c r="F64" s="45" t="s">
        <v>201</v>
      </c>
      <c r="G64" s="46">
        <v>1630</v>
      </c>
      <c r="H64" s="46">
        <v>292</v>
      </c>
      <c r="I64" s="53"/>
      <c r="J64" s="53"/>
      <c r="K64" s="53"/>
      <c r="L64" s="53"/>
      <c r="M64" s="53"/>
      <c r="N64" s="53"/>
      <c r="O64" s="53"/>
    </row>
    <row r="65" spans="1:8" ht="15">
      <c r="A65" s="37"/>
      <c r="B65" s="57"/>
      <c r="C65" s="64"/>
      <c r="D65" s="58"/>
      <c r="E65" s="39" t="s">
        <v>202</v>
      </c>
      <c r="F65" s="45" t="s">
        <v>203</v>
      </c>
      <c r="G65" s="46"/>
      <c r="H65" s="46"/>
    </row>
    <row r="66" spans="1:8" ht="15">
      <c r="A66" s="37" t="s">
        <v>204</v>
      </c>
      <c r="B66" s="43"/>
      <c r="C66" s="64"/>
      <c r="D66" s="58"/>
      <c r="E66" s="39" t="s">
        <v>205</v>
      </c>
      <c r="F66" s="45" t="s">
        <v>206</v>
      </c>
      <c r="G66" s="46">
        <v>59</v>
      </c>
      <c r="H66" s="46">
        <v>70</v>
      </c>
    </row>
    <row r="67" spans="1:8" ht="15">
      <c r="A67" s="37" t="s">
        <v>207</v>
      </c>
      <c r="B67" s="43" t="s">
        <v>208</v>
      </c>
      <c r="C67" s="44">
        <v>560</v>
      </c>
      <c r="D67" s="44">
        <v>153</v>
      </c>
      <c r="E67" s="39" t="s">
        <v>209</v>
      </c>
      <c r="F67" s="45" t="s">
        <v>210</v>
      </c>
      <c r="G67" s="46">
        <v>25</v>
      </c>
      <c r="H67" s="46">
        <v>25</v>
      </c>
    </row>
    <row r="68" spans="1:8" ht="15">
      <c r="A68" s="37" t="s">
        <v>211</v>
      </c>
      <c r="B68" s="43" t="s">
        <v>212</v>
      </c>
      <c r="C68" s="44">
        <v>2874</v>
      </c>
      <c r="D68" s="44">
        <v>2355</v>
      </c>
      <c r="E68" s="39" t="s">
        <v>213</v>
      </c>
      <c r="F68" s="45" t="s">
        <v>214</v>
      </c>
      <c r="G68" s="46">
        <v>27</v>
      </c>
      <c r="H68" s="46">
        <v>30</v>
      </c>
    </row>
    <row r="69" spans="1:8" ht="15">
      <c r="A69" s="37" t="s">
        <v>215</v>
      </c>
      <c r="B69" s="43" t="s">
        <v>216</v>
      </c>
      <c r="C69" s="44"/>
      <c r="D69" s="44"/>
      <c r="E69" s="61" t="s">
        <v>78</v>
      </c>
      <c r="F69" s="45" t="s">
        <v>217</v>
      </c>
      <c r="G69" s="46">
        <v>18</v>
      </c>
      <c r="H69" s="46">
        <v>8</v>
      </c>
    </row>
    <row r="70" spans="1:8" ht="25.5">
      <c r="A70" s="37" t="s">
        <v>218</v>
      </c>
      <c r="B70" s="43" t="s">
        <v>219</v>
      </c>
      <c r="C70" s="44"/>
      <c r="D70" s="44"/>
      <c r="E70" s="39" t="s">
        <v>220</v>
      </c>
      <c r="F70" s="45" t="s">
        <v>221</v>
      </c>
      <c r="G70" s="46">
        <v>286</v>
      </c>
      <c r="H70" s="46">
        <v>272</v>
      </c>
    </row>
    <row r="71" spans="1:18" ht="15">
      <c r="A71" s="37" t="s">
        <v>222</v>
      </c>
      <c r="B71" s="43" t="s">
        <v>223</v>
      </c>
      <c r="C71" s="44"/>
      <c r="D71" s="44"/>
      <c r="E71" s="65" t="s">
        <v>46</v>
      </c>
      <c r="F71" s="92" t="s">
        <v>224</v>
      </c>
      <c r="G71" s="93">
        <f>G59+G60+G61+G69+G70</f>
        <v>3208</v>
      </c>
      <c r="H71" s="93">
        <f>H59+H60+H61+H69+H70</f>
        <v>2033</v>
      </c>
      <c r="I71" s="53"/>
      <c r="J71" s="53"/>
      <c r="K71" s="53"/>
      <c r="L71" s="53"/>
      <c r="M71" s="53"/>
      <c r="N71" s="53"/>
      <c r="O71" s="53"/>
      <c r="P71" s="53"/>
      <c r="Q71" s="53"/>
      <c r="R71" s="53"/>
    </row>
    <row r="72" spans="1:8" ht="15">
      <c r="A72" s="37" t="s">
        <v>225</v>
      </c>
      <c r="B72" s="43" t="s">
        <v>226</v>
      </c>
      <c r="C72" s="44">
        <v>117</v>
      </c>
      <c r="D72" s="44"/>
      <c r="E72" s="48"/>
      <c r="F72" s="94"/>
      <c r="G72" s="95"/>
      <c r="H72" s="96"/>
    </row>
    <row r="73" spans="1:8" ht="15">
      <c r="A73" s="37" t="s">
        <v>227</v>
      </c>
      <c r="B73" s="43" t="s">
        <v>228</v>
      </c>
      <c r="C73" s="44"/>
      <c r="D73" s="44"/>
      <c r="E73" s="97"/>
      <c r="F73" s="98"/>
      <c r="G73" s="99"/>
      <c r="H73" s="100"/>
    </row>
    <row r="74" spans="1:8" ht="27">
      <c r="A74" s="37" t="s">
        <v>229</v>
      </c>
      <c r="B74" s="43" t="s">
        <v>230</v>
      </c>
      <c r="C74" s="44">
        <v>75</v>
      </c>
      <c r="D74" s="44">
        <v>20</v>
      </c>
      <c r="E74" s="39" t="s">
        <v>231</v>
      </c>
      <c r="F74" s="101" t="s">
        <v>232</v>
      </c>
      <c r="G74" s="46"/>
      <c r="H74" s="46"/>
    </row>
    <row r="75" spans="1:15" ht="15">
      <c r="A75" s="37" t="s">
        <v>76</v>
      </c>
      <c r="B75" s="57" t="s">
        <v>233</v>
      </c>
      <c r="C75" s="58">
        <f>SUM(C67:C74)</f>
        <v>3626</v>
      </c>
      <c r="D75" s="58">
        <f>SUM(D67:D74)</f>
        <v>2528</v>
      </c>
      <c r="E75" s="61" t="s">
        <v>160</v>
      </c>
      <c r="F75" s="51" t="s">
        <v>234</v>
      </c>
      <c r="G75" s="46"/>
      <c r="H75" s="102"/>
      <c r="I75" s="53"/>
      <c r="J75" s="53"/>
      <c r="K75" s="53"/>
      <c r="L75" s="53"/>
      <c r="M75" s="53"/>
      <c r="N75" s="53"/>
      <c r="O75" s="53"/>
    </row>
    <row r="76" spans="1:8" ht="27">
      <c r="A76" s="37"/>
      <c r="B76" s="43"/>
      <c r="C76" s="64"/>
      <c r="D76" s="58"/>
      <c r="E76" s="39" t="s">
        <v>235</v>
      </c>
      <c r="F76" s="51" t="s">
        <v>236</v>
      </c>
      <c r="G76" s="46"/>
      <c r="H76" s="46"/>
    </row>
    <row r="77" spans="1:13" ht="15">
      <c r="A77" s="37" t="s">
        <v>237</v>
      </c>
      <c r="B77" s="43"/>
      <c r="C77" s="64"/>
      <c r="D77" s="58"/>
      <c r="E77" s="39"/>
      <c r="F77" s="103"/>
      <c r="G77" s="104"/>
      <c r="H77" s="105"/>
      <c r="M77" s="66"/>
    </row>
    <row r="78" spans="1:14" ht="25.5">
      <c r="A78" s="37" t="s">
        <v>238</v>
      </c>
      <c r="B78" s="43" t="s">
        <v>239</v>
      </c>
      <c r="C78" s="58">
        <f>SUM(C79:C81)</f>
        <v>0</v>
      </c>
      <c r="D78" s="58">
        <f>SUM(D79:D81)</f>
        <v>0</v>
      </c>
      <c r="E78" s="39"/>
      <c r="F78" s="104"/>
      <c r="G78" s="104"/>
      <c r="H78" s="105"/>
      <c r="I78" s="53"/>
      <c r="J78" s="53"/>
      <c r="K78" s="53"/>
      <c r="L78" s="53"/>
      <c r="M78" s="53"/>
      <c r="N78" s="53"/>
    </row>
    <row r="79" spans="1:18" ht="15">
      <c r="A79" s="37" t="s">
        <v>240</v>
      </c>
      <c r="B79" s="43" t="s">
        <v>241</v>
      </c>
      <c r="C79" s="44"/>
      <c r="D79" s="44"/>
      <c r="E79" s="61" t="s">
        <v>242</v>
      </c>
      <c r="F79" s="75" t="s">
        <v>243</v>
      </c>
      <c r="G79" s="106">
        <f>G71+G74+G75+G76</f>
        <v>3208</v>
      </c>
      <c r="H79" s="106">
        <f>H71+H74+H52+H76</f>
        <v>2033</v>
      </c>
      <c r="I79" s="53"/>
      <c r="J79" s="53"/>
      <c r="K79" s="53"/>
      <c r="L79" s="53"/>
      <c r="M79" s="53"/>
      <c r="N79" s="53"/>
      <c r="O79" s="53"/>
      <c r="P79" s="53"/>
      <c r="Q79" s="53"/>
      <c r="R79" s="53"/>
    </row>
    <row r="80" spans="1:8" ht="15">
      <c r="A80" s="37" t="s">
        <v>244</v>
      </c>
      <c r="B80" s="43" t="s">
        <v>245</v>
      </c>
      <c r="C80" s="44"/>
      <c r="D80" s="44"/>
      <c r="E80" s="39"/>
      <c r="F80" s="107"/>
      <c r="G80" s="108"/>
      <c r="H80" s="109"/>
    </row>
    <row r="81" spans="1:8" ht="15">
      <c r="A81" s="37" t="s">
        <v>246</v>
      </c>
      <c r="B81" s="43" t="s">
        <v>247</v>
      </c>
      <c r="C81" s="44"/>
      <c r="D81" s="44"/>
      <c r="E81" s="97"/>
      <c r="F81" s="108"/>
      <c r="G81" s="108"/>
      <c r="H81" s="109"/>
    </row>
    <row r="82" spans="1:8" ht="25.5">
      <c r="A82" s="37" t="s">
        <v>248</v>
      </c>
      <c r="B82" s="43" t="s">
        <v>249</v>
      </c>
      <c r="C82" s="44"/>
      <c r="D82" s="44"/>
      <c r="E82" s="77"/>
      <c r="F82" s="108"/>
      <c r="G82" s="108"/>
      <c r="H82" s="109"/>
    </row>
    <row r="83" spans="1:8" ht="15">
      <c r="A83" s="37" t="s">
        <v>133</v>
      </c>
      <c r="B83" s="43" t="s">
        <v>250</v>
      </c>
      <c r="C83" s="44"/>
      <c r="D83" s="44"/>
      <c r="E83" s="97"/>
      <c r="F83" s="108"/>
      <c r="G83" s="108"/>
      <c r="H83" s="109"/>
    </row>
    <row r="84" spans="1:14" ht="15">
      <c r="A84" s="37" t="s">
        <v>251</v>
      </c>
      <c r="B84" s="57" t="s">
        <v>252</v>
      </c>
      <c r="C84" s="58">
        <f>C83+C82+C78</f>
        <v>0</v>
      </c>
      <c r="D84" s="58">
        <f>D83+D82+D78</f>
        <v>0</v>
      </c>
      <c r="E84" s="77"/>
      <c r="F84" s="108"/>
      <c r="G84" s="108"/>
      <c r="H84" s="109"/>
      <c r="I84" s="53"/>
      <c r="J84" s="53"/>
      <c r="K84" s="53"/>
      <c r="L84" s="53"/>
      <c r="M84" s="53"/>
      <c r="N84" s="53"/>
    </row>
    <row r="85" spans="1:13" ht="15">
      <c r="A85" s="37"/>
      <c r="B85" s="57"/>
      <c r="C85" s="64"/>
      <c r="D85" s="58"/>
      <c r="E85" s="97"/>
      <c r="F85" s="108"/>
      <c r="G85" s="108"/>
      <c r="H85" s="109"/>
      <c r="M85" s="66"/>
    </row>
    <row r="86" spans="1:8" ht="25.5">
      <c r="A86" s="37" t="s">
        <v>253</v>
      </c>
      <c r="B86" s="43"/>
      <c r="C86" s="64"/>
      <c r="D86" s="58"/>
      <c r="E86" s="77"/>
      <c r="F86" s="108"/>
      <c r="G86" s="108"/>
      <c r="H86" s="109"/>
    </row>
    <row r="87" spans="1:13" ht="15">
      <c r="A87" s="37" t="s">
        <v>254</v>
      </c>
      <c r="B87" s="43" t="s">
        <v>255</v>
      </c>
      <c r="C87" s="44">
        <v>18</v>
      </c>
      <c r="D87" s="44">
        <v>21</v>
      </c>
      <c r="E87" s="97"/>
      <c r="F87" s="108"/>
      <c r="G87" s="108"/>
      <c r="H87" s="109"/>
      <c r="M87" s="66"/>
    </row>
    <row r="88" spans="1:8" ht="25.5">
      <c r="A88" s="37" t="s">
        <v>256</v>
      </c>
      <c r="B88" s="43" t="s">
        <v>257</v>
      </c>
      <c r="C88" s="44">
        <v>2</v>
      </c>
      <c r="D88" s="44">
        <v>121</v>
      </c>
      <c r="E88" s="77"/>
      <c r="F88" s="108"/>
      <c r="G88" s="108"/>
      <c r="H88" s="109"/>
    </row>
    <row r="89" spans="1:13" ht="15">
      <c r="A89" s="37" t="s">
        <v>258</v>
      </c>
      <c r="B89" s="43" t="s">
        <v>259</v>
      </c>
      <c r="C89" s="44"/>
      <c r="D89" s="44"/>
      <c r="E89" s="77"/>
      <c r="F89" s="108"/>
      <c r="G89" s="108"/>
      <c r="H89" s="109"/>
      <c r="M89" s="66"/>
    </row>
    <row r="90" spans="1:8" ht="15">
      <c r="A90" s="37" t="s">
        <v>260</v>
      </c>
      <c r="B90" s="43" t="s">
        <v>261</v>
      </c>
      <c r="C90" s="44"/>
      <c r="D90" s="44"/>
      <c r="E90" s="77"/>
      <c r="F90" s="108"/>
      <c r="G90" s="108"/>
      <c r="H90" s="109"/>
    </row>
    <row r="91" spans="1:14" ht="15">
      <c r="A91" s="37" t="s">
        <v>262</v>
      </c>
      <c r="B91" s="57" t="s">
        <v>263</v>
      </c>
      <c r="C91" s="58">
        <f>SUM(C87:C90)</f>
        <v>20</v>
      </c>
      <c r="D91" s="58">
        <f>SUM(D87:D90)</f>
        <v>142</v>
      </c>
      <c r="E91" s="77"/>
      <c r="F91" s="108"/>
      <c r="G91" s="108"/>
      <c r="H91" s="109"/>
      <c r="I91" s="53"/>
      <c r="J91" s="53"/>
      <c r="K91" s="53"/>
      <c r="L91" s="53"/>
      <c r="M91" s="63"/>
      <c r="N91" s="53"/>
    </row>
    <row r="92" spans="1:8" ht="15">
      <c r="A92" s="37" t="s">
        <v>264</v>
      </c>
      <c r="B92" s="57" t="s">
        <v>265</v>
      </c>
      <c r="C92" s="44">
        <v>3</v>
      </c>
      <c r="D92" s="44">
        <v>7</v>
      </c>
      <c r="E92" s="77"/>
      <c r="F92" s="108"/>
      <c r="G92" s="108"/>
      <c r="H92" s="109"/>
    </row>
    <row r="93" spans="1:14" ht="40.5" customHeight="1">
      <c r="A93" s="37" t="s">
        <v>266</v>
      </c>
      <c r="B93" s="110" t="s">
        <v>267</v>
      </c>
      <c r="C93" s="58">
        <f>C64+C75+C84+C91+C92</f>
        <v>5550</v>
      </c>
      <c r="D93" s="58">
        <f>D64+D75+D84+D91+D92</f>
        <v>3774</v>
      </c>
      <c r="E93" s="97"/>
      <c r="F93" s="108"/>
      <c r="G93" s="108"/>
      <c r="H93" s="109"/>
      <c r="I93" s="53"/>
      <c r="J93" s="53"/>
      <c r="K93" s="53"/>
      <c r="L93" s="53"/>
      <c r="M93" s="63"/>
      <c r="N93" s="53"/>
    </row>
    <row r="94" spans="1:18" ht="25.5">
      <c r="A94" s="111" t="s">
        <v>268</v>
      </c>
      <c r="B94" s="112" t="s">
        <v>269</v>
      </c>
      <c r="C94" s="113">
        <f>C93+C55</f>
        <v>8822</v>
      </c>
      <c r="D94" s="113">
        <f>D93+D55</f>
        <v>7155</v>
      </c>
      <c r="E94" s="114" t="s">
        <v>270</v>
      </c>
      <c r="F94" s="115" t="s">
        <v>271</v>
      </c>
      <c r="G94" s="116">
        <f>G36+G39+G55+G79</f>
        <v>8822</v>
      </c>
      <c r="H94" s="116">
        <f>H36+H39+H55+H79</f>
        <v>7155</v>
      </c>
      <c r="I94" s="53"/>
      <c r="J94" s="53"/>
      <c r="K94" s="53"/>
      <c r="L94" s="53"/>
      <c r="M94" s="53"/>
      <c r="N94" s="53"/>
      <c r="O94" s="53"/>
      <c r="P94" s="53"/>
      <c r="Q94" s="53"/>
      <c r="R94" s="53"/>
    </row>
    <row r="95" spans="1:13" ht="15">
      <c r="A95" s="117"/>
      <c r="B95" s="118"/>
      <c r="C95" s="117"/>
      <c r="D95" s="117"/>
      <c r="E95" s="119"/>
      <c r="F95" s="120"/>
      <c r="G95" s="121"/>
      <c r="H95" s="122"/>
      <c r="M95" s="66"/>
    </row>
    <row r="96" spans="1:13" ht="15">
      <c r="A96" s="123" t="s">
        <v>272</v>
      </c>
      <c r="B96" s="124"/>
      <c r="C96" s="13"/>
      <c r="D96" s="13"/>
      <c r="E96" s="125"/>
      <c r="F96" s="8"/>
      <c r="G96" s="9"/>
      <c r="H96" s="10"/>
      <c r="M96" s="66"/>
    </row>
    <row r="97" spans="1:24" s="130" customFormat="1" ht="12.75">
      <c r="A97" s="126" t="s">
        <v>870</v>
      </c>
      <c r="B97" s="126"/>
      <c r="C97" s="127"/>
      <c r="D97" s="127"/>
      <c r="F97" s="550" t="s">
        <v>858</v>
      </c>
      <c r="G97" s="550"/>
      <c r="H97" s="550"/>
      <c r="I97" s="550"/>
      <c r="J97" s="548"/>
      <c r="K97" s="548"/>
      <c r="L97" s="548"/>
      <c r="M97" s="548"/>
      <c r="N97"/>
      <c r="O97" s="129"/>
      <c r="P97" s="129"/>
      <c r="Q97" s="129"/>
      <c r="X97"/>
    </row>
    <row r="98" spans="1:13" ht="13.5" customHeight="1">
      <c r="A98" s="550" t="s">
        <v>273</v>
      </c>
      <c r="B98" s="550"/>
      <c r="C98" s="550"/>
      <c r="D98" s="550"/>
      <c r="E98" s="550"/>
      <c r="F98" s="539" t="s">
        <v>850</v>
      </c>
      <c r="G98" s="9"/>
      <c r="H98" s="10"/>
      <c r="M98" s="66"/>
    </row>
    <row r="99" spans="3:8" ht="15">
      <c r="C99" s="540"/>
      <c r="D99" s="123"/>
      <c r="E99" s="540"/>
      <c r="F99" s="539" t="s">
        <v>854</v>
      </c>
      <c r="G99" s="9"/>
      <c r="H99" s="10"/>
    </row>
    <row r="100" spans="1:6" ht="13.5" customHeight="1">
      <c r="A100" s="131"/>
      <c r="B100" s="131"/>
      <c r="C100" s="549"/>
      <c r="D100" s="549"/>
      <c r="E100" s="549"/>
      <c r="F100" s="539"/>
    </row>
    <row r="101" ht="12.75">
      <c r="F101" s="539"/>
    </row>
    <row r="102" spans="5:6" ht="12.75">
      <c r="E102" s="132"/>
      <c r="F102" s="539"/>
    </row>
    <row r="103" ht="12.75">
      <c r="F103" s="539"/>
    </row>
    <row r="104" spans="6:13" ht="12.75">
      <c r="F104" s="539"/>
      <c r="M104" s="66"/>
    </row>
    <row r="105" ht="12.75">
      <c r="F105" s="539"/>
    </row>
    <row r="106" spans="6:13" ht="12.75">
      <c r="F106" s="539"/>
      <c r="M106" s="66"/>
    </row>
    <row r="107" ht="12.75">
      <c r="F107" s="539"/>
    </row>
    <row r="108" spans="5:13" ht="12.75">
      <c r="E108" s="132"/>
      <c r="M108" s="66"/>
    </row>
    <row r="110" spans="5:13" ht="12.75">
      <c r="E110" s="132"/>
      <c r="M110" s="66"/>
    </row>
    <row r="118" ht="12.75">
      <c r="E118" s="132"/>
    </row>
    <row r="120" spans="5:13" ht="12.75">
      <c r="E120" s="132"/>
      <c r="M120" s="66"/>
    </row>
    <row r="122" spans="5:13" ht="12.75">
      <c r="E122" s="132"/>
      <c r="M122" s="66"/>
    </row>
    <row r="124" ht="12.75">
      <c r="E124" s="132"/>
    </row>
    <row r="126" spans="5:13" ht="12.75">
      <c r="E126" s="132"/>
      <c r="M126" s="66"/>
    </row>
    <row r="128" spans="5:13" ht="12.75">
      <c r="E128" s="132"/>
      <c r="M128" s="66"/>
    </row>
    <row r="130" ht="12.75">
      <c r="M130" s="66"/>
    </row>
    <row r="132" ht="12.75">
      <c r="M132" s="66"/>
    </row>
    <row r="134" ht="12.75">
      <c r="M134" s="66"/>
    </row>
    <row r="136" spans="5:13" ht="12.75">
      <c r="E136" s="132"/>
      <c r="M136" s="66"/>
    </row>
    <row r="138" spans="5:13" ht="12.75">
      <c r="E138" s="132"/>
      <c r="M138" s="66"/>
    </row>
    <row r="140" spans="5:13" ht="12.75">
      <c r="E140" s="132"/>
      <c r="M140" s="66"/>
    </row>
    <row r="142" spans="5:13" ht="12.75">
      <c r="E142" s="132"/>
      <c r="M142" s="66"/>
    </row>
    <row r="144" ht="12.75">
      <c r="E144" s="132"/>
    </row>
    <row r="146" ht="12.75">
      <c r="E146" s="132"/>
    </row>
    <row r="148" ht="12.75">
      <c r="E148" s="132"/>
    </row>
    <row r="150" spans="5:13" ht="12.75">
      <c r="E150" s="132"/>
      <c r="M150" s="66"/>
    </row>
    <row r="152" ht="12.75">
      <c r="M152" s="66"/>
    </row>
    <row r="154" ht="12.75">
      <c r="M154" s="66"/>
    </row>
    <row r="160" ht="12.75">
      <c r="E160" s="132"/>
    </row>
    <row r="162" ht="12.75">
      <c r="E162" s="132"/>
    </row>
    <row r="164" ht="12.75">
      <c r="E164" s="132"/>
    </row>
    <row r="166" ht="12.75">
      <c r="E166" s="132"/>
    </row>
    <row r="168" ht="12.75">
      <c r="E168" s="132"/>
    </row>
    <row r="176" ht="12.75">
      <c r="E176" s="132"/>
    </row>
    <row r="178" ht="12.75">
      <c r="E178" s="132"/>
    </row>
    <row r="180" ht="12.75">
      <c r="E180" s="132"/>
    </row>
    <row r="182" ht="12.75">
      <c r="E182" s="132"/>
    </row>
    <row r="186" ht="12.75">
      <c r="E186" s="132"/>
    </row>
  </sheetData>
  <sheetProtection/>
  <mergeCells count="8">
    <mergeCell ref="J97:M97"/>
    <mergeCell ref="C100:E100"/>
    <mergeCell ref="A98:E98"/>
    <mergeCell ref="A3:D3"/>
    <mergeCell ref="A4:D4"/>
    <mergeCell ref="F4:G4"/>
    <mergeCell ref="A5:D5"/>
    <mergeCell ref="F97:I97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:D92 G11:H13 G19:H19 C20:D21 G22:H24 C23:D26 G28:H28 C30:D30 G31:H31 C35:D38 C40:D44 G43:H48 C47:D50 G51:H54 C53:D54 C58:D63 G59:H60 G62:H70 C67:D74 G74:H74 G75 G76:H76 C79:D83 C87:D90 C11:D18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-1000000000000000</formula1>
      <formula2>999999999</formula2>
    </dataValidation>
  </dataValidations>
  <printOptions/>
  <pageMargins left="0.07874015748031496" right="0.07874015748031496" top="0.11811023622047245" bottom="0.07874015748031496" header="0.07874015748031496" footer="0.5118110236220472"/>
  <pageSetup fitToHeight="1000" horizontalDpi="300" verticalDpi="300" orientation="portrait" paperSize="9" scale="65" r:id="rId1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4"/>
  <sheetViews>
    <sheetView zoomScalePageLayoutView="0" workbookViewId="0" topLeftCell="A1">
      <selection activeCell="J44" sqref="J44"/>
    </sheetView>
  </sheetViews>
  <sheetFormatPr defaultColWidth="9.00390625" defaultRowHeight="12.75"/>
  <cols>
    <col min="1" max="1" width="48.125" style="133" customWidth="1"/>
    <col min="2" max="2" width="12.125" style="133" customWidth="1"/>
    <col min="3" max="3" width="13.00390625" style="134" customWidth="1"/>
    <col min="4" max="4" width="12.625" style="134" customWidth="1"/>
    <col min="5" max="5" width="37.375" style="133" customWidth="1"/>
    <col min="6" max="6" width="9.00390625" style="133" customWidth="1"/>
    <col min="7" max="7" width="13.00390625" style="134" customWidth="1"/>
    <col min="8" max="8" width="13.125" style="134" customWidth="1"/>
    <col min="9" max="16384" width="9.375" style="134" customWidth="1"/>
  </cols>
  <sheetData>
    <row r="1" spans="1:8" ht="12" customHeight="1">
      <c r="A1" s="553" t="s">
        <v>274</v>
      </c>
      <c r="B1" s="553"/>
      <c r="C1" s="553"/>
      <c r="D1" s="553"/>
      <c r="E1" s="553"/>
      <c r="F1" s="553"/>
      <c r="G1" s="135"/>
      <c r="H1" s="135"/>
    </row>
    <row r="2" spans="1:8" ht="13.5" customHeight="1">
      <c r="A2" s="136" t="s">
        <v>1</v>
      </c>
      <c r="B2" s="554" t="str">
        <f>'справка _1_БАЛАНС'!E3</f>
        <v>СВИНЕКОМПЛЕКС НИКОЛОВО АД</v>
      </c>
      <c r="C2" s="554"/>
      <c r="D2" s="554"/>
      <c r="E2" s="554"/>
      <c r="F2" s="555" t="s">
        <v>3</v>
      </c>
      <c r="G2" s="555"/>
      <c r="H2" s="137">
        <f>'справка _1_БАЛАНС'!H3</f>
        <v>117035708</v>
      </c>
    </row>
    <row r="3" spans="1:8" ht="15">
      <c r="A3" s="136" t="s">
        <v>275</v>
      </c>
      <c r="B3" s="554" t="str">
        <f>'справка _1_БАЛАНС'!E4</f>
        <v>неконсолидиран</v>
      </c>
      <c r="C3" s="554"/>
      <c r="D3" s="554"/>
      <c r="E3" s="554"/>
      <c r="F3" s="138" t="s">
        <v>6</v>
      </c>
      <c r="G3" s="139"/>
      <c r="H3" s="139" t="str">
        <f>'справка _1_БАЛАНС'!H4</f>
        <v> </v>
      </c>
    </row>
    <row r="4" spans="1:8" ht="17.25" customHeight="1" thickBot="1">
      <c r="A4" s="136" t="s">
        <v>8</v>
      </c>
      <c r="B4" s="556" t="str">
        <f>'справка _1_БАЛАНС'!E5</f>
        <v>01.01.2013-31.12.2013</v>
      </c>
      <c r="C4" s="556"/>
      <c r="D4" s="556"/>
      <c r="E4" s="140"/>
      <c r="F4" s="141"/>
      <c r="G4" s="135"/>
      <c r="H4" s="142" t="s">
        <v>276</v>
      </c>
    </row>
    <row r="5" spans="1:8" ht="51">
      <c r="A5" s="143" t="s">
        <v>277</v>
      </c>
      <c r="B5" s="144" t="s">
        <v>11</v>
      </c>
      <c r="C5" s="547" t="s">
        <v>869</v>
      </c>
      <c r="D5" s="547" t="s">
        <v>868</v>
      </c>
      <c r="E5" s="143" t="s">
        <v>278</v>
      </c>
      <c r="F5" s="144" t="s">
        <v>11</v>
      </c>
      <c r="G5" s="547" t="s">
        <v>869</v>
      </c>
      <c r="H5" s="547" t="s">
        <v>868</v>
      </c>
    </row>
    <row r="6" spans="1:8" ht="12">
      <c r="A6" s="146" t="s">
        <v>14</v>
      </c>
      <c r="B6" s="146" t="s">
        <v>15</v>
      </c>
      <c r="C6" s="146">
        <v>1</v>
      </c>
      <c r="D6" s="146">
        <v>2</v>
      </c>
      <c r="E6" s="146" t="s">
        <v>14</v>
      </c>
      <c r="F6" s="143" t="s">
        <v>15</v>
      </c>
      <c r="G6" s="143">
        <v>1</v>
      </c>
      <c r="H6" s="143">
        <v>2</v>
      </c>
    </row>
    <row r="7" spans="1:8" ht="12">
      <c r="A7" s="147" t="s">
        <v>279</v>
      </c>
      <c r="B7" s="147"/>
      <c r="C7" s="148"/>
      <c r="D7" s="148"/>
      <c r="E7" s="147" t="s">
        <v>280</v>
      </c>
      <c r="F7" s="149"/>
      <c r="G7" s="150"/>
      <c r="H7" s="150"/>
    </row>
    <row r="8" spans="1:8" ht="12">
      <c r="A8" s="151" t="s">
        <v>281</v>
      </c>
      <c r="B8" s="151"/>
      <c r="C8" s="152"/>
      <c r="D8" s="153"/>
      <c r="E8" s="151" t="s">
        <v>282</v>
      </c>
      <c r="F8" s="149"/>
      <c r="G8" s="150"/>
      <c r="H8" s="150"/>
    </row>
    <row r="9" spans="1:8" ht="12">
      <c r="A9" s="154" t="s">
        <v>283</v>
      </c>
      <c r="B9" s="155" t="s">
        <v>284</v>
      </c>
      <c r="C9" s="156">
        <v>5613</v>
      </c>
      <c r="D9" s="156">
        <v>7235</v>
      </c>
      <c r="E9" s="154" t="s">
        <v>285</v>
      </c>
      <c r="F9" s="157" t="s">
        <v>286</v>
      </c>
      <c r="G9" s="158">
        <v>7544</v>
      </c>
      <c r="H9" s="158">
        <v>9756</v>
      </c>
    </row>
    <row r="10" spans="1:8" ht="12">
      <c r="A10" s="154" t="s">
        <v>287</v>
      </c>
      <c r="B10" s="155" t="s">
        <v>288</v>
      </c>
      <c r="C10" s="156">
        <v>512</v>
      </c>
      <c r="D10" s="156">
        <v>617</v>
      </c>
      <c r="E10" s="154" t="s">
        <v>289</v>
      </c>
      <c r="F10" s="157" t="s">
        <v>290</v>
      </c>
      <c r="G10" s="158"/>
      <c r="H10" s="158"/>
    </row>
    <row r="11" spans="1:8" ht="12">
      <c r="A11" s="154" t="s">
        <v>291</v>
      </c>
      <c r="B11" s="155" t="s">
        <v>292</v>
      </c>
      <c r="C11" s="156">
        <v>215</v>
      </c>
      <c r="D11" s="156">
        <v>256</v>
      </c>
      <c r="E11" s="159" t="s">
        <v>293</v>
      </c>
      <c r="F11" s="157" t="s">
        <v>294</v>
      </c>
      <c r="G11" s="158">
        <v>16</v>
      </c>
      <c r="H11" s="158">
        <v>7</v>
      </c>
    </row>
    <row r="12" spans="1:8" ht="12">
      <c r="A12" s="154" t="s">
        <v>295</v>
      </c>
      <c r="B12" s="155" t="s">
        <v>296</v>
      </c>
      <c r="C12" s="156">
        <v>860</v>
      </c>
      <c r="D12" s="156">
        <v>1044</v>
      </c>
      <c r="E12" s="159" t="s">
        <v>851</v>
      </c>
      <c r="F12" s="157" t="s">
        <v>297</v>
      </c>
      <c r="G12" s="158">
        <v>393</v>
      </c>
      <c r="H12" s="158">
        <v>275</v>
      </c>
    </row>
    <row r="13" spans="1:18" ht="12">
      <c r="A13" s="154" t="s">
        <v>298</v>
      </c>
      <c r="B13" s="155" t="s">
        <v>299</v>
      </c>
      <c r="C13" s="156">
        <v>141</v>
      </c>
      <c r="D13" s="156">
        <v>166</v>
      </c>
      <c r="E13" s="160" t="s">
        <v>51</v>
      </c>
      <c r="F13" s="161" t="s">
        <v>300</v>
      </c>
      <c r="G13" s="150">
        <f>SUM(G9:G12)</f>
        <v>7953</v>
      </c>
      <c r="H13" s="150">
        <f>SUM(H9:H12)</f>
        <v>10038</v>
      </c>
      <c r="I13" s="135"/>
      <c r="J13" s="135"/>
      <c r="K13" s="135"/>
      <c r="L13" s="135"/>
      <c r="M13" s="135"/>
      <c r="N13" s="135"/>
      <c r="O13" s="135"/>
      <c r="P13" s="135"/>
      <c r="Q13" s="135"/>
      <c r="R13" s="135"/>
    </row>
    <row r="14" spans="1:8" ht="24">
      <c r="A14" s="154" t="s">
        <v>301</v>
      </c>
      <c r="B14" s="155" t="s">
        <v>302</v>
      </c>
      <c r="C14" s="156">
        <v>55</v>
      </c>
      <c r="D14" s="156">
        <v>43</v>
      </c>
      <c r="E14" s="159"/>
      <c r="F14" s="162"/>
      <c r="G14" s="163"/>
      <c r="H14" s="163"/>
    </row>
    <row r="15" spans="1:8" ht="24">
      <c r="A15" s="154" t="s">
        <v>303</v>
      </c>
      <c r="B15" s="155" t="s">
        <v>304</v>
      </c>
      <c r="C15" s="164">
        <v>-4435</v>
      </c>
      <c r="D15" s="164">
        <v>-4535</v>
      </c>
      <c r="E15" s="151" t="s">
        <v>305</v>
      </c>
      <c r="F15" s="165" t="s">
        <v>306</v>
      </c>
      <c r="G15" s="158">
        <v>291</v>
      </c>
      <c r="H15" s="158">
        <v>39</v>
      </c>
    </row>
    <row r="16" spans="1:8" ht="12">
      <c r="A16" s="154" t="s">
        <v>307</v>
      </c>
      <c r="B16" s="155" t="s">
        <v>308</v>
      </c>
      <c r="C16" s="164">
        <v>4550</v>
      </c>
      <c r="D16" s="164">
        <v>4751</v>
      </c>
      <c r="E16" s="154" t="s">
        <v>309</v>
      </c>
      <c r="F16" s="162" t="s">
        <v>310</v>
      </c>
      <c r="G16" s="166">
        <v>291</v>
      </c>
      <c r="H16" s="166">
        <v>39</v>
      </c>
    </row>
    <row r="17" spans="1:8" ht="12">
      <c r="A17" s="167" t="s">
        <v>311</v>
      </c>
      <c r="B17" s="155" t="s">
        <v>312</v>
      </c>
      <c r="D17" s="134">
        <v>43</v>
      </c>
      <c r="E17" s="151"/>
      <c r="F17" s="149"/>
      <c r="G17" s="163"/>
      <c r="H17" s="163"/>
    </row>
    <row r="18" spans="1:8" ht="12">
      <c r="A18" s="167" t="s">
        <v>313</v>
      </c>
      <c r="B18" s="155" t="s">
        <v>314</v>
      </c>
      <c r="C18" s="168"/>
      <c r="D18" s="168"/>
      <c r="E18" s="151" t="s">
        <v>315</v>
      </c>
      <c r="F18" s="149"/>
      <c r="G18" s="163"/>
      <c r="H18" s="163"/>
    </row>
    <row r="19" spans="1:15" ht="12">
      <c r="A19" s="160" t="s">
        <v>51</v>
      </c>
      <c r="B19" s="169" t="s">
        <v>316</v>
      </c>
      <c r="C19" s="170">
        <f>SUM(C9:C15)+C16</f>
        <v>7511</v>
      </c>
      <c r="D19" s="170">
        <f>SUM(D9:D15)+D16</f>
        <v>9577</v>
      </c>
      <c r="E19" s="149" t="s">
        <v>317</v>
      </c>
      <c r="F19" s="162" t="s">
        <v>318</v>
      </c>
      <c r="G19" s="158"/>
      <c r="H19" s="158"/>
      <c r="I19" s="135"/>
      <c r="J19" s="135"/>
      <c r="K19" s="135"/>
      <c r="L19" s="135"/>
      <c r="M19" s="135"/>
      <c r="N19" s="135"/>
      <c r="O19" s="135"/>
    </row>
    <row r="20" spans="1:8" ht="12">
      <c r="A20" s="151"/>
      <c r="B20" s="155"/>
      <c r="C20" s="170"/>
      <c r="D20" s="170"/>
      <c r="E20" s="167" t="s">
        <v>319</v>
      </c>
      <c r="F20" s="162" t="s">
        <v>320</v>
      </c>
      <c r="G20" s="158"/>
      <c r="H20" s="158"/>
    </row>
    <row r="21" spans="1:8" ht="24">
      <c r="A21" s="151" t="s">
        <v>321</v>
      </c>
      <c r="B21" s="171"/>
      <c r="C21" s="170"/>
      <c r="D21" s="170"/>
      <c r="E21" s="154" t="s">
        <v>322</v>
      </c>
      <c r="F21" s="162" t="s">
        <v>323</v>
      </c>
      <c r="G21" s="158"/>
      <c r="H21" s="158"/>
    </row>
    <row r="22" spans="1:8" ht="24">
      <c r="A22" s="149" t="s">
        <v>853</v>
      </c>
      <c r="B22" s="171" t="s">
        <v>324</v>
      </c>
      <c r="C22" s="156">
        <v>110</v>
      </c>
      <c r="D22" s="156">
        <v>78</v>
      </c>
      <c r="E22" s="149" t="s">
        <v>325</v>
      </c>
      <c r="F22" s="162" t="s">
        <v>326</v>
      </c>
      <c r="G22" s="158"/>
      <c r="H22" s="158"/>
    </row>
    <row r="23" spans="1:8" ht="24">
      <c r="A23" s="154" t="s">
        <v>327</v>
      </c>
      <c r="B23" s="171" t="s">
        <v>328</v>
      </c>
      <c r="C23" s="156"/>
      <c r="D23" s="156"/>
      <c r="E23" s="154" t="s">
        <v>329</v>
      </c>
      <c r="F23" s="162" t="s">
        <v>330</v>
      </c>
      <c r="G23" s="158"/>
      <c r="H23" s="158"/>
    </row>
    <row r="24" spans="1:18" ht="24">
      <c r="A24" s="154" t="s">
        <v>331</v>
      </c>
      <c r="B24" s="171" t="s">
        <v>332</v>
      </c>
      <c r="C24" s="156"/>
      <c r="D24" s="156"/>
      <c r="E24" s="160" t="s">
        <v>103</v>
      </c>
      <c r="F24" s="165" t="s">
        <v>333</v>
      </c>
      <c r="G24" s="150">
        <f>SUM(G19:G23)</f>
        <v>0</v>
      </c>
      <c r="H24" s="150">
        <f>SUM(H19:H23)</f>
        <v>0</v>
      </c>
      <c r="I24" s="135"/>
      <c r="J24" s="135"/>
      <c r="K24" s="135"/>
      <c r="L24" s="135"/>
      <c r="M24" s="135"/>
      <c r="N24" s="135"/>
      <c r="O24" s="135"/>
      <c r="P24" s="135"/>
      <c r="Q24" s="135"/>
      <c r="R24" s="135"/>
    </row>
    <row r="25" spans="1:8" ht="12">
      <c r="A25" s="154" t="s">
        <v>78</v>
      </c>
      <c r="B25" s="171" t="s">
        <v>334</v>
      </c>
      <c r="C25" s="156"/>
      <c r="D25" s="156"/>
      <c r="E25" s="167"/>
      <c r="F25" s="149"/>
      <c r="G25" s="163"/>
      <c r="H25" s="163"/>
    </row>
    <row r="26" spans="1:14" ht="12">
      <c r="A26" s="160" t="s">
        <v>76</v>
      </c>
      <c r="B26" s="172" t="s">
        <v>335</v>
      </c>
      <c r="C26" s="170">
        <f>SUM(C22:C25)</f>
        <v>110</v>
      </c>
      <c r="D26" s="170">
        <f>SUM(D22:D25)</f>
        <v>78</v>
      </c>
      <c r="E26" s="154"/>
      <c r="F26" s="149"/>
      <c r="G26" s="163"/>
      <c r="H26" s="163"/>
      <c r="I26" s="135"/>
      <c r="J26" s="135"/>
      <c r="K26" s="135"/>
      <c r="L26" s="135"/>
      <c r="M26" s="135"/>
      <c r="N26" s="135"/>
    </row>
    <row r="27" spans="1:8" ht="12">
      <c r="A27" s="160"/>
      <c r="B27" s="172"/>
      <c r="C27" s="170"/>
      <c r="D27" s="170"/>
      <c r="E27" s="154"/>
      <c r="F27" s="149"/>
      <c r="G27" s="163"/>
      <c r="H27" s="163"/>
    </row>
    <row r="28" spans="1:18" ht="24">
      <c r="A28" s="147" t="s">
        <v>336</v>
      </c>
      <c r="B28" s="144" t="s">
        <v>337</v>
      </c>
      <c r="C28" s="153">
        <f>C26+C19</f>
        <v>7621</v>
      </c>
      <c r="D28" s="153">
        <f>D26+D19</f>
        <v>9655</v>
      </c>
      <c r="E28" s="147" t="s">
        <v>338</v>
      </c>
      <c r="F28" s="165" t="s">
        <v>339</v>
      </c>
      <c r="G28" s="163">
        <f>G13+G15+G24</f>
        <v>8244</v>
      </c>
      <c r="H28" s="150">
        <f>H13+H15+H24</f>
        <v>10077</v>
      </c>
      <c r="I28" s="135"/>
      <c r="J28" s="135"/>
      <c r="K28" s="135"/>
      <c r="L28" s="135"/>
      <c r="M28" s="135"/>
      <c r="N28" s="135"/>
      <c r="O28" s="135"/>
      <c r="P28" s="135"/>
      <c r="Q28" s="135"/>
      <c r="R28" s="135"/>
    </row>
    <row r="29" spans="1:8" ht="12">
      <c r="A29" s="147"/>
      <c r="B29" s="144"/>
      <c r="C29" s="170"/>
      <c r="D29" s="170"/>
      <c r="E29" s="147"/>
      <c r="F29" s="162"/>
      <c r="G29" s="163"/>
      <c r="H29" s="163"/>
    </row>
    <row r="30" spans="1:18" ht="12">
      <c r="A30" s="147" t="s">
        <v>340</v>
      </c>
      <c r="B30" s="144" t="s">
        <v>341</v>
      </c>
      <c r="C30" s="153">
        <f>IF((G28-C28)&gt;0,G28-C28,0)</f>
        <v>623</v>
      </c>
      <c r="D30" s="153">
        <f>IF((H28-D28)&gt;0,H28-D28,0)</f>
        <v>422</v>
      </c>
      <c r="E30" s="147" t="s">
        <v>342</v>
      </c>
      <c r="F30" s="165" t="s">
        <v>343</v>
      </c>
      <c r="G30" s="163">
        <f>IF((C28-G28)&gt;0,C28-G28,0)</f>
        <v>0</v>
      </c>
      <c r="H30" s="163">
        <f>IF((D28-H28)&gt;0,D28-H28,0)</f>
        <v>0</v>
      </c>
      <c r="I30" s="135"/>
      <c r="J30" s="135"/>
      <c r="K30" s="135"/>
      <c r="L30" s="135"/>
      <c r="M30" s="135"/>
      <c r="N30" s="135"/>
      <c r="O30" s="135"/>
      <c r="P30" s="135"/>
      <c r="Q30" s="135"/>
      <c r="R30" s="135"/>
    </row>
    <row r="31" spans="1:8" ht="24">
      <c r="A31" s="173" t="s">
        <v>344</v>
      </c>
      <c r="B31" s="172" t="s">
        <v>345</v>
      </c>
      <c r="C31" s="156"/>
      <c r="D31" s="156"/>
      <c r="E31" s="151" t="s">
        <v>346</v>
      </c>
      <c r="F31" s="162" t="s">
        <v>347</v>
      </c>
      <c r="G31" s="158"/>
      <c r="H31" s="158"/>
    </row>
    <row r="32" spans="1:8" ht="12">
      <c r="A32" s="151" t="s">
        <v>348</v>
      </c>
      <c r="B32" s="174" t="s">
        <v>349</v>
      </c>
      <c r="C32" s="156"/>
      <c r="D32" s="156"/>
      <c r="E32" s="151" t="s">
        <v>350</v>
      </c>
      <c r="F32" s="162" t="s">
        <v>351</v>
      </c>
      <c r="G32" s="158"/>
      <c r="H32" s="158"/>
    </row>
    <row r="33" spans="1:18" ht="12">
      <c r="A33" s="175" t="s">
        <v>352</v>
      </c>
      <c r="B33" s="172" t="s">
        <v>353</v>
      </c>
      <c r="C33" s="170">
        <f>C28-C31+C32</f>
        <v>7621</v>
      </c>
      <c r="D33" s="170">
        <f>D28-D31+D32</f>
        <v>9655</v>
      </c>
      <c r="E33" s="147" t="s">
        <v>354</v>
      </c>
      <c r="F33" s="165" t="s">
        <v>355</v>
      </c>
      <c r="G33" s="163">
        <f>G32-G31+G28</f>
        <v>8244</v>
      </c>
      <c r="H33" s="163">
        <f>H32-H31+H28</f>
        <v>10077</v>
      </c>
      <c r="I33" s="135"/>
      <c r="J33" s="135"/>
      <c r="K33" s="135"/>
      <c r="L33" s="135"/>
      <c r="M33" s="135"/>
      <c r="N33" s="135"/>
      <c r="O33" s="135"/>
      <c r="P33" s="135"/>
      <c r="Q33" s="135"/>
      <c r="R33" s="135"/>
    </row>
    <row r="34" spans="1:18" ht="12">
      <c r="A34" s="175" t="s">
        <v>356</v>
      </c>
      <c r="B34" s="144" t="s">
        <v>357</v>
      </c>
      <c r="C34" s="153">
        <f>IF((G33-C33)&gt;0,G33-C33,0)</f>
        <v>623</v>
      </c>
      <c r="D34" s="153">
        <f>IF((H33-D33)&gt;0,H33-D33,0)</f>
        <v>422</v>
      </c>
      <c r="E34" s="175" t="s">
        <v>358</v>
      </c>
      <c r="F34" s="165" t="s">
        <v>359</v>
      </c>
      <c r="G34" s="150">
        <f>IF((C33-G33)&gt;0,C33-G33,0)</f>
        <v>0</v>
      </c>
      <c r="H34" s="150">
        <f>IF((D33-H33)&gt;0,D33-H33,0)</f>
        <v>0</v>
      </c>
      <c r="I34" s="135"/>
      <c r="J34" s="135"/>
      <c r="K34" s="135"/>
      <c r="L34" s="135"/>
      <c r="M34" s="135"/>
      <c r="N34" s="135"/>
      <c r="O34" s="135"/>
      <c r="P34" s="135"/>
      <c r="Q34" s="135"/>
      <c r="R34" s="135"/>
    </row>
    <row r="35" spans="1:14" ht="12">
      <c r="A35" s="151" t="s">
        <v>360</v>
      </c>
      <c r="B35" s="172" t="s">
        <v>361</v>
      </c>
      <c r="C35" s="170"/>
      <c r="D35" s="170"/>
      <c r="E35" s="176"/>
      <c r="F35" s="149"/>
      <c r="G35" s="163"/>
      <c r="H35" s="163"/>
      <c r="I35" s="135"/>
      <c r="J35" s="135"/>
      <c r="K35" s="135"/>
      <c r="L35" s="135"/>
      <c r="M35" s="135"/>
      <c r="N35" s="135"/>
    </row>
    <row r="36" spans="1:8" ht="25.5" customHeight="1">
      <c r="A36" s="177" t="s">
        <v>362</v>
      </c>
      <c r="B36" s="171" t="s">
        <v>363</v>
      </c>
      <c r="C36" s="156"/>
      <c r="D36" s="156">
        <v>48</v>
      </c>
      <c r="E36" s="176"/>
      <c r="F36" s="149"/>
      <c r="G36" s="163"/>
      <c r="H36" s="163"/>
    </row>
    <row r="37" spans="1:8" ht="24">
      <c r="A37" s="177" t="s">
        <v>364</v>
      </c>
      <c r="B37" s="178" t="s">
        <v>365</v>
      </c>
      <c r="C37" s="179"/>
      <c r="D37" s="179">
        <v>-3</v>
      </c>
      <c r="E37" s="176"/>
      <c r="F37" s="162"/>
      <c r="G37" s="163"/>
      <c r="H37" s="163"/>
    </row>
    <row r="38" spans="1:8" ht="12">
      <c r="A38" s="180" t="s">
        <v>366</v>
      </c>
      <c r="B38" s="178" t="s">
        <v>367</v>
      </c>
      <c r="C38" s="181"/>
      <c r="D38" s="181"/>
      <c r="E38" s="176"/>
      <c r="F38" s="162"/>
      <c r="G38" s="163"/>
      <c r="H38" s="163"/>
    </row>
    <row r="39" spans="1:18" ht="24">
      <c r="A39" s="182" t="s">
        <v>368</v>
      </c>
      <c r="B39" s="183" t="s">
        <v>369</v>
      </c>
      <c r="C39" s="184">
        <f>+IF((G33-C33-C35)&gt;0,G33-C33-C35,0)</f>
        <v>623</v>
      </c>
      <c r="D39" s="184">
        <f>+IF((H33-D33-D35)&gt;0,H33-D33-D35,0)</f>
        <v>422</v>
      </c>
      <c r="E39" s="185" t="s">
        <v>370</v>
      </c>
      <c r="F39" s="186" t="s">
        <v>371</v>
      </c>
      <c r="G39" s="187">
        <f>IF(G34&gt;0,IF(C35+G34&lt;0,0,C35+G34),IF(C34-C35&lt;0,C35-C34,0))</f>
        <v>0</v>
      </c>
      <c r="H39" s="187">
        <f>IF(H34&gt;0,IF(D35+H34&lt;0,0,D35+H34),IF(D34-D35&lt;0,D35-D34,0))</f>
        <v>0</v>
      </c>
      <c r="I39" s="135"/>
      <c r="J39" s="135"/>
      <c r="K39" s="135"/>
      <c r="L39" s="135"/>
      <c r="M39" s="135"/>
      <c r="N39" s="135"/>
      <c r="O39" s="135"/>
      <c r="P39" s="135"/>
      <c r="Q39" s="135"/>
      <c r="R39" s="135"/>
    </row>
    <row r="40" spans="1:8" ht="12">
      <c r="A40" s="147" t="s">
        <v>372</v>
      </c>
      <c r="B40" s="146" t="s">
        <v>373</v>
      </c>
      <c r="C40" s="188"/>
      <c r="D40" s="188"/>
      <c r="E40" s="147" t="s">
        <v>372</v>
      </c>
      <c r="F40" s="186" t="s">
        <v>374</v>
      </c>
      <c r="G40" s="158"/>
      <c r="H40" s="158"/>
    </row>
    <row r="41" spans="1:18" ht="12">
      <c r="A41" s="147" t="s">
        <v>375</v>
      </c>
      <c r="B41" s="143" t="s">
        <v>376</v>
      </c>
      <c r="C41" s="148">
        <f>IF(G39=0,IF(C39-C40&gt;0,C39-C40+G40,0),IF(G39-G40&lt;0,G40-G39+C39,0))</f>
        <v>623</v>
      </c>
      <c r="D41" s="148">
        <f>IF(H39=0,IF(D39-D40&gt;0,D39-D40+H40,0),IF(H39-H40&lt;0,H40-H39+D39,0))</f>
        <v>422</v>
      </c>
      <c r="E41" s="147" t="s">
        <v>377</v>
      </c>
      <c r="F41" s="189" t="s">
        <v>378</v>
      </c>
      <c r="G41" s="148">
        <f>IF(C39=0,IF(G39-G40&gt;0,G39-G40+C40,0),IF(C39-C40&lt;0,C40-C39+G40,0))</f>
        <v>0</v>
      </c>
      <c r="H41" s="148">
        <f>IF(D39=0,IF(H39-H40&gt;0,H39-H40+D40,0),IF(D39-D40&lt;0,D40-D39+H40,0))</f>
        <v>0</v>
      </c>
      <c r="I41" s="135"/>
      <c r="J41" s="135"/>
      <c r="K41" s="135"/>
      <c r="L41" s="135"/>
      <c r="M41" s="135"/>
      <c r="N41" s="135"/>
      <c r="O41" s="135"/>
      <c r="P41" s="135"/>
      <c r="Q41" s="135"/>
      <c r="R41" s="135"/>
    </row>
    <row r="42" spans="1:18" ht="12">
      <c r="A42" s="175" t="s">
        <v>379</v>
      </c>
      <c r="B42" s="143" t="s">
        <v>380</v>
      </c>
      <c r="C42" s="163">
        <f>C33+C35+C39</f>
        <v>8244</v>
      </c>
      <c r="D42" s="163">
        <f>D33+D35+D39</f>
        <v>10077</v>
      </c>
      <c r="E42" s="175" t="s">
        <v>381</v>
      </c>
      <c r="F42" s="183" t="s">
        <v>382</v>
      </c>
      <c r="G42" s="163">
        <f>G39+G33</f>
        <v>8244</v>
      </c>
      <c r="H42" s="163">
        <f>H39+H33</f>
        <v>10077</v>
      </c>
      <c r="I42" s="135"/>
      <c r="J42" s="135"/>
      <c r="K42" s="135"/>
      <c r="L42" s="135"/>
      <c r="M42" s="135"/>
      <c r="N42" s="135"/>
      <c r="O42" s="135"/>
      <c r="P42" s="135"/>
      <c r="Q42" s="135"/>
      <c r="R42" s="135"/>
    </row>
    <row r="43" spans="1:8" ht="12">
      <c r="A43" s="140"/>
      <c r="B43" s="190"/>
      <c r="C43" s="191"/>
      <c r="D43" s="191"/>
      <c r="E43" s="192"/>
      <c r="F43" s="193"/>
      <c r="G43" s="191"/>
      <c r="H43" s="191"/>
    </row>
    <row r="44" spans="1:8" ht="12">
      <c r="A44" s="140"/>
      <c r="B44" s="190"/>
      <c r="C44" s="191"/>
      <c r="D44" s="191"/>
      <c r="E44" s="192"/>
      <c r="F44" s="193"/>
      <c r="G44" s="191"/>
      <c r="H44" s="191"/>
    </row>
    <row r="45" spans="1:8" ht="12" customHeight="1">
      <c r="A45" s="557" t="s">
        <v>383</v>
      </c>
      <c r="B45" s="557"/>
      <c r="C45" s="557"/>
      <c r="D45" s="557"/>
      <c r="E45" s="557"/>
      <c r="F45" s="193"/>
      <c r="G45" s="191"/>
      <c r="H45" s="191"/>
    </row>
    <row r="46" spans="1:24" s="130" customFormat="1" ht="12.75">
      <c r="A46" s="126" t="s">
        <v>870</v>
      </c>
      <c r="B46" s="552" t="s">
        <v>862</v>
      </c>
      <c r="C46" s="552"/>
      <c r="D46" s="552"/>
      <c r="F46" s="550" t="s">
        <v>858</v>
      </c>
      <c r="G46" s="550"/>
      <c r="H46" s="550"/>
      <c r="I46" s="550"/>
      <c r="J46" s="548"/>
      <c r="K46" s="548"/>
      <c r="L46" s="548"/>
      <c r="M46" s="548"/>
      <c r="N46"/>
      <c r="O46" s="129"/>
      <c r="P46" s="129"/>
      <c r="Q46" s="129"/>
      <c r="X46"/>
    </row>
    <row r="47" spans="1:9" ht="15">
      <c r="A47" s="140"/>
      <c r="B47" s="190"/>
      <c r="C47" s="191"/>
      <c r="D47" s="191"/>
      <c r="E47" s="133" t="s">
        <v>863</v>
      </c>
      <c r="F47" s="539" t="s">
        <v>850</v>
      </c>
      <c r="G47" s="1"/>
      <c r="H47" s="10"/>
      <c r="I47" s="4"/>
    </row>
    <row r="48" spans="1:15" ht="15">
      <c r="A48" s="194"/>
      <c r="B48" s="195"/>
      <c r="C48" s="196"/>
      <c r="D48" s="196"/>
      <c r="E48" s="133" t="s">
        <v>861</v>
      </c>
      <c r="F48" s="539" t="s">
        <v>854</v>
      </c>
      <c r="G48" s="1"/>
      <c r="H48" s="10"/>
      <c r="I48" s="4"/>
      <c r="J48" s="135"/>
      <c r="K48" s="135"/>
      <c r="L48" s="135"/>
      <c r="M48" s="135"/>
      <c r="N48" s="135"/>
      <c r="O48" s="135"/>
    </row>
    <row r="49" spans="1:9" ht="12.75">
      <c r="A49" s="197"/>
      <c r="B49" s="198"/>
      <c r="C49" s="191"/>
      <c r="D49" s="191"/>
      <c r="F49" s="539"/>
      <c r="G49" s="1"/>
      <c r="H49" s="3"/>
      <c r="I49" s="4"/>
    </row>
    <row r="50" spans="1:9" ht="12.75" customHeight="1">
      <c r="A50" s="197"/>
      <c r="B50" s="198"/>
      <c r="C50" s="541"/>
      <c r="D50" s="541"/>
      <c r="F50" s="539"/>
      <c r="G50" s="1"/>
      <c r="H50" s="3"/>
      <c r="I50" s="4"/>
    </row>
    <row r="51" spans="1:9" ht="12.75">
      <c r="A51" s="199"/>
      <c r="B51" s="193"/>
      <c r="C51" s="191"/>
      <c r="D51" s="191"/>
      <c r="F51" s="539"/>
      <c r="G51" s="1"/>
      <c r="H51" s="3"/>
      <c r="I51" s="4"/>
    </row>
    <row r="52" spans="1:9" ht="12.75">
      <c r="A52" s="199"/>
      <c r="B52" s="193"/>
      <c r="C52" s="191"/>
      <c r="D52" s="191"/>
      <c r="F52" s="539"/>
      <c r="G52" s="1"/>
      <c r="H52" s="3"/>
      <c r="I52" s="4"/>
    </row>
    <row r="53" spans="1:9" ht="12.75">
      <c r="A53" s="199"/>
      <c r="B53" s="193"/>
      <c r="C53" s="191"/>
      <c r="D53" s="191"/>
      <c r="H53" s="3"/>
      <c r="I53" s="4"/>
    </row>
    <row r="54" spans="1:9" ht="12.75">
      <c r="A54" s="199"/>
      <c r="B54" s="199"/>
      <c r="C54" s="200"/>
      <c r="D54" s="200"/>
      <c r="H54" s="3"/>
      <c r="I54" s="4"/>
    </row>
    <row r="55" spans="1:9" ht="12.75">
      <c r="A55" s="199"/>
      <c r="B55" s="199"/>
      <c r="C55" s="200"/>
      <c r="D55" s="200"/>
      <c r="F55" s="539"/>
      <c r="G55" s="1"/>
      <c r="H55" s="3"/>
      <c r="I55" s="4"/>
    </row>
    <row r="56" spans="1:9" ht="12.75">
      <c r="A56" s="199"/>
      <c r="B56" s="199"/>
      <c r="C56" s="200"/>
      <c r="D56" s="200"/>
      <c r="F56" s="539"/>
      <c r="G56" s="1"/>
      <c r="H56" s="3"/>
      <c r="I56" s="4"/>
    </row>
    <row r="57" spans="1:8" ht="12">
      <c r="A57" s="199"/>
      <c r="B57" s="199"/>
      <c r="C57" s="200"/>
      <c r="D57" s="200"/>
      <c r="E57" s="199"/>
      <c r="F57" s="199"/>
      <c r="G57" s="201"/>
      <c r="H57" s="201"/>
    </row>
    <row r="58" spans="1:8" ht="12">
      <c r="A58" s="199"/>
      <c r="B58" s="199"/>
      <c r="C58" s="200"/>
      <c r="D58" s="200"/>
      <c r="E58" s="199"/>
      <c r="F58" s="199"/>
      <c r="G58" s="201"/>
      <c r="H58" s="201"/>
    </row>
    <row r="59" spans="1:8" ht="12">
      <c r="A59" s="199"/>
      <c r="B59" s="199"/>
      <c r="C59" s="200"/>
      <c r="D59" s="200"/>
      <c r="E59" s="199"/>
      <c r="F59" s="199"/>
      <c r="G59" s="201"/>
      <c r="H59" s="201"/>
    </row>
    <row r="60" spans="1:8" ht="12">
      <c r="A60" s="199"/>
      <c r="B60" s="199"/>
      <c r="C60" s="200"/>
      <c r="D60" s="200"/>
      <c r="E60" s="199"/>
      <c r="F60" s="199"/>
      <c r="G60" s="201"/>
      <c r="H60" s="201"/>
    </row>
    <row r="61" spans="1:8" ht="12">
      <c r="A61" s="199"/>
      <c r="B61" s="199"/>
      <c r="C61" s="200"/>
      <c r="D61" s="200"/>
      <c r="E61" s="199"/>
      <c r="F61" s="199"/>
      <c r="G61" s="201"/>
      <c r="H61" s="201"/>
    </row>
    <row r="62" spans="1:8" ht="12">
      <c r="A62" s="199"/>
      <c r="B62" s="199"/>
      <c r="C62" s="200"/>
      <c r="D62" s="200"/>
      <c r="E62" s="199"/>
      <c r="F62" s="199"/>
      <c r="G62" s="201"/>
      <c r="H62" s="201"/>
    </row>
    <row r="63" spans="1:8" ht="12">
      <c r="A63" s="199"/>
      <c r="B63" s="199"/>
      <c r="C63" s="200"/>
      <c r="D63" s="200"/>
      <c r="E63" s="199"/>
      <c r="F63" s="199"/>
      <c r="G63" s="201"/>
      <c r="H63" s="201"/>
    </row>
    <row r="64" spans="1:8" ht="12">
      <c r="A64" s="199"/>
      <c r="B64" s="199"/>
      <c r="C64" s="200"/>
      <c r="D64" s="200"/>
      <c r="E64" s="199"/>
      <c r="F64" s="199"/>
      <c r="G64" s="201"/>
      <c r="H64" s="201"/>
    </row>
    <row r="65" spans="1:8" ht="12">
      <c r="A65" s="199"/>
      <c r="B65" s="199"/>
      <c r="C65" s="200"/>
      <c r="D65" s="200"/>
      <c r="E65" s="199"/>
      <c r="F65" s="199"/>
      <c r="G65" s="201"/>
      <c r="H65" s="201"/>
    </row>
    <row r="66" spans="1:8" ht="12">
      <c r="A66" s="199"/>
      <c r="B66" s="199"/>
      <c r="C66" s="200"/>
      <c r="D66" s="200"/>
      <c r="E66" s="199"/>
      <c r="F66" s="199"/>
      <c r="G66" s="201"/>
      <c r="H66" s="201"/>
    </row>
    <row r="67" spans="1:8" ht="12">
      <c r="A67" s="199"/>
      <c r="B67" s="199"/>
      <c r="C67" s="200"/>
      <c r="D67" s="200"/>
      <c r="E67" s="199"/>
      <c r="F67" s="199"/>
      <c r="G67" s="201"/>
      <c r="H67" s="201"/>
    </row>
    <row r="68" spans="1:8" ht="12">
      <c r="A68" s="199"/>
      <c r="B68" s="199"/>
      <c r="C68" s="200"/>
      <c r="D68" s="200"/>
      <c r="E68" s="199"/>
      <c r="F68" s="199"/>
      <c r="G68" s="201"/>
      <c r="H68" s="201"/>
    </row>
    <row r="69" spans="1:8" ht="12">
      <c r="A69" s="199"/>
      <c r="B69" s="199"/>
      <c r="C69" s="200"/>
      <c r="D69" s="200"/>
      <c r="E69" s="199"/>
      <c r="F69" s="199"/>
      <c r="G69" s="201"/>
      <c r="H69" s="201"/>
    </row>
    <row r="70" spans="1:8" ht="12">
      <c r="A70" s="199"/>
      <c r="B70" s="199"/>
      <c r="C70" s="200"/>
      <c r="D70" s="200"/>
      <c r="E70" s="199"/>
      <c r="F70" s="199"/>
      <c r="G70" s="201"/>
      <c r="H70" s="201"/>
    </row>
    <row r="71" spans="1:8" ht="12">
      <c r="A71" s="199"/>
      <c r="B71" s="199"/>
      <c r="C71" s="200"/>
      <c r="D71" s="200"/>
      <c r="E71" s="199"/>
      <c r="F71" s="199"/>
      <c r="G71" s="201"/>
      <c r="H71" s="201"/>
    </row>
    <row r="72" spans="1:8" ht="12">
      <c r="A72" s="199"/>
      <c r="B72" s="199"/>
      <c r="C72" s="200"/>
      <c r="D72" s="200"/>
      <c r="E72" s="199"/>
      <c r="F72" s="199"/>
      <c r="G72" s="201"/>
      <c r="H72" s="201"/>
    </row>
    <row r="73" spans="1:8" ht="12">
      <c r="A73" s="199"/>
      <c r="B73" s="199"/>
      <c r="C73" s="200"/>
      <c r="D73" s="200"/>
      <c r="E73" s="199"/>
      <c r="F73" s="199"/>
      <c r="G73" s="201"/>
      <c r="H73" s="201"/>
    </row>
    <row r="74" spans="1:8" ht="12">
      <c r="A74" s="199"/>
      <c r="B74" s="199"/>
      <c r="C74" s="200"/>
      <c r="D74" s="200"/>
      <c r="E74" s="199"/>
      <c r="F74" s="199"/>
      <c r="G74" s="201"/>
      <c r="H74" s="201"/>
    </row>
    <row r="75" spans="1:8" ht="12">
      <c r="A75" s="199"/>
      <c r="B75" s="199"/>
      <c r="C75" s="200"/>
      <c r="D75" s="200"/>
      <c r="E75" s="199"/>
      <c r="F75" s="199"/>
      <c r="G75" s="201"/>
      <c r="H75" s="201"/>
    </row>
    <row r="76" spans="1:8" ht="12">
      <c r="A76" s="199"/>
      <c r="B76" s="199"/>
      <c r="C76" s="200"/>
      <c r="D76" s="200"/>
      <c r="E76" s="199"/>
      <c r="F76" s="199"/>
      <c r="G76" s="201"/>
      <c r="H76" s="201"/>
    </row>
    <row r="77" spans="1:8" ht="12">
      <c r="A77" s="199"/>
      <c r="B77" s="199"/>
      <c r="C77" s="200"/>
      <c r="D77" s="200"/>
      <c r="E77" s="199"/>
      <c r="F77" s="199"/>
      <c r="G77" s="201"/>
      <c r="H77" s="201"/>
    </row>
    <row r="78" spans="1:8" ht="12">
      <c r="A78" s="199"/>
      <c r="B78" s="199"/>
      <c r="C78" s="200"/>
      <c r="D78" s="200"/>
      <c r="E78" s="199"/>
      <c r="F78" s="199"/>
      <c r="G78" s="201"/>
      <c r="H78" s="201"/>
    </row>
    <row r="79" spans="1:8" ht="12">
      <c r="A79" s="199"/>
      <c r="B79" s="199"/>
      <c r="C79" s="200"/>
      <c r="D79" s="200"/>
      <c r="E79" s="199"/>
      <c r="F79" s="199"/>
      <c r="G79" s="201"/>
      <c r="H79" s="201"/>
    </row>
    <row r="80" spans="1:8" ht="12">
      <c r="A80" s="199"/>
      <c r="B80" s="199"/>
      <c r="C80" s="200"/>
      <c r="D80" s="200"/>
      <c r="E80" s="199"/>
      <c r="F80" s="199"/>
      <c r="G80" s="201"/>
      <c r="H80" s="201"/>
    </row>
    <row r="81" spans="1:8" ht="12">
      <c r="A81" s="199"/>
      <c r="B81" s="199"/>
      <c r="C81" s="200"/>
      <c r="D81" s="200"/>
      <c r="E81" s="199"/>
      <c r="F81" s="199"/>
      <c r="G81" s="201"/>
      <c r="H81" s="201"/>
    </row>
    <row r="82" spans="1:8" ht="12">
      <c r="A82" s="199"/>
      <c r="B82" s="199"/>
      <c r="C82" s="200"/>
      <c r="D82" s="200"/>
      <c r="E82" s="199"/>
      <c r="F82" s="199"/>
      <c r="G82" s="201"/>
      <c r="H82" s="201"/>
    </row>
    <row r="83" spans="1:8" ht="12">
      <c r="A83" s="199"/>
      <c r="B83" s="199"/>
      <c r="C83" s="200"/>
      <c r="D83" s="200"/>
      <c r="E83" s="199"/>
      <c r="F83" s="199"/>
      <c r="G83" s="201"/>
      <c r="H83" s="201"/>
    </row>
    <row r="84" spans="1:8" ht="12">
      <c r="A84" s="199"/>
      <c r="B84" s="199"/>
      <c r="C84" s="200"/>
      <c r="D84" s="200"/>
      <c r="E84" s="199"/>
      <c r="F84" s="199"/>
      <c r="G84" s="201"/>
      <c r="H84" s="201"/>
    </row>
    <row r="85" spans="1:8" ht="12">
      <c r="A85" s="199"/>
      <c r="B85" s="199"/>
      <c r="C85" s="200"/>
      <c r="D85" s="200"/>
      <c r="E85" s="199"/>
      <c r="F85" s="199"/>
      <c r="G85" s="201"/>
      <c r="H85" s="201"/>
    </row>
    <row r="86" spans="1:8" ht="12">
      <c r="A86" s="199"/>
      <c r="B86" s="199"/>
      <c r="C86" s="200"/>
      <c r="D86" s="200"/>
      <c r="E86" s="199"/>
      <c r="F86" s="199"/>
      <c r="G86" s="201"/>
      <c r="H86" s="201"/>
    </row>
    <row r="87" spans="1:8" ht="12">
      <c r="A87" s="199"/>
      <c r="B87" s="199"/>
      <c r="C87" s="200"/>
      <c r="D87" s="200"/>
      <c r="E87" s="199"/>
      <c r="F87" s="199"/>
      <c r="G87" s="201"/>
      <c r="H87" s="201"/>
    </row>
    <row r="88" spans="1:8" ht="12">
      <c r="A88" s="199"/>
      <c r="B88" s="199"/>
      <c r="C88" s="200"/>
      <c r="D88" s="200"/>
      <c r="E88" s="199"/>
      <c r="F88" s="199"/>
      <c r="G88" s="201"/>
      <c r="H88" s="201"/>
    </row>
    <row r="89" spans="1:8" ht="12">
      <c r="A89" s="199"/>
      <c r="B89" s="199"/>
      <c r="C89" s="200"/>
      <c r="D89" s="200"/>
      <c r="E89" s="199"/>
      <c r="F89" s="199"/>
      <c r="G89" s="201"/>
      <c r="H89" s="201"/>
    </row>
    <row r="90" spans="1:8" ht="12">
      <c r="A90" s="199"/>
      <c r="B90" s="199"/>
      <c r="C90" s="200"/>
      <c r="D90" s="200"/>
      <c r="E90" s="199"/>
      <c r="F90" s="199"/>
      <c r="G90" s="201"/>
      <c r="H90" s="201"/>
    </row>
    <row r="91" spans="1:8" ht="12">
      <c r="A91" s="199"/>
      <c r="B91" s="199"/>
      <c r="C91" s="200"/>
      <c r="D91" s="200"/>
      <c r="E91" s="199"/>
      <c r="F91" s="199"/>
      <c r="G91" s="201"/>
      <c r="H91" s="201"/>
    </row>
    <row r="92" spans="1:8" ht="12">
      <c r="A92" s="199"/>
      <c r="B92" s="199"/>
      <c r="C92" s="200"/>
      <c r="D92" s="200"/>
      <c r="E92" s="199"/>
      <c r="F92" s="199"/>
      <c r="G92" s="201"/>
      <c r="H92" s="201"/>
    </row>
    <row r="93" spans="1:8" ht="12">
      <c r="A93" s="199"/>
      <c r="B93" s="199"/>
      <c r="C93" s="200"/>
      <c r="D93" s="200"/>
      <c r="E93" s="199"/>
      <c r="F93" s="199"/>
      <c r="G93" s="201"/>
      <c r="H93" s="201"/>
    </row>
    <row r="94" spans="1:8" ht="12">
      <c r="A94" s="199"/>
      <c r="B94" s="199"/>
      <c r="C94" s="200"/>
      <c r="D94" s="200"/>
      <c r="E94" s="199"/>
      <c r="F94" s="199"/>
      <c r="G94" s="201"/>
      <c r="H94" s="201"/>
    </row>
    <row r="95" spans="1:8" ht="12">
      <c r="A95" s="199"/>
      <c r="B95" s="199"/>
      <c r="C95" s="200"/>
      <c r="D95" s="200"/>
      <c r="E95" s="199"/>
      <c r="F95" s="199"/>
      <c r="G95" s="201"/>
      <c r="H95" s="201"/>
    </row>
    <row r="96" spans="1:8" ht="12">
      <c r="A96" s="199"/>
      <c r="B96" s="199"/>
      <c r="C96" s="200"/>
      <c r="D96" s="200"/>
      <c r="E96" s="199"/>
      <c r="F96" s="199"/>
      <c r="G96" s="201"/>
      <c r="H96" s="201"/>
    </row>
    <row r="97" spans="1:8" ht="12">
      <c r="A97" s="199"/>
      <c r="B97" s="199"/>
      <c r="C97" s="200"/>
      <c r="D97" s="200"/>
      <c r="E97" s="199"/>
      <c r="F97" s="199"/>
      <c r="G97" s="201"/>
      <c r="H97" s="201"/>
    </row>
    <row r="98" spans="1:8" ht="12">
      <c r="A98" s="199"/>
      <c r="B98" s="199"/>
      <c r="C98" s="200"/>
      <c r="D98" s="200"/>
      <c r="E98" s="199"/>
      <c r="F98" s="199"/>
      <c r="G98" s="201"/>
      <c r="H98" s="201"/>
    </row>
    <row r="99" spans="1:8" ht="12">
      <c r="A99" s="199"/>
      <c r="B99" s="199"/>
      <c r="C99" s="200"/>
      <c r="D99" s="200"/>
      <c r="E99" s="199"/>
      <c r="F99" s="199"/>
      <c r="G99" s="201"/>
      <c r="H99" s="201"/>
    </row>
    <row r="100" spans="1:8" ht="12">
      <c r="A100" s="199"/>
      <c r="B100" s="199"/>
      <c r="C100" s="200"/>
      <c r="D100" s="200"/>
      <c r="E100" s="199"/>
      <c r="F100" s="199"/>
      <c r="G100" s="201"/>
      <c r="H100" s="201"/>
    </row>
    <row r="101" spans="1:8" ht="12">
      <c r="A101" s="199"/>
      <c r="B101" s="199"/>
      <c r="C101" s="200"/>
      <c r="D101" s="200"/>
      <c r="E101" s="199"/>
      <c r="F101" s="199"/>
      <c r="G101" s="201"/>
      <c r="H101" s="201"/>
    </row>
    <row r="102" spans="1:8" ht="12">
      <c r="A102" s="199"/>
      <c r="B102" s="199"/>
      <c r="C102" s="200"/>
      <c r="D102" s="200"/>
      <c r="E102" s="199"/>
      <c r="F102" s="199"/>
      <c r="G102" s="201"/>
      <c r="H102" s="201"/>
    </row>
    <row r="103" spans="1:8" ht="12">
      <c r="A103" s="199"/>
      <c r="B103" s="199"/>
      <c r="C103" s="200"/>
      <c r="D103" s="200"/>
      <c r="E103" s="199"/>
      <c r="F103" s="199"/>
      <c r="G103" s="201"/>
      <c r="H103" s="201"/>
    </row>
    <row r="104" spans="1:8" ht="12">
      <c r="A104" s="199"/>
      <c r="B104" s="199"/>
      <c r="C104" s="200"/>
      <c r="D104" s="200"/>
      <c r="E104" s="199"/>
      <c r="F104" s="199"/>
      <c r="G104" s="201"/>
      <c r="H104" s="201"/>
    </row>
    <row r="105" spans="1:8" ht="12">
      <c r="A105" s="199"/>
      <c r="B105" s="199"/>
      <c r="C105" s="200"/>
      <c r="D105" s="200"/>
      <c r="E105" s="199"/>
      <c r="F105" s="199"/>
      <c r="G105" s="201"/>
      <c r="H105" s="201"/>
    </row>
    <row r="106" spans="1:8" ht="12">
      <c r="A106" s="199"/>
      <c r="B106" s="199"/>
      <c r="C106" s="200"/>
      <c r="D106" s="200"/>
      <c r="E106" s="199"/>
      <c r="F106" s="199"/>
      <c r="G106" s="201"/>
      <c r="H106" s="201"/>
    </row>
    <row r="107" spans="1:6" ht="12">
      <c r="A107" s="199"/>
      <c r="B107" s="199"/>
      <c r="C107" s="202"/>
      <c r="D107" s="202"/>
      <c r="E107" s="199"/>
      <c r="F107" s="199"/>
    </row>
    <row r="108" spans="1:6" ht="12">
      <c r="A108" s="199"/>
      <c r="B108" s="199"/>
      <c r="C108" s="202"/>
      <c r="D108" s="202"/>
      <c r="E108" s="199"/>
      <c r="F108" s="199"/>
    </row>
    <row r="109" spans="1:6" ht="12">
      <c r="A109" s="199"/>
      <c r="B109" s="199"/>
      <c r="C109" s="202"/>
      <c r="D109" s="202"/>
      <c r="E109" s="199"/>
      <c r="F109" s="199"/>
    </row>
    <row r="110" spans="1:6" ht="12">
      <c r="A110" s="199"/>
      <c r="B110" s="199"/>
      <c r="C110" s="202"/>
      <c r="D110" s="202"/>
      <c r="E110" s="199"/>
      <c r="F110" s="199"/>
    </row>
    <row r="111" spans="1:6" ht="12">
      <c r="A111" s="199"/>
      <c r="B111" s="199"/>
      <c r="C111" s="202"/>
      <c r="D111" s="202"/>
      <c r="E111" s="199"/>
      <c r="F111" s="199"/>
    </row>
    <row r="112" spans="1:6" ht="12">
      <c r="A112" s="199"/>
      <c r="B112" s="199"/>
      <c r="C112" s="202"/>
      <c r="D112" s="202"/>
      <c r="E112" s="199"/>
      <c r="F112" s="199"/>
    </row>
    <row r="113" spans="1:6" ht="12">
      <c r="A113" s="199"/>
      <c r="B113" s="199"/>
      <c r="C113" s="202"/>
      <c r="D113" s="202"/>
      <c r="E113" s="199"/>
      <c r="F113" s="199"/>
    </row>
    <row r="114" spans="1:6" ht="12">
      <c r="A114" s="199"/>
      <c r="B114" s="199"/>
      <c r="C114" s="202"/>
      <c r="D114" s="202"/>
      <c r="E114" s="199"/>
      <c r="F114" s="199"/>
    </row>
    <row r="115" spans="1:6" ht="12">
      <c r="A115" s="199"/>
      <c r="B115" s="199"/>
      <c r="C115" s="202"/>
      <c r="D115" s="202"/>
      <c r="E115" s="199"/>
      <c r="F115" s="199"/>
    </row>
    <row r="116" spans="1:6" ht="12">
      <c r="A116" s="199"/>
      <c r="B116" s="199"/>
      <c r="C116" s="202"/>
      <c r="D116" s="202"/>
      <c r="E116" s="199"/>
      <c r="F116" s="199"/>
    </row>
    <row r="117" spans="1:6" ht="12">
      <c r="A117" s="199"/>
      <c r="B117" s="199"/>
      <c r="C117" s="202"/>
      <c r="D117" s="202"/>
      <c r="E117" s="199"/>
      <c r="F117" s="199"/>
    </row>
    <row r="118" spans="1:6" ht="12">
      <c r="A118" s="199"/>
      <c r="B118" s="199"/>
      <c r="C118" s="202"/>
      <c r="D118" s="202"/>
      <c r="E118" s="199"/>
      <c r="F118" s="199"/>
    </row>
    <row r="119" spans="1:6" ht="12">
      <c r="A119" s="199"/>
      <c r="B119" s="199"/>
      <c r="C119" s="202"/>
      <c r="D119" s="202"/>
      <c r="E119" s="199"/>
      <c r="F119" s="199"/>
    </row>
    <row r="120" spans="1:6" ht="12">
      <c r="A120" s="199"/>
      <c r="B120" s="199"/>
      <c r="C120" s="202"/>
      <c r="D120" s="202"/>
      <c r="E120" s="199"/>
      <c r="F120" s="199"/>
    </row>
    <row r="121" spans="1:6" ht="12">
      <c r="A121" s="199"/>
      <c r="B121" s="199"/>
      <c r="C121" s="202"/>
      <c r="D121" s="202"/>
      <c r="E121" s="199"/>
      <c r="F121" s="199"/>
    </row>
    <row r="122" spans="1:6" ht="12">
      <c r="A122" s="199"/>
      <c r="B122" s="199"/>
      <c r="C122" s="202"/>
      <c r="D122" s="202"/>
      <c r="E122" s="199"/>
      <c r="F122" s="199"/>
    </row>
    <row r="123" spans="1:6" ht="12">
      <c r="A123" s="199"/>
      <c r="B123" s="199"/>
      <c r="C123" s="202"/>
      <c r="D123" s="202"/>
      <c r="E123" s="199"/>
      <c r="F123" s="199"/>
    </row>
    <row r="124" spans="1:6" ht="12">
      <c r="A124" s="199"/>
      <c r="B124" s="199"/>
      <c r="C124" s="202"/>
      <c r="D124" s="202"/>
      <c r="E124" s="199"/>
      <c r="F124" s="199"/>
    </row>
    <row r="125" spans="1:6" ht="12">
      <c r="A125" s="199"/>
      <c r="B125" s="199"/>
      <c r="C125" s="202"/>
      <c r="D125" s="202"/>
      <c r="E125" s="199"/>
      <c r="F125" s="199"/>
    </row>
    <row r="126" spans="1:6" ht="12">
      <c r="A126" s="199"/>
      <c r="B126" s="199"/>
      <c r="C126" s="202"/>
      <c r="D126" s="202"/>
      <c r="E126" s="199"/>
      <c r="F126" s="199"/>
    </row>
    <row r="127" spans="1:6" ht="12">
      <c r="A127" s="199"/>
      <c r="B127" s="199"/>
      <c r="C127" s="202"/>
      <c r="D127" s="202"/>
      <c r="E127" s="199"/>
      <c r="F127" s="199"/>
    </row>
    <row r="128" spans="1:6" ht="12">
      <c r="A128" s="199"/>
      <c r="B128" s="199"/>
      <c r="C128" s="202"/>
      <c r="D128" s="202"/>
      <c r="E128" s="199"/>
      <c r="F128" s="199"/>
    </row>
    <row r="129" spans="1:6" ht="12">
      <c r="A129" s="199"/>
      <c r="B129" s="199"/>
      <c r="C129" s="202"/>
      <c r="D129" s="202"/>
      <c r="E129" s="199"/>
      <c r="F129" s="199"/>
    </row>
    <row r="130" spans="1:6" ht="12">
      <c r="A130" s="199"/>
      <c r="B130" s="199"/>
      <c r="C130" s="202"/>
      <c r="D130" s="202"/>
      <c r="E130" s="199"/>
      <c r="F130" s="199"/>
    </row>
    <row r="131" spans="1:6" ht="12">
      <c r="A131" s="199"/>
      <c r="B131" s="199"/>
      <c r="C131" s="202"/>
      <c r="D131" s="202"/>
      <c r="E131" s="199"/>
      <c r="F131" s="199"/>
    </row>
    <row r="132" spans="1:6" ht="12">
      <c r="A132" s="199"/>
      <c r="B132" s="199"/>
      <c r="C132" s="202"/>
      <c r="D132" s="202"/>
      <c r="E132" s="199"/>
      <c r="F132" s="199"/>
    </row>
    <row r="133" spans="1:6" ht="12">
      <c r="A133" s="199"/>
      <c r="B133" s="199"/>
      <c r="C133" s="202"/>
      <c r="D133" s="202"/>
      <c r="E133" s="199"/>
      <c r="F133" s="199"/>
    </row>
    <row r="134" spans="1:6" ht="12">
      <c r="A134" s="199"/>
      <c r="B134" s="199"/>
      <c r="C134" s="202"/>
      <c r="D134" s="202"/>
      <c r="E134" s="199"/>
      <c r="F134" s="199"/>
    </row>
    <row r="135" spans="1:6" ht="12">
      <c r="A135" s="199"/>
      <c r="B135" s="199"/>
      <c r="C135" s="202"/>
      <c r="D135" s="202"/>
      <c r="E135" s="199"/>
      <c r="F135" s="199"/>
    </row>
    <row r="136" spans="1:6" ht="12">
      <c r="A136" s="199"/>
      <c r="B136" s="199"/>
      <c r="C136" s="202"/>
      <c r="D136" s="202"/>
      <c r="E136" s="199"/>
      <c r="F136" s="199"/>
    </row>
    <row r="137" spans="1:6" ht="12">
      <c r="A137" s="199"/>
      <c r="B137" s="199"/>
      <c r="C137" s="202"/>
      <c r="D137" s="202"/>
      <c r="E137" s="199"/>
      <c r="F137" s="199"/>
    </row>
    <row r="138" spans="1:6" ht="12">
      <c r="A138" s="199"/>
      <c r="B138" s="199"/>
      <c r="C138" s="202"/>
      <c r="D138" s="202"/>
      <c r="E138" s="199"/>
      <c r="F138" s="199"/>
    </row>
    <row r="139" spans="1:6" ht="12">
      <c r="A139" s="199"/>
      <c r="B139" s="199"/>
      <c r="C139" s="202"/>
      <c r="D139" s="202"/>
      <c r="E139" s="199"/>
      <c r="F139" s="199"/>
    </row>
    <row r="140" spans="1:6" ht="12">
      <c r="A140" s="199"/>
      <c r="B140" s="199"/>
      <c r="C140" s="202"/>
      <c r="D140" s="202"/>
      <c r="E140" s="199"/>
      <c r="F140" s="199"/>
    </row>
    <row r="141" spans="1:6" ht="12">
      <c r="A141" s="199"/>
      <c r="B141" s="199"/>
      <c r="C141" s="202"/>
      <c r="D141" s="202"/>
      <c r="E141" s="199"/>
      <c r="F141" s="199"/>
    </row>
    <row r="142" spans="1:6" ht="12">
      <c r="A142" s="199"/>
      <c r="B142" s="199"/>
      <c r="C142" s="202"/>
      <c r="D142" s="202"/>
      <c r="E142" s="199"/>
      <c r="F142" s="199"/>
    </row>
    <row r="143" spans="1:6" ht="12">
      <c r="A143" s="199"/>
      <c r="B143" s="199"/>
      <c r="C143" s="202"/>
      <c r="D143" s="202"/>
      <c r="E143" s="199"/>
      <c r="F143" s="199"/>
    </row>
    <row r="144" spans="1:6" ht="12">
      <c r="A144" s="199"/>
      <c r="B144" s="199"/>
      <c r="C144" s="202"/>
      <c r="D144" s="202"/>
      <c r="E144" s="199"/>
      <c r="F144" s="199"/>
    </row>
    <row r="145" spans="1:6" ht="12">
      <c r="A145" s="199"/>
      <c r="B145" s="199"/>
      <c r="C145" s="202"/>
      <c r="D145" s="202"/>
      <c r="E145" s="199"/>
      <c r="F145" s="199"/>
    </row>
    <row r="146" spans="1:6" ht="12">
      <c r="A146" s="199"/>
      <c r="B146" s="199"/>
      <c r="C146" s="202"/>
      <c r="D146" s="202"/>
      <c r="E146" s="199"/>
      <c r="F146" s="199"/>
    </row>
    <row r="147" spans="1:6" ht="12">
      <c r="A147" s="199"/>
      <c r="B147" s="199"/>
      <c r="C147" s="202"/>
      <c r="D147" s="202"/>
      <c r="E147" s="199"/>
      <c r="F147" s="199"/>
    </row>
    <row r="148" spans="1:6" ht="12">
      <c r="A148" s="199"/>
      <c r="B148" s="199"/>
      <c r="C148" s="202"/>
      <c r="D148" s="202"/>
      <c r="E148" s="199"/>
      <c r="F148" s="199"/>
    </row>
    <row r="149" spans="1:6" ht="12">
      <c r="A149" s="199"/>
      <c r="B149" s="199"/>
      <c r="C149" s="202"/>
      <c r="D149" s="202"/>
      <c r="E149" s="199"/>
      <c r="F149" s="199"/>
    </row>
    <row r="150" spans="1:6" ht="12">
      <c r="A150" s="199"/>
      <c r="B150" s="199"/>
      <c r="C150" s="202"/>
      <c r="D150" s="202"/>
      <c r="E150" s="199"/>
      <c r="F150" s="199"/>
    </row>
    <row r="151" spans="1:6" ht="12">
      <c r="A151" s="199"/>
      <c r="B151" s="199"/>
      <c r="C151" s="202"/>
      <c r="D151" s="202"/>
      <c r="E151" s="199"/>
      <c r="F151" s="199"/>
    </row>
    <row r="152" spans="1:6" ht="12">
      <c r="A152" s="199"/>
      <c r="B152" s="199"/>
      <c r="C152" s="202"/>
      <c r="D152" s="202"/>
      <c r="E152" s="199"/>
      <c r="F152" s="199"/>
    </row>
    <row r="153" spans="1:6" ht="12">
      <c r="A153" s="199"/>
      <c r="B153" s="199"/>
      <c r="C153" s="202"/>
      <c r="D153" s="202"/>
      <c r="E153" s="199"/>
      <c r="F153" s="199"/>
    </row>
    <row r="154" spans="1:6" ht="12">
      <c r="A154" s="199"/>
      <c r="B154" s="199"/>
      <c r="C154" s="202"/>
      <c r="D154" s="202"/>
      <c r="E154" s="199"/>
      <c r="F154" s="199"/>
    </row>
    <row r="155" spans="1:6" ht="12">
      <c r="A155" s="199"/>
      <c r="B155" s="199"/>
      <c r="C155" s="202"/>
      <c r="D155" s="202"/>
      <c r="E155" s="199"/>
      <c r="F155" s="199"/>
    </row>
    <row r="156" spans="1:6" ht="12">
      <c r="A156" s="199"/>
      <c r="B156" s="199"/>
      <c r="C156" s="202"/>
      <c r="D156" s="202"/>
      <c r="E156" s="199"/>
      <c r="F156" s="199"/>
    </row>
    <row r="157" spans="1:6" ht="12">
      <c r="A157" s="199"/>
      <c r="B157" s="199"/>
      <c r="C157" s="202"/>
      <c r="D157" s="202"/>
      <c r="E157" s="199"/>
      <c r="F157" s="199"/>
    </row>
    <row r="158" spans="1:6" ht="12">
      <c r="A158" s="199"/>
      <c r="B158" s="199"/>
      <c r="C158" s="202"/>
      <c r="D158" s="202"/>
      <c r="E158" s="199"/>
      <c r="F158" s="199"/>
    </row>
    <row r="159" spans="1:6" ht="12">
      <c r="A159" s="199"/>
      <c r="B159" s="199"/>
      <c r="C159" s="202"/>
      <c r="D159" s="202"/>
      <c r="E159" s="199"/>
      <c r="F159" s="199"/>
    </row>
    <row r="160" spans="1:6" ht="12">
      <c r="A160" s="199"/>
      <c r="B160" s="199"/>
      <c r="C160" s="202"/>
      <c r="D160" s="202"/>
      <c r="E160" s="199"/>
      <c r="F160" s="199"/>
    </row>
    <row r="161" spans="1:6" ht="12">
      <c r="A161" s="199"/>
      <c r="B161" s="199"/>
      <c r="C161" s="202"/>
      <c r="D161" s="202"/>
      <c r="E161" s="199"/>
      <c r="F161" s="199"/>
    </row>
    <row r="162" spans="1:6" ht="12">
      <c r="A162" s="199"/>
      <c r="B162" s="199"/>
      <c r="C162" s="202"/>
      <c r="D162" s="202"/>
      <c r="E162" s="199"/>
      <c r="F162" s="199"/>
    </row>
    <row r="163" spans="1:6" ht="12">
      <c r="A163" s="199"/>
      <c r="B163" s="199"/>
      <c r="C163" s="202"/>
      <c r="D163" s="202"/>
      <c r="E163" s="199"/>
      <c r="F163" s="199"/>
    </row>
    <row r="164" spans="1:6" ht="12">
      <c r="A164" s="199"/>
      <c r="B164" s="199"/>
      <c r="C164" s="202"/>
      <c r="D164" s="202"/>
      <c r="E164" s="199"/>
      <c r="F164" s="199"/>
    </row>
    <row r="165" spans="1:6" ht="12">
      <c r="A165" s="199"/>
      <c r="B165" s="199"/>
      <c r="C165" s="202"/>
      <c r="D165" s="202"/>
      <c r="E165" s="199"/>
      <c r="F165" s="199"/>
    </row>
    <row r="166" spans="1:6" ht="12">
      <c r="A166" s="199"/>
      <c r="B166" s="199"/>
      <c r="C166" s="202"/>
      <c r="D166" s="202"/>
      <c r="E166" s="199"/>
      <c r="F166" s="199"/>
    </row>
    <row r="167" spans="1:6" ht="12">
      <c r="A167" s="199"/>
      <c r="B167" s="199"/>
      <c r="C167" s="202"/>
      <c r="D167" s="202"/>
      <c r="E167" s="199"/>
      <c r="F167" s="199"/>
    </row>
    <row r="168" spans="1:6" ht="12">
      <c r="A168" s="199"/>
      <c r="B168" s="199"/>
      <c r="C168" s="202"/>
      <c r="D168" s="202"/>
      <c r="E168" s="199"/>
      <c r="F168" s="199"/>
    </row>
    <row r="169" spans="1:6" ht="12">
      <c r="A169" s="199"/>
      <c r="B169" s="199"/>
      <c r="C169" s="202"/>
      <c r="D169" s="202"/>
      <c r="E169" s="199"/>
      <c r="F169" s="199"/>
    </row>
    <row r="170" spans="1:6" ht="12">
      <c r="A170" s="199"/>
      <c r="B170" s="199"/>
      <c r="C170" s="202"/>
      <c r="D170" s="202"/>
      <c r="E170" s="199"/>
      <c r="F170" s="199"/>
    </row>
    <row r="171" spans="1:6" ht="12">
      <c r="A171" s="199"/>
      <c r="B171" s="199"/>
      <c r="C171" s="202"/>
      <c r="D171" s="202"/>
      <c r="E171" s="199"/>
      <c r="F171" s="199"/>
    </row>
    <row r="172" spans="1:6" ht="12">
      <c r="A172" s="199"/>
      <c r="B172" s="199"/>
      <c r="C172" s="202"/>
      <c r="D172" s="202"/>
      <c r="E172" s="199"/>
      <c r="F172" s="199"/>
    </row>
    <row r="173" spans="1:6" ht="12">
      <c r="A173" s="199"/>
      <c r="B173" s="199"/>
      <c r="C173" s="202"/>
      <c r="D173" s="202"/>
      <c r="E173" s="199"/>
      <c r="F173" s="199"/>
    </row>
    <row r="174" spans="1:6" ht="12">
      <c r="A174" s="199"/>
      <c r="B174" s="199"/>
      <c r="C174" s="202"/>
      <c r="D174" s="202"/>
      <c r="E174" s="199"/>
      <c r="F174" s="199"/>
    </row>
  </sheetData>
  <sheetProtection/>
  <mergeCells count="9">
    <mergeCell ref="B46:D46"/>
    <mergeCell ref="J46:M46"/>
    <mergeCell ref="F46:I46"/>
    <mergeCell ref="A1:F1"/>
    <mergeCell ref="B2:E2"/>
    <mergeCell ref="F2:G2"/>
    <mergeCell ref="B3:E3"/>
    <mergeCell ref="B4:D4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G9:H12 C40:D40 C38:D38 C36:D36 G31:H32 C31:D32 C22:D25 G19:H23 C9:D14 G15:H16 C18:D18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-1000000000000000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300" verticalDpi="300" orientation="portrait" paperSize="9" scale="65" r:id="rId1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0">
      <selection activeCell="F33" sqref="F33"/>
    </sheetView>
  </sheetViews>
  <sheetFormatPr defaultColWidth="9.00390625" defaultRowHeight="12.75"/>
  <cols>
    <col min="1" max="1" width="67.50390625" style="203" customWidth="1"/>
    <col min="2" max="2" width="37.50390625" style="203" customWidth="1"/>
    <col min="3" max="3" width="21.00390625" style="204" customWidth="1"/>
    <col min="4" max="4" width="21.875" style="204" customWidth="1"/>
    <col min="5" max="5" width="10.125" style="203" customWidth="1"/>
    <col min="6" max="6" width="12.00390625" style="203" customWidth="1"/>
    <col min="7" max="16384" width="9.375" style="203" customWidth="1"/>
  </cols>
  <sheetData>
    <row r="1" spans="1:4" ht="12">
      <c r="A1" s="205"/>
      <c r="B1" s="205"/>
      <c r="C1" s="206"/>
      <c r="D1" s="206"/>
    </row>
    <row r="2" spans="1:6" ht="12" customHeight="1">
      <c r="A2" s="542" t="s">
        <v>384</v>
      </c>
      <c r="B2" s="542"/>
      <c r="C2" s="542"/>
      <c r="D2" s="542"/>
      <c r="E2" s="542"/>
      <c r="F2" s="542"/>
    </row>
    <row r="3" spans="1:6" ht="15" customHeight="1">
      <c r="A3" s="207"/>
      <c r="B3" s="207"/>
      <c r="C3" s="208"/>
      <c r="D3" s="208"/>
      <c r="E3" s="209"/>
      <c r="F3" s="209"/>
    </row>
    <row r="4" spans="1:6" ht="15" customHeight="1">
      <c r="A4" s="210" t="s">
        <v>385</v>
      </c>
      <c r="B4" s="210" t="str">
        <f>'справка _1_БАЛАНС'!E3</f>
        <v>СВИНЕКОМПЛЕКС НИКОЛОВО АД</v>
      </c>
      <c r="C4" s="211" t="s">
        <v>3</v>
      </c>
      <c r="D4" s="211">
        <f>'справка _1_БАЛАНС'!H3</f>
        <v>117035708</v>
      </c>
      <c r="E4" s="209"/>
      <c r="F4" s="209"/>
    </row>
    <row r="5" spans="1:4" ht="15">
      <c r="A5" s="210" t="s">
        <v>275</v>
      </c>
      <c r="B5" s="210" t="str">
        <f>'справка _1_БАЛАНС'!E4</f>
        <v>неконсолидиран</v>
      </c>
      <c r="C5" s="212" t="s">
        <v>6</v>
      </c>
      <c r="D5" s="211" t="str">
        <f>'справка _1_БАЛАНС'!H4</f>
        <v> </v>
      </c>
    </row>
    <row r="6" spans="1:6" ht="12" customHeight="1">
      <c r="A6" s="213" t="s">
        <v>8</v>
      </c>
      <c r="B6" s="214" t="str">
        <f>'справка _1_БАЛАНС'!E5</f>
        <v>01.01.2013-31.12.2013</v>
      </c>
      <c r="C6" s="215"/>
      <c r="D6" s="216" t="s">
        <v>276</v>
      </c>
      <c r="F6" s="217"/>
    </row>
    <row r="7" spans="1:6" ht="37.5" customHeight="1">
      <c r="A7" s="218" t="s">
        <v>386</v>
      </c>
      <c r="B7" s="218" t="s">
        <v>11</v>
      </c>
      <c r="C7" s="219" t="s">
        <v>12</v>
      </c>
      <c r="D7" s="145" t="s">
        <v>857</v>
      </c>
      <c r="E7" s="220"/>
      <c r="F7" s="220"/>
    </row>
    <row r="8" spans="1:6" ht="12">
      <c r="A8" s="218" t="s">
        <v>14</v>
      </c>
      <c r="B8" s="218" t="s">
        <v>15</v>
      </c>
      <c r="C8" s="221">
        <v>1</v>
      </c>
      <c r="D8" s="221">
        <v>2</v>
      </c>
      <c r="E8" s="220"/>
      <c r="F8" s="220"/>
    </row>
    <row r="9" spans="1:6" ht="12">
      <c r="A9" s="222" t="s">
        <v>387</v>
      </c>
      <c r="B9" s="223"/>
      <c r="C9" s="224"/>
      <c r="D9" s="224"/>
      <c r="E9" s="225"/>
      <c r="F9" s="225"/>
    </row>
    <row r="10" spans="1:6" ht="12">
      <c r="A10" s="226" t="s">
        <v>388</v>
      </c>
      <c r="B10" s="227" t="s">
        <v>389</v>
      </c>
      <c r="C10" s="228">
        <v>8623</v>
      </c>
      <c r="D10" s="228">
        <v>8667</v>
      </c>
      <c r="E10" s="225"/>
      <c r="F10" s="225"/>
    </row>
    <row r="11" spans="1:13" ht="12">
      <c r="A11" s="226" t="s">
        <v>390</v>
      </c>
      <c r="B11" s="227" t="s">
        <v>391</v>
      </c>
      <c r="C11" s="228">
        <v>-7325</v>
      </c>
      <c r="D11" s="228">
        <v>-7331</v>
      </c>
      <c r="E11" s="229"/>
      <c r="F11" s="229"/>
      <c r="G11" s="230"/>
      <c r="H11" s="230"/>
      <c r="I11" s="230"/>
      <c r="J11" s="230"/>
      <c r="K11" s="230"/>
      <c r="L11" s="230"/>
      <c r="M11" s="230"/>
    </row>
    <row r="12" spans="1:13" ht="24">
      <c r="A12" s="226" t="s">
        <v>392</v>
      </c>
      <c r="B12" s="227" t="s">
        <v>393</v>
      </c>
      <c r="C12" s="228"/>
      <c r="D12" s="228"/>
      <c r="E12" s="229"/>
      <c r="F12" s="229"/>
      <c r="G12" s="230"/>
      <c r="H12" s="230"/>
      <c r="I12" s="230"/>
      <c r="J12" s="230"/>
      <c r="K12" s="230"/>
      <c r="L12" s="230"/>
      <c r="M12" s="230"/>
    </row>
    <row r="13" spans="1:13" ht="12" customHeight="1">
      <c r="A13" s="226" t="s">
        <v>394</v>
      </c>
      <c r="B13" s="227" t="s">
        <v>395</v>
      </c>
      <c r="C13" s="228">
        <v>-966</v>
      </c>
      <c r="D13" s="228">
        <v>-1174</v>
      </c>
      <c r="E13" s="229"/>
      <c r="F13" s="229"/>
      <c r="G13" s="230"/>
      <c r="H13" s="230"/>
      <c r="I13" s="230"/>
      <c r="J13" s="230"/>
      <c r="K13" s="230"/>
      <c r="L13" s="230"/>
      <c r="M13" s="230"/>
    </row>
    <row r="14" spans="1:13" ht="14.25" customHeight="1">
      <c r="A14" s="226" t="s">
        <v>396</v>
      </c>
      <c r="B14" s="227" t="s">
        <v>397</v>
      </c>
      <c r="C14" s="228"/>
      <c r="D14" s="228">
        <v>-623</v>
      </c>
      <c r="E14" s="229"/>
      <c r="F14" s="229"/>
      <c r="G14" s="230"/>
      <c r="H14" s="230"/>
      <c r="I14" s="230"/>
      <c r="J14" s="230"/>
      <c r="K14" s="230"/>
      <c r="L14" s="230"/>
      <c r="M14" s="230"/>
    </row>
    <row r="15" spans="1:13" ht="12">
      <c r="A15" s="231" t="s">
        <v>398</v>
      </c>
      <c r="B15" s="227" t="s">
        <v>399</v>
      </c>
      <c r="C15" s="228">
        <v>-43</v>
      </c>
      <c r="D15" s="228"/>
      <c r="E15" s="229"/>
      <c r="F15" s="229"/>
      <c r="G15" s="230"/>
      <c r="H15" s="230"/>
      <c r="I15" s="230"/>
      <c r="J15" s="230"/>
      <c r="K15" s="230"/>
      <c r="L15" s="230"/>
      <c r="M15" s="230"/>
    </row>
    <row r="16" spans="1:13" ht="12">
      <c r="A16" s="226" t="s">
        <v>400</v>
      </c>
      <c r="B16" s="227" t="s">
        <v>401</v>
      </c>
      <c r="C16" s="228"/>
      <c r="D16" s="228"/>
      <c r="E16" s="229"/>
      <c r="F16" s="229"/>
      <c r="G16" s="230"/>
      <c r="H16" s="230"/>
      <c r="I16" s="230"/>
      <c r="J16" s="230"/>
      <c r="K16" s="230"/>
      <c r="L16" s="230"/>
      <c r="M16" s="230"/>
    </row>
    <row r="17" spans="1:13" ht="26.25" customHeight="1">
      <c r="A17" s="226" t="s">
        <v>402</v>
      </c>
      <c r="B17" s="227" t="s">
        <v>403</v>
      </c>
      <c r="C17" s="228"/>
      <c r="D17" s="228"/>
      <c r="E17" s="229"/>
      <c r="F17" s="229"/>
      <c r="G17" s="230"/>
      <c r="H17" s="230"/>
      <c r="I17" s="230"/>
      <c r="J17" s="230"/>
      <c r="K17" s="230"/>
      <c r="L17" s="230"/>
      <c r="M17" s="230"/>
    </row>
    <row r="18" spans="1:13" ht="12">
      <c r="A18" s="231" t="s">
        <v>404</v>
      </c>
      <c r="B18" s="232" t="s">
        <v>405</v>
      </c>
      <c r="C18" s="228"/>
      <c r="D18" s="228"/>
      <c r="E18" s="229"/>
      <c r="F18" s="229"/>
      <c r="G18" s="230"/>
      <c r="H18" s="230"/>
      <c r="I18" s="230"/>
      <c r="J18" s="230"/>
      <c r="K18" s="230"/>
      <c r="L18" s="230"/>
      <c r="M18" s="230"/>
    </row>
    <row r="19" spans="1:13" ht="12">
      <c r="A19" s="226" t="s">
        <v>406</v>
      </c>
      <c r="B19" s="227" t="s">
        <v>407</v>
      </c>
      <c r="C19" s="228">
        <v>-398</v>
      </c>
      <c r="D19" s="228">
        <v>-141</v>
      </c>
      <c r="E19" s="229"/>
      <c r="F19" s="229"/>
      <c r="G19" s="230"/>
      <c r="H19" s="230"/>
      <c r="I19" s="230"/>
      <c r="J19" s="230"/>
      <c r="K19" s="230"/>
      <c r="L19" s="230"/>
      <c r="M19" s="230"/>
    </row>
    <row r="20" spans="1:13" ht="12">
      <c r="A20" s="233" t="s">
        <v>408</v>
      </c>
      <c r="B20" s="234" t="s">
        <v>409</v>
      </c>
      <c r="C20" s="224">
        <f>SUM(C10:C19)</f>
        <v>-109</v>
      </c>
      <c r="D20" s="224">
        <f>SUM(D10:D19)</f>
        <v>-602</v>
      </c>
      <c r="E20" s="229"/>
      <c r="F20" s="229"/>
      <c r="G20" s="230"/>
      <c r="H20" s="230"/>
      <c r="I20" s="230"/>
      <c r="J20" s="230"/>
      <c r="K20" s="230"/>
      <c r="L20" s="230"/>
      <c r="M20" s="230"/>
    </row>
    <row r="21" spans="1:13" ht="12">
      <c r="A21" s="222" t="s">
        <v>410</v>
      </c>
      <c r="B21" s="235"/>
      <c r="C21" s="224"/>
      <c r="D21" s="224"/>
      <c r="E21" s="229"/>
      <c r="F21" s="229"/>
      <c r="G21" s="230"/>
      <c r="H21" s="230"/>
      <c r="I21" s="230"/>
      <c r="J21" s="230"/>
      <c r="K21" s="230"/>
      <c r="L21" s="230"/>
      <c r="M21" s="230"/>
    </row>
    <row r="22" spans="1:13" ht="12">
      <c r="A22" s="226" t="s">
        <v>411</v>
      </c>
      <c r="B22" s="227" t="s">
        <v>412</v>
      </c>
      <c r="C22" s="228"/>
      <c r="D22" s="228"/>
      <c r="E22" s="229"/>
      <c r="F22" s="229"/>
      <c r="G22" s="230"/>
      <c r="H22" s="230"/>
      <c r="I22" s="230"/>
      <c r="J22" s="230"/>
      <c r="K22" s="230"/>
      <c r="L22" s="230"/>
      <c r="M22" s="230"/>
    </row>
    <row r="23" spans="1:13" ht="12">
      <c r="A23" s="226" t="s">
        <v>413</v>
      </c>
      <c r="B23" s="227" t="s">
        <v>414</v>
      </c>
      <c r="C23" s="228"/>
      <c r="D23" s="228"/>
      <c r="E23" s="229"/>
      <c r="F23" s="229"/>
      <c r="G23" s="230"/>
      <c r="H23" s="230"/>
      <c r="I23" s="230"/>
      <c r="J23" s="230"/>
      <c r="K23" s="230"/>
      <c r="L23" s="230"/>
      <c r="M23" s="230"/>
    </row>
    <row r="24" spans="1:13" ht="12">
      <c r="A24" s="226" t="s">
        <v>415</v>
      </c>
      <c r="B24" s="227" t="s">
        <v>416</v>
      </c>
      <c r="C24" s="228"/>
      <c r="D24" s="228"/>
      <c r="E24" s="229"/>
      <c r="F24" s="229"/>
      <c r="G24" s="230"/>
      <c r="H24" s="230"/>
      <c r="I24" s="230"/>
      <c r="J24" s="230"/>
      <c r="K24" s="230"/>
      <c r="L24" s="230"/>
      <c r="M24" s="230"/>
    </row>
    <row r="25" spans="1:13" ht="13.5" customHeight="1">
      <c r="A25" s="226" t="s">
        <v>417</v>
      </c>
      <c r="B25" s="227" t="s">
        <v>418</v>
      </c>
      <c r="C25" s="228"/>
      <c r="D25" s="228"/>
      <c r="E25" s="229"/>
      <c r="F25" s="229"/>
      <c r="G25" s="230"/>
      <c r="H25" s="230"/>
      <c r="I25" s="230"/>
      <c r="J25" s="230"/>
      <c r="K25" s="230"/>
      <c r="L25" s="230"/>
      <c r="M25" s="230"/>
    </row>
    <row r="26" spans="1:13" ht="12">
      <c r="A26" s="226" t="s">
        <v>419</v>
      </c>
      <c r="B26" s="227" t="s">
        <v>420</v>
      </c>
      <c r="C26" s="228"/>
      <c r="D26" s="228"/>
      <c r="E26" s="229"/>
      <c r="F26" s="229"/>
      <c r="G26" s="230"/>
      <c r="H26" s="230"/>
      <c r="I26" s="230"/>
      <c r="J26" s="230"/>
      <c r="K26" s="230"/>
      <c r="L26" s="230"/>
      <c r="M26" s="230"/>
    </row>
    <row r="27" spans="1:13" ht="12">
      <c r="A27" s="226" t="s">
        <v>421</v>
      </c>
      <c r="B27" s="227" t="s">
        <v>422</v>
      </c>
      <c r="C27" s="228"/>
      <c r="D27" s="228"/>
      <c r="E27" s="229"/>
      <c r="F27" s="229"/>
      <c r="G27" s="230"/>
      <c r="H27" s="230"/>
      <c r="I27" s="230"/>
      <c r="J27" s="230"/>
      <c r="K27" s="230"/>
      <c r="L27" s="230"/>
      <c r="M27" s="230"/>
    </row>
    <row r="28" spans="1:13" ht="12">
      <c r="A28" s="226" t="s">
        <v>423</v>
      </c>
      <c r="B28" s="227" t="s">
        <v>424</v>
      </c>
      <c r="C28" s="228"/>
      <c r="D28" s="228"/>
      <c r="E28" s="229"/>
      <c r="F28" s="229"/>
      <c r="G28" s="230"/>
      <c r="H28" s="230"/>
      <c r="I28" s="230"/>
      <c r="J28" s="230"/>
      <c r="K28" s="230"/>
      <c r="L28" s="230"/>
      <c r="M28" s="230"/>
    </row>
    <row r="29" spans="1:13" ht="12">
      <c r="A29" s="226" t="s">
        <v>425</v>
      </c>
      <c r="B29" s="227" t="s">
        <v>426</v>
      </c>
      <c r="C29" s="228"/>
      <c r="D29" s="228"/>
      <c r="E29" s="229"/>
      <c r="F29" s="229"/>
      <c r="G29" s="230"/>
      <c r="H29" s="230"/>
      <c r="I29" s="230"/>
      <c r="J29" s="230"/>
      <c r="K29" s="230"/>
      <c r="L29" s="230"/>
      <c r="M29" s="230"/>
    </row>
    <row r="30" spans="1:13" ht="12">
      <c r="A30" s="226" t="s">
        <v>404</v>
      </c>
      <c r="B30" s="227" t="s">
        <v>427</v>
      </c>
      <c r="C30" s="228"/>
      <c r="D30" s="228"/>
      <c r="E30" s="229"/>
      <c r="F30" s="229"/>
      <c r="G30" s="230"/>
      <c r="H30" s="230"/>
      <c r="I30" s="230"/>
      <c r="J30" s="230"/>
      <c r="K30" s="230"/>
      <c r="L30" s="230"/>
      <c r="M30" s="230"/>
    </row>
    <row r="31" spans="1:13" ht="12">
      <c r="A31" s="226" t="s">
        <v>428</v>
      </c>
      <c r="B31" s="227" t="s">
        <v>429</v>
      </c>
      <c r="C31" s="228"/>
      <c r="D31" s="228"/>
      <c r="E31" s="229"/>
      <c r="F31" s="229"/>
      <c r="G31" s="230"/>
      <c r="H31" s="230"/>
      <c r="I31" s="230"/>
      <c r="J31" s="230"/>
      <c r="K31" s="230"/>
      <c r="L31" s="230"/>
      <c r="M31" s="230"/>
    </row>
    <row r="32" spans="1:13" ht="12">
      <c r="A32" s="233" t="s">
        <v>430</v>
      </c>
      <c r="B32" s="234" t="s">
        <v>431</v>
      </c>
      <c r="C32" s="224">
        <f>SUM(C22:C31)</f>
        <v>0</v>
      </c>
      <c r="D32" s="224">
        <f>SUM(D22:D31)</f>
        <v>0</v>
      </c>
      <c r="E32" s="229"/>
      <c r="F32" s="229"/>
      <c r="G32" s="230"/>
      <c r="H32" s="230"/>
      <c r="I32" s="230"/>
      <c r="J32" s="230"/>
      <c r="K32" s="230"/>
      <c r="L32" s="230"/>
      <c r="M32" s="230"/>
    </row>
    <row r="33" spans="1:6" ht="12">
      <c r="A33" s="222" t="s">
        <v>432</v>
      </c>
      <c r="B33" s="235"/>
      <c r="C33" s="224"/>
      <c r="D33" s="224"/>
      <c r="E33" s="225"/>
      <c r="F33" s="225"/>
    </row>
    <row r="34" spans="1:6" ht="12">
      <c r="A34" s="226" t="s">
        <v>433</v>
      </c>
      <c r="B34" s="227" t="s">
        <v>7</v>
      </c>
      <c r="C34" s="228"/>
      <c r="D34" s="228"/>
      <c r="E34" s="225"/>
      <c r="F34" s="225"/>
    </row>
    <row r="35" spans="1:6" ht="12">
      <c r="A35" s="231" t="s">
        <v>434</v>
      </c>
      <c r="B35" s="227" t="s">
        <v>435</v>
      </c>
      <c r="C35" s="228"/>
      <c r="D35" s="228"/>
      <c r="E35" s="225"/>
      <c r="F35" s="225"/>
    </row>
    <row r="36" spans="1:6" ht="12">
      <c r="A36" s="226" t="s">
        <v>436</v>
      </c>
      <c r="B36" s="227" t="s">
        <v>437</v>
      </c>
      <c r="C36" s="228">
        <v>1219</v>
      </c>
      <c r="D36" s="228">
        <v>705</v>
      </c>
      <c r="E36" s="225"/>
      <c r="F36" s="225"/>
    </row>
    <row r="37" spans="1:6" ht="12">
      <c r="A37" s="226" t="s">
        <v>856</v>
      </c>
      <c r="B37" s="227" t="s">
        <v>438</v>
      </c>
      <c r="C37" s="228">
        <v>-1242</v>
      </c>
      <c r="D37" s="228">
        <v>-228</v>
      </c>
      <c r="E37" s="225"/>
      <c r="F37" s="225"/>
    </row>
    <row r="38" spans="1:6" ht="12">
      <c r="A38" s="226" t="s">
        <v>439</v>
      </c>
      <c r="B38" s="227" t="s">
        <v>440</v>
      </c>
      <c r="C38" s="228">
        <v>-56</v>
      </c>
      <c r="D38" s="228">
        <v>-15</v>
      </c>
      <c r="E38" s="225"/>
      <c r="F38" s="225"/>
    </row>
    <row r="39" spans="1:6" ht="24">
      <c r="A39" s="226" t="s">
        <v>441</v>
      </c>
      <c r="B39" s="227" t="s">
        <v>442</v>
      </c>
      <c r="C39" s="228"/>
      <c r="D39" s="228"/>
      <c r="E39" s="225"/>
      <c r="F39" s="225"/>
    </row>
    <row r="40" spans="1:6" ht="12">
      <c r="A40" s="226" t="s">
        <v>855</v>
      </c>
      <c r="B40" s="227" t="s">
        <v>443</v>
      </c>
      <c r="C40" s="228">
        <v>189</v>
      </c>
      <c r="D40" s="228">
        <v>96</v>
      </c>
      <c r="E40" s="225"/>
      <c r="F40" s="225"/>
    </row>
    <row r="41" spans="1:8" ht="12">
      <c r="A41" s="226" t="s">
        <v>444</v>
      </c>
      <c r="B41" s="227" t="s">
        <v>445</v>
      </c>
      <c r="C41" s="228">
        <v>-123</v>
      </c>
      <c r="D41" s="228">
        <v>-64</v>
      </c>
      <c r="E41" s="225"/>
      <c r="F41" s="225"/>
      <c r="G41" s="230"/>
      <c r="H41" s="230"/>
    </row>
    <row r="42" spans="1:8" ht="12">
      <c r="A42" s="233" t="s">
        <v>446</v>
      </c>
      <c r="B42" s="234" t="s">
        <v>447</v>
      </c>
      <c r="C42" s="224">
        <f>SUM(C34:C41)</f>
        <v>-13</v>
      </c>
      <c r="D42" s="224">
        <f>SUM(D34:D41)</f>
        <v>494</v>
      </c>
      <c r="E42" s="225"/>
      <c r="F42" s="225"/>
      <c r="G42" s="230"/>
      <c r="H42" s="230"/>
    </row>
    <row r="43" spans="1:8" ht="12">
      <c r="A43" s="236" t="s">
        <v>448</v>
      </c>
      <c r="B43" s="234" t="s">
        <v>449</v>
      </c>
      <c r="C43" s="224">
        <f>C42+C32+C20</f>
        <v>-122</v>
      </c>
      <c r="D43" s="224">
        <f>D42+D32+D20</f>
        <v>-108</v>
      </c>
      <c r="E43" s="225"/>
      <c r="F43" s="225"/>
      <c r="G43" s="230"/>
      <c r="H43" s="230"/>
    </row>
    <row r="44" spans="1:8" ht="12">
      <c r="A44" s="222" t="s">
        <v>450</v>
      </c>
      <c r="B44" s="235" t="s">
        <v>451</v>
      </c>
      <c r="C44" s="237">
        <v>142</v>
      </c>
      <c r="D44" s="237">
        <v>250</v>
      </c>
      <c r="E44" s="225"/>
      <c r="F44" s="225"/>
      <c r="G44" s="230"/>
      <c r="H44" s="230"/>
    </row>
    <row r="45" spans="1:8" ht="12">
      <c r="A45" s="222" t="s">
        <v>452</v>
      </c>
      <c r="B45" s="235" t="s">
        <v>453</v>
      </c>
      <c r="C45" s="224">
        <f>C44+C43</f>
        <v>20</v>
      </c>
      <c r="D45" s="224">
        <f>D44+D43</f>
        <v>142</v>
      </c>
      <c r="E45" s="225"/>
      <c r="F45" s="225"/>
      <c r="G45" s="230"/>
      <c r="H45" s="230"/>
    </row>
    <row r="46" spans="1:8" ht="12">
      <c r="A46" s="226" t="s">
        <v>454</v>
      </c>
      <c r="B46" s="235" t="s">
        <v>455</v>
      </c>
      <c r="C46" s="238">
        <v>20</v>
      </c>
      <c r="D46" s="238">
        <v>142</v>
      </c>
      <c r="E46" s="225"/>
      <c r="F46" s="225"/>
      <c r="G46" s="230"/>
      <c r="H46" s="230"/>
    </row>
    <row r="47" spans="1:8" ht="12">
      <c r="A47" s="226" t="s">
        <v>456</v>
      </c>
      <c r="B47" s="235" t="s">
        <v>457</v>
      </c>
      <c r="C47" s="238"/>
      <c r="D47" s="238"/>
      <c r="G47" s="230"/>
      <c r="H47" s="230"/>
    </row>
    <row r="48" spans="1:8" ht="12">
      <c r="A48" s="225"/>
      <c r="B48" s="239"/>
      <c r="C48" s="240"/>
      <c r="D48" s="240"/>
      <c r="G48" s="230"/>
      <c r="H48" s="230"/>
    </row>
    <row r="49" spans="1:9" ht="12.75">
      <c r="A49" s="126" t="s">
        <v>870</v>
      </c>
      <c r="B49" s="241"/>
      <c r="C49" s="550"/>
      <c r="D49" s="550"/>
      <c r="E49" s="550"/>
      <c r="F49" s="550"/>
      <c r="G49" s="128"/>
      <c r="H49" s="128"/>
      <c r="I49"/>
    </row>
    <row r="50" spans="2:7" ht="12">
      <c r="B50" s="543" t="s">
        <v>862</v>
      </c>
      <c r="C50" s="543"/>
      <c r="D50" s="129" t="s">
        <v>858</v>
      </c>
      <c r="E50" s="129"/>
      <c r="F50" s="129"/>
      <c r="G50" s="129"/>
    </row>
    <row r="51" spans="1:8" ht="15">
      <c r="A51" s="205"/>
      <c r="B51" s="205" t="s">
        <v>861</v>
      </c>
      <c r="C51" s="539"/>
      <c r="D51" s="546" t="s">
        <v>854</v>
      </c>
      <c r="E51" s="10"/>
      <c r="F51" s="4"/>
      <c r="G51" s="230"/>
      <c r="H51" s="230"/>
    </row>
    <row r="52" spans="1:8" ht="12.75">
      <c r="A52" s="205"/>
      <c r="B52" s="242"/>
      <c r="C52" s="539"/>
      <c r="D52" s="1"/>
      <c r="E52" s="3"/>
      <c r="F52" s="4"/>
      <c r="G52" s="230"/>
      <c r="H52" s="230"/>
    </row>
    <row r="53" spans="1:8" ht="12.75">
      <c r="A53" s="205"/>
      <c r="B53" s="205"/>
      <c r="C53" s="539"/>
      <c r="D53" s="1"/>
      <c r="E53" s="3"/>
      <c r="F53" s="4"/>
      <c r="G53" s="230"/>
      <c r="H53" s="230"/>
    </row>
    <row r="54" spans="3:8" ht="12.75">
      <c r="C54" s="539"/>
      <c r="D54" s="1"/>
      <c r="E54" s="3"/>
      <c r="F54" s="4"/>
      <c r="G54" s="230"/>
      <c r="H54" s="230"/>
    </row>
    <row r="55" spans="3:8" ht="12.75">
      <c r="C55" s="539"/>
      <c r="D55" s="1"/>
      <c r="E55" s="3"/>
      <c r="F55" s="4"/>
      <c r="G55" s="230"/>
      <c r="H55" s="230"/>
    </row>
    <row r="56" spans="3:8" ht="12.75">
      <c r="C56" s="539"/>
      <c r="D56" s="1"/>
      <c r="E56" s="3"/>
      <c r="F56" s="4"/>
      <c r="G56" s="230"/>
      <c r="H56" s="230"/>
    </row>
    <row r="57" spans="3:8" ht="12.75">
      <c r="C57" s="539"/>
      <c r="D57" s="1"/>
      <c r="E57" s="3"/>
      <c r="F57" s="4"/>
      <c r="G57" s="230"/>
      <c r="H57" s="230"/>
    </row>
    <row r="58" spans="3:8" ht="12.75">
      <c r="C58" s="539"/>
      <c r="D58" s="1"/>
      <c r="E58" s="3"/>
      <c r="F58" s="4"/>
      <c r="G58" s="230"/>
      <c r="H58" s="230"/>
    </row>
    <row r="59" spans="3:8" ht="12.75">
      <c r="C59" s="539"/>
      <c r="D59" s="1"/>
      <c r="E59" s="3"/>
      <c r="F59" s="4"/>
      <c r="G59" s="230"/>
      <c r="H59" s="230"/>
    </row>
    <row r="60" spans="3:8" ht="12.75">
      <c r="C60" s="539"/>
      <c r="G60" s="230"/>
      <c r="H60" s="230"/>
    </row>
    <row r="61" spans="7:8" ht="12">
      <c r="G61" s="230"/>
      <c r="H61" s="230"/>
    </row>
    <row r="62" spans="7:8" ht="12">
      <c r="G62" s="230"/>
      <c r="H62" s="230"/>
    </row>
    <row r="63" spans="7:8" ht="12">
      <c r="G63" s="230"/>
      <c r="H63" s="230"/>
    </row>
    <row r="64" spans="7:8" ht="12">
      <c r="G64" s="230"/>
      <c r="H64" s="230"/>
    </row>
    <row r="65" spans="7:8" ht="12">
      <c r="G65" s="230"/>
      <c r="H65" s="230"/>
    </row>
    <row r="66" spans="7:8" ht="12">
      <c r="G66" s="230"/>
      <c r="H66" s="230"/>
    </row>
    <row r="67" spans="7:8" ht="12">
      <c r="G67" s="230"/>
      <c r="H67" s="230"/>
    </row>
    <row r="68" spans="7:8" ht="12">
      <c r="G68" s="230"/>
      <c r="H68" s="230"/>
    </row>
    <row r="69" spans="7:8" ht="12">
      <c r="G69" s="230"/>
      <c r="H69" s="230"/>
    </row>
    <row r="70" spans="7:8" ht="12">
      <c r="G70" s="230"/>
      <c r="H70" s="230"/>
    </row>
    <row r="71" spans="7:8" ht="12">
      <c r="G71" s="230"/>
      <c r="H71" s="230"/>
    </row>
    <row r="72" spans="7:8" ht="12">
      <c r="G72" s="230"/>
      <c r="H72" s="230"/>
    </row>
    <row r="73" spans="7:8" ht="12">
      <c r="G73" s="230"/>
      <c r="H73" s="230"/>
    </row>
    <row r="74" spans="7:8" ht="12">
      <c r="G74" s="230"/>
      <c r="H74" s="230"/>
    </row>
    <row r="75" spans="7:8" ht="12">
      <c r="G75" s="230"/>
      <c r="H75" s="230"/>
    </row>
    <row r="76" spans="7:8" ht="12">
      <c r="G76" s="230"/>
      <c r="H76" s="230"/>
    </row>
    <row r="77" spans="7:8" ht="12">
      <c r="G77" s="230"/>
      <c r="H77" s="230"/>
    </row>
    <row r="78" spans="7:8" ht="12">
      <c r="G78" s="230"/>
      <c r="H78" s="230"/>
    </row>
    <row r="79" spans="7:8" ht="12">
      <c r="G79" s="230"/>
      <c r="H79" s="230"/>
    </row>
    <row r="80" spans="7:8" ht="12">
      <c r="G80" s="230"/>
      <c r="H80" s="230"/>
    </row>
    <row r="81" spans="7:8" ht="12">
      <c r="G81" s="230"/>
      <c r="H81" s="230"/>
    </row>
    <row r="82" spans="7:8" ht="12">
      <c r="G82" s="230"/>
      <c r="H82" s="230"/>
    </row>
    <row r="83" spans="7:8" ht="12">
      <c r="G83" s="230"/>
      <c r="H83" s="230"/>
    </row>
    <row r="84" spans="7:8" ht="12">
      <c r="G84" s="230"/>
      <c r="H84" s="230"/>
    </row>
    <row r="85" spans="7:8" ht="12">
      <c r="G85" s="230"/>
      <c r="H85" s="230"/>
    </row>
    <row r="86" spans="7:8" ht="12">
      <c r="G86" s="230"/>
      <c r="H86" s="230"/>
    </row>
    <row r="87" spans="7:8" ht="12">
      <c r="G87" s="230"/>
      <c r="H87" s="230"/>
    </row>
    <row r="88" spans="7:8" ht="12">
      <c r="G88" s="230"/>
      <c r="H88" s="230"/>
    </row>
    <row r="89" spans="7:8" ht="12">
      <c r="G89" s="230"/>
      <c r="H89" s="230"/>
    </row>
    <row r="90" spans="7:8" ht="12">
      <c r="G90" s="230"/>
      <c r="H90" s="230"/>
    </row>
    <row r="91" spans="7:8" ht="12">
      <c r="G91" s="230"/>
      <c r="H91" s="230"/>
    </row>
    <row r="92" spans="7:8" ht="12">
      <c r="G92" s="230"/>
      <c r="H92" s="230"/>
    </row>
    <row r="93" spans="7:8" ht="12">
      <c r="G93" s="230"/>
      <c r="H93" s="230"/>
    </row>
    <row r="94" spans="7:8" ht="12">
      <c r="G94" s="230"/>
      <c r="H94" s="230"/>
    </row>
    <row r="95" spans="7:8" ht="12">
      <c r="G95" s="230"/>
      <c r="H95" s="230"/>
    </row>
    <row r="96" spans="7:8" ht="12">
      <c r="G96" s="230"/>
      <c r="H96" s="230"/>
    </row>
    <row r="97" spans="7:8" ht="12">
      <c r="G97" s="230"/>
      <c r="H97" s="230"/>
    </row>
    <row r="98" spans="7:8" ht="12">
      <c r="G98" s="230"/>
      <c r="H98" s="230"/>
    </row>
    <row r="99" spans="7:8" ht="12">
      <c r="G99" s="230"/>
      <c r="H99" s="230"/>
    </row>
    <row r="100" spans="7:8" ht="12">
      <c r="G100" s="230"/>
      <c r="H100" s="230"/>
    </row>
    <row r="101" spans="7:8" ht="12">
      <c r="G101" s="230"/>
      <c r="H101" s="230"/>
    </row>
    <row r="102" spans="7:8" ht="12">
      <c r="G102" s="230"/>
      <c r="H102" s="230"/>
    </row>
  </sheetData>
  <sheetProtection/>
  <autoFilter ref="A8:D47"/>
  <mergeCells count="1">
    <mergeCell ref="C49:F49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-1000000000000000</formula1>
      <formula2>999999999</formula2>
    </dataValidation>
  </dataValidations>
  <printOptions horizontalCentered="1"/>
  <pageMargins left="0.19652777777777777" right="0.19652777777777777" top="1.1020833333333333" bottom="0.9840277777777778" header="0.5118055555555556" footer="0.5118055555555556"/>
  <pageSetup horizontalDpi="300" verticalDpi="300" orientation="portrait" paperSize="9" scale="75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3"/>
  <sheetViews>
    <sheetView zoomScalePageLayoutView="0" workbookViewId="0" topLeftCell="A1">
      <selection activeCell="B35" sqref="B35"/>
    </sheetView>
  </sheetViews>
  <sheetFormatPr defaultColWidth="9.00390625" defaultRowHeight="12.75"/>
  <cols>
    <col min="1" max="1" width="48.50390625" style="243" customWidth="1"/>
    <col min="2" max="2" width="20.625" style="244" customWidth="1"/>
    <col min="3" max="3" width="9.125" style="245" customWidth="1"/>
    <col min="4" max="4" width="9.375" style="245" customWidth="1"/>
    <col min="5" max="5" width="8.625" style="245" customWidth="1"/>
    <col min="6" max="6" width="7.50390625" style="245" customWidth="1"/>
    <col min="7" max="7" width="9.625" style="245" customWidth="1"/>
    <col min="8" max="8" width="7.50390625" style="245" customWidth="1"/>
    <col min="9" max="9" width="8.375" style="245" customWidth="1"/>
    <col min="10" max="10" width="8.00390625" style="245" customWidth="1"/>
    <col min="11" max="11" width="11.125" style="245" customWidth="1"/>
    <col min="12" max="12" width="12.875" style="245" customWidth="1"/>
    <col min="13" max="13" width="15.875" style="245" customWidth="1"/>
    <col min="14" max="14" width="11.00390625" style="245" customWidth="1"/>
    <col min="15" max="16384" width="9.375" style="245" customWidth="1"/>
  </cols>
  <sheetData>
    <row r="1" spans="1:14" s="246" customFormat="1" ht="13.5" customHeight="1">
      <c r="A1" s="563" t="s">
        <v>458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245"/>
    </row>
    <row r="2" spans="1:14" s="246" customFormat="1" ht="12">
      <c r="A2" s="247"/>
      <c r="B2" s="248"/>
      <c r="C2" s="249"/>
      <c r="D2" s="249"/>
      <c r="E2" s="249"/>
      <c r="F2" s="249"/>
      <c r="G2" s="249"/>
      <c r="H2" s="249"/>
      <c r="I2" s="249"/>
      <c r="J2" s="249"/>
      <c r="K2" s="250"/>
      <c r="L2" s="250"/>
      <c r="M2" s="250"/>
      <c r="N2" s="245"/>
    </row>
    <row r="3" spans="1:14" s="246" customFormat="1" ht="15" customHeight="1">
      <c r="A3" s="136" t="s">
        <v>1</v>
      </c>
      <c r="B3" s="564" t="str">
        <f>'справка _1_БАЛАНС'!E3</f>
        <v>СВИНЕКОМПЛЕКС НИКОЛОВО АД</v>
      </c>
      <c r="C3" s="564"/>
      <c r="D3" s="564"/>
      <c r="E3" s="564"/>
      <c r="F3" s="564"/>
      <c r="G3" s="564"/>
      <c r="H3" s="564"/>
      <c r="I3" s="564"/>
      <c r="J3" s="249"/>
      <c r="K3" s="565" t="s">
        <v>3</v>
      </c>
      <c r="L3" s="565"/>
      <c r="M3" s="251">
        <f>'справка _1_БАЛАНС'!H3</f>
        <v>117035708</v>
      </c>
      <c r="N3" s="245"/>
    </row>
    <row r="4" spans="1:15" s="246" customFormat="1" ht="13.5" customHeight="1">
      <c r="A4" s="136" t="s">
        <v>459</v>
      </c>
      <c r="B4" s="564" t="str">
        <f>'справка _1_БАЛАНС'!E4</f>
        <v>неконсолидиран</v>
      </c>
      <c r="C4" s="564"/>
      <c r="D4" s="564"/>
      <c r="E4" s="564"/>
      <c r="F4" s="564"/>
      <c r="G4" s="564"/>
      <c r="H4" s="564"/>
      <c r="I4" s="564"/>
      <c r="J4" s="252"/>
      <c r="K4" s="566" t="s">
        <v>6</v>
      </c>
      <c r="L4" s="566"/>
      <c r="M4" s="251" t="str">
        <f>'справка _1_БАЛАНС'!H4</f>
        <v> </v>
      </c>
      <c r="N4" s="253"/>
      <c r="O4" s="253"/>
    </row>
    <row r="5" spans="1:14" s="246" customFormat="1" ht="12.75" customHeight="1">
      <c r="A5" s="136" t="s">
        <v>8</v>
      </c>
      <c r="B5" s="559" t="str">
        <f>'справка _1_БАЛАНС'!E5</f>
        <v>01.01.2013-31.12.2013</v>
      </c>
      <c r="C5" s="559"/>
      <c r="D5" s="559"/>
      <c r="E5" s="559"/>
      <c r="F5" s="254"/>
      <c r="G5" s="254"/>
      <c r="H5" s="254"/>
      <c r="I5" s="254"/>
      <c r="J5" s="254"/>
      <c r="K5" s="255"/>
      <c r="L5" s="217"/>
      <c r="M5" s="256" t="s">
        <v>9</v>
      </c>
      <c r="N5" s="257"/>
    </row>
    <row r="6" spans="1:14" s="264" customFormat="1" ht="21.75" customHeight="1">
      <c r="A6" s="258"/>
      <c r="B6" s="259"/>
      <c r="C6" s="260"/>
      <c r="D6" s="560" t="s">
        <v>460</v>
      </c>
      <c r="E6" s="560"/>
      <c r="F6" s="560"/>
      <c r="G6" s="560"/>
      <c r="H6" s="560"/>
      <c r="I6" s="561" t="s">
        <v>461</v>
      </c>
      <c r="J6" s="561"/>
      <c r="K6" s="261"/>
      <c r="L6" s="260"/>
      <c r="M6" s="262"/>
      <c r="N6" s="263"/>
    </row>
    <row r="7" spans="1:14" s="264" customFormat="1" ht="57" customHeight="1">
      <c r="A7" s="265" t="s">
        <v>462</v>
      </c>
      <c r="B7" s="266" t="s">
        <v>463</v>
      </c>
      <c r="C7" s="267" t="s">
        <v>464</v>
      </c>
      <c r="D7" s="268" t="s">
        <v>465</v>
      </c>
      <c r="E7" s="260" t="s">
        <v>466</v>
      </c>
      <c r="F7" s="562" t="s">
        <v>467</v>
      </c>
      <c r="G7" s="562"/>
      <c r="H7" s="562"/>
      <c r="I7" s="260" t="s">
        <v>468</v>
      </c>
      <c r="J7" s="270" t="s">
        <v>469</v>
      </c>
      <c r="K7" s="267" t="s">
        <v>470</v>
      </c>
      <c r="L7" s="267" t="s">
        <v>471</v>
      </c>
      <c r="M7" s="271" t="s">
        <v>472</v>
      </c>
      <c r="N7" s="263"/>
    </row>
    <row r="8" spans="1:14" s="264" customFormat="1" ht="22.5" customHeight="1">
      <c r="A8" s="272"/>
      <c r="B8" s="273"/>
      <c r="C8" s="274"/>
      <c r="D8" s="275"/>
      <c r="E8" s="274"/>
      <c r="F8" s="269" t="s">
        <v>473</v>
      </c>
      <c r="G8" s="269" t="s">
        <v>474</v>
      </c>
      <c r="H8" s="269" t="s">
        <v>475</v>
      </c>
      <c r="I8" s="274"/>
      <c r="J8" s="276"/>
      <c r="K8" s="274"/>
      <c r="L8" s="274"/>
      <c r="M8" s="277"/>
      <c r="N8" s="263"/>
    </row>
    <row r="9" spans="1:14" s="264" customFormat="1" ht="12" customHeight="1">
      <c r="A9" s="269" t="s">
        <v>14</v>
      </c>
      <c r="B9" s="278"/>
      <c r="C9" s="274">
        <v>1</v>
      </c>
      <c r="D9" s="269">
        <v>2</v>
      </c>
      <c r="E9" s="269">
        <v>3</v>
      </c>
      <c r="F9" s="269">
        <v>4</v>
      </c>
      <c r="G9" s="269">
        <v>5</v>
      </c>
      <c r="H9" s="269">
        <v>6</v>
      </c>
      <c r="I9" s="269">
        <v>7</v>
      </c>
      <c r="J9" s="269">
        <v>8</v>
      </c>
      <c r="K9" s="274">
        <v>9</v>
      </c>
      <c r="L9" s="274">
        <v>10</v>
      </c>
      <c r="M9" s="279">
        <v>11</v>
      </c>
      <c r="N9" s="263"/>
    </row>
    <row r="10" spans="1:14" s="264" customFormat="1" ht="12" customHeight="1">
      <c r="A10" s="269" t="s">
        <v>476</v>
      </c>
      <c r="B10" s="280"/>
      <c r="C10" s="281" t="s">
        <v>47</v>
      </c>
      <c r="D10" s="281" t="s">
        <v>47</v>
      </c>
      <c r="E10" s="282" t="s">
        <v>58</v>
      </c>
      <c r="F10" s="282" t="s">
        <v>65</v>
      </c>
      <c r="G10" s="282" t="s">
        <v>69</v>
      </c>
      <c r="H10" s="282" t="s">
        <v>73</v>
      </c>
      <c r="I10" s="282" t="s">
        <v>86</v>
      </c>
      <c r="J10" s="282" t="s">
        <v>89</v>
      </c>
      <c r="K10" s="283" t="s">
        <v>477</v>
      </c>
      <c r="L10" s="282" t="s">
        <v>112</v>
      </c>
      <c r="M10" s="284" t="s">
        <v>120</v>
      </c>
      <c r="N10" s="263"/>
    </row>
    <row r="11" spans="1:23" ht="15.75" customHeight="1">
      <c r="A11" s="285" t="s">
        <v>478</v>
      </c>
      <c r="B11" s="280" t="s">
        <v>479</v>
      </c>
      <c r="C11" s="286">
        <f>'справка _1_БАЛАНС'!H17</f>
        <v>1500</v>
      </c>
      <c r="D11" s="286">
        <f>'справка _1_БАЛАНС'!H19</f>
        <v>0</v>
      </c>
      <c r="E11" s="286">
        <f>'справка _1_БАЛАНС'!H20</f>
        <v>0</v>
      </c>
      <c r="F11" s="286">
        <v>185</v>
      </c>
      <c r="G11" s="286">
        <f>'справка _1_БАЛАНС'!H23</f>
        <v>0</v>
      </c>
      <c r="H11" s="287">
        <v>1366</v>
      </c>
      <c r="I11" s="286">
        <v>377</v>
      </c>
      <c r="J11" s="286">
        <f>'справка _1_БАЛАНС'!H29+'справка _1_БАЛАНС'!H32</f>
        <v>0</v>
      </c>
      <c r="K11" s="287"/>
      <c r="L11" s="286">
        <f aca="true" t="shared" si="0" ref="L11:L32">SUM(C11:K11)</f>
        <v>3428</v>
      </c>
      <c r="M11" s="286">
        <f>'справка _1_БАЛАНС'!H39</f>
        <v>0</v>
      </c>
      <c r="N11" s="288"/>
      <c r="O11" s="250"/>
      <c r="P11" s="250"/>
      <c r="Q11" s="250"/>
      <c r="R11" s="250"/>
      <c r="S11" s="250"/>
      <c r="T11" s="250"/>
      <c r="U11" s="250"/>
      <c r="V11" s="250"/>
      <c r="W11" s="250"/>
    </row>
    <row r="12" spans="1:23" ht="12.75" customHeight="1">
      <c r="A12" s="285" t="s">
        <v>480</v>
      </c>
      <c r="B12" s="280" t="s">
        <v>481</v>
      </c>
      <c r="C12" s="289">
        <f aca="true" t="shared" si="1" ref="C12:K12">C13+C14</f>
        <v>0</v>
      </c>
      <c r="D12" s="289">
        <f t="shared" si="1"/>
        <v>0</v>
      </c>
      <c r="E12" s="289">
        <f t="shared" si="1"/>
        <v>0</v>
      </c>
      <c r="F12" s="289">
        <f t="shared" si="1"/>
        <v>0</v>
      </c>
      <c r="G12" s="289">
        <f t="shared" si="1"/>
        <v>0</v>
      </c>
      <c r="H12" s="289">
        <f t="shared" si="1"/>
        <v>0</v>
      </c>
      <c r="I12" s="289">
        <f t="shared" si="1"/>
        <v>0</v>
      </c>
      <c r="J12" s="289">
        <f t="shared" si="1"/>
        <v>0</v>
      </c>
      <c r="K12" s="289">
        <f t="shared" si="1"/>
        <v>0</v>
      </c>
      <c r="L12" s="286">
        <f t="shared" si="0"/>
        <v>0</v>
      </c>
      <c r="M12" s="289">
        <f>M13+M14</f>
        <v>0</v>
      </c>
      <c r="N12" s="290"/>
      <c r="O12" s="250"/>
      <c r="P12" s="250"/>
      <c r="Q12" s="250"/>
      <c r="R12" s="250"/>
      <c r="S12" s="250"/>
      <c r="T12" s="250"/>
      <c r="U12" s="250"/>
      <c r="V12" s="250"/>
      <c r="W12" s="250"/>
    </row>
    <row r="13" spans="1:14" ht="12.75" customHeight="1">
      <c r="A13" s="291" t="s">
        <v>482</v>
      </c>
      <c r="B13" s="282" t="s">
        <v>483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6">
        <f t="shared" si="0"/>
        <v>0</v>
      </c>
      <c r="M13" s="287"/>
      <c r="N13" s="292"/>
    </row>
    <row r="14" spans="1:14" ht="12" customHeight="1">
      <c r="A14" s="291" t="s">
        <v>484</v>
      </c>
      <c r="B14" s="282" t="s">
        <v>485</v>
      </c>
      <c r="C14" s="287"/>
      <c r="D14" s="287"/>
      <c r="E14" s="287"/>
      <c r="F14" s="287"/>
      <c r="G14" s="287"/>
      <c r="H14" s="287"/>
      <c r="I14" s="287"/>
      <c r="J14" s="287"/>
      <c r="K14" s="287"/>
      <c r="L14" s="286">
        <f t="shared" si="0"/>
        <v>0</v>
      </c>
      <c r="M14" s="287"/>
      <c r="N14" s="292"/>
    </row>
    <row r="15" spans="1:23" ht="12">
      <c r="A15" s="285" t="s">
        <v>486</v>
      </c>
      <c r="B15" s="280" t="s">
        <v>487</v>
      </c>
      <c r="C15" s="293">
        <f aca="true" t="shared" si="2" ref="C15:K15">C11+C12</f>
        <v>1500</v>
      </c>
      <c r="D15" s="293">
        <f t="shared" si="2"/>
        <v>0</v>
      </c>
      <c r="E15" s="293">
        <f t="shared" si="2"/>
        <v>0</v>
      </c>
      <c r="F15" s="293">
        <f t="shared" si="2"/>
        <v>185</v>
      </c>
      <c r="G15" s="293">
        <f t="shared" si="2"/>
        <v>0</v>
      </c>
      <c r="H15" s="293">
        <f t="shared" si="2"/>
        <v>1366</v>
      </c>
      <c r="I15" s="293">
        <f t="shared" si="2"/>
        <v>377</v>
      </c>
      <c r="J15" s="293">
        <f t="shared" si="2"/>
        <v>0</v>
      </c>
      <c r="K15" s="293">
        <f t="shared" si="2"/>
        <v>0</v>
      </c>
      <c r="L15" s="286">
        <f t="shared" si="0"/>
        <v>3428</v>
      </c>
      <c r="M15" s="293">
        <f>M11+M12</f>
        <v>0</v>
      </c>
      <c r="N15" s="290"/>
      <c r="O15" s="250"/>
      <c r="P15" s="250"/>
      <c r="Q15" s="250"/>
      <c r="R15" s="250"/>
      <c r="S15" s="250"/>
      <c r="T15" s="250"/>
      <c r="U15" s="250"/>
      <c r="V15" s="250"/>
      <c r="W15" s="250"/>
    </row>
    <row r="16" spans="1:20" ht="12.75" customHeight="1">
      <c r="A16" s="285" t="s">
        <v>488</v>
      </c>
      <c r="B16" s="294" t="s">
        <v>489</v>
      </c>
      <c r="C16" s="295"/>
      <c r="D16" s="296"/>
      <c r="E16" s="296"/>
      <c r="F16" s="296"/>
      <c r="G16" s="296"/>
      <c r="H16" s="297"/>
      <c r="I16" s="298">
        <f>+'справка _1_БАЛАНС'!G31</f>
        <v>623</v>
      </c>
      <c r="J16" s="299">
        <f>+'справка _1_БАЛАНС'!G32</f>
        <v>0</v>
      </c>
      <c r="K16" s="287"/>
      <c r="L16" s="286">
        <f t="shared" si="0"/>
        <v>623</v>
      </c>
      <c r="M16" s="287"/>
      <c r="N16" s="290"/>
      <c r="O16" s="250"/>
      <c r="P16" s="250"/>
      <c r="Q16" s="250"/>
      <c r="R16" s="250"/>
      <c r="S16" s="250"/>
      <c r="T16" s="250"/>
    </row>
    <row r="17" spans="1:23" ht="12.75" customHeight="1">
      <c r="A17" s="291" t="s">
        <v>490</v>
      </c>
      <c r="B17" s="282" t="s">
        <v>491</v>
      </c>
      <c r="C17" s="300">
        <f aca="true" t="shared" si="3" ref="C17:K17">C18+C19</f>
        <v>0</v>
      </c>
      <c r="D17" s="300">
        <f t="shared" si="3"/>
        <v>0</v>
      </c>
      <c r="E17" s="300">
        <f t="shared" si="3"/>
        <v>0</v>
      </c>
      <c r="F17" s="300">
        <f t="shared" si="3"/>
        <v>0</v>
      </c>
      <c r="G17" s="300">
        <f t="shared" si="3"/>
        <v>0</v>
      </c>
      <c r="H17" s="300">
        <f t="shared" si="3"/>
        <v>0</v>
      </c>
      <c r="I17" s="300">
        <f>I18+I19</f>
        <v>0</v>
      </c>
      <c r="J17" s="300">
        <f t="shared" si="3"/>
        <v>0</v>
      </c>
      <c r="K17" s="300">
        <f t="shared" si="3"/>
        <v>0</v>
      </c>
      <c r="L17" s="286">
        <f t="shared" si="0"/>
        <v>0</v>
      </c>
      <c r="M17" s="300">
        <f>M18+M19</f>
        <v>0</v>
      </c>
      <c r="N17" s="290"/>
      <c r="O17" s="250"/>
      <c r="P17" s="250"/>
      <c r="Q17" s="250"/>
      <c r="R17" s="250"/>
      <c r="S17" s="250"/>
      <c r="T17" s="250"/>
      <c r="U17" s="250"/>
      <c r="V17" s="250"/>
      <c r="W17" s="250"/>
    </row>
    <row r="18" spans="1:14" ht="12" customHeight="1">
      <c r="A18" s="301" t="s">
        <v>492</v>
      </c>
      <c r="B18" s="302" t="s">
        <v>493</v>
      </c>
      <c r="C18" s="287"/>
      <c r="D18" s="287"/>
      <c r="E18" s="287"/>
      <c r="F18" s="287"/>
      <c r="G18" s="287"/>
      <c r="H18" s="287"/>
      <c r="I18" s="287"/>
      <c r="J18" s="287"/>
      <c r="K18" s="287"/>
      <c r="L18" s="286">
        <f t="shared" si="0"/>
        <v>0</v>
      </c>
      <c r="M18" s="287"/>
      <c r="N18" s="292"/>
    </row>
    <row r="19" spans="1:14" ht="12" customHeight="1">
      <c r="A19" s="301" t="s">
        <v>494</v>
      </c>
      <c r="B19" s="302" t="s">
        <v>495</v>
      </c>
      <c r="C19" s="287"/>
      <c r="D19" s="287"/>
      <c r="E19" s="287"/>
      <c r="F19" s="287"/>
      <c r="G19" s="287"/>
      <c r="H19" s="287"/>
      <c r="I19" s="287"/>
      <c r="J19" s="287"/>
      <c r="K19" s="287"/>
      <c r="L19" s="286">
        <f t="shared" si="0"/>
        <v>0</v>
      </c>
      <c r="M19" s="287"/>
      <c r="N19" s="292"/>
    </row>
    <row r="20" spans="1:14" ht="12.75" customHeight="1">
      <c r="A20" s="291" t="s">
        <v>496</v>
      </c>
      <c r="B20" s="282" t="s">
        <v>497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86">
        <f t="shared" si="0"/>
        <v>0</v>
      </c>
      <c r="M20" s="287"/>
      <c r="N20" s="292"/>
    </row>
    <row r="21" spans="1:23" ht="23.25" customHeight="1">
      <c r="A21" s="291" t="s">
        <v>498</v>
      </c>
      <c r="B21" s="282" t="s">
        <v>499</v>
      </c>
      <c r="C21" s="289">
        <f aca="true" t="shared" si="4" ref="C21:K21">C22-C23</f>
        <v>0</v>
      </c>
      <c r="D21" s="289">
        <f t="shared" si="4"/>
        <v>0</v>
      </c>
      <c r="E21" s="289">
        <f t="shared" si="4"/>
        <v>0</v>
      </c>
      <c r="F21" s="289">
        <f t="shared" si="4"/>
        <v>0</v>
      </c>
      <c r="G21" s="289">
        <f t="shared" si="4"/>
        <v>0</v>
      </c>
      <c r="H21" s="289">
        <f t="shared" si="4"/>
        <v>0</v>
      </c>
      <c r="I21" s="289">
        <f t="shared" si="4"/>
        <v>0</v>
      </c>
      <c r="J21" s="289">
        <f t="shared" si="4"/>
        <v>0</v>
      </c>
      <c r="K21" s="289">
        <f t="shared" si="4"/>
        <v>0</v>
      </c>
      <c r="L21" s="286">
        <f t="shared" si="0"/>
        <v>0</v>
      </c>
      <c r="M21" s="289">
        <f>M22-M23</f>
        <v>0</v>
      </c>
      <c r="N21" s="290"/>
      <c r="O21" s="250"/>
      <c r="P21" s="250"/>
      <c r="Q21" s="250"/>
      <c r="R21" s="250"/>
      <c r="S21" s="250"/>
      <c r="T21" s="250"/>
      <c r="U21" s="250"/>
      <c r="V21" s="250"/>
      <c r="W21" s="250"/>
    </row>
    <row r="22" spans="1:14" ht="12">
      <c r="A22" s="291" t="s">
        <v>500</v>
      </c>
      <c r="B22" s="282" t="s">
        <v>501</v>
      </c>
      <c r="C22" s="303"/>
      <c r="D22" s="303"/>
      <c r="E22" s="303"/>
      <c r="F22" s="303"/>
      <c r="G22" s="303"/>
      <c r="H22" s="303"/>
      <c r="I22" s="303"/>
      <c r="J22" s="303"/>
      <c r="K22" s="303"/>
      <c r="L22" s="286">
        <f t="shared" si="0"/>
        <v>0</v>
      </c>
      <c r="M22" s="303"/>
      <c r="N22" s="292"/>
    </row>
    <row r="23" spans="1:14" ht="12">
      <c r="A23" s="291" t="s">
        <v>502</v>
      </c>
      <c r="B23" s="282" t="s">
        <v>503</v>
      </c>
      <c r="C23" s="303"/>
      <c r="D23" s="303"/>
      <c r="E23" s="303"/>
      <c r="F23" s="303"/>
      <c r="G23" s="303"/>
      <c r="H23" s="303"/>
      <c r="I23" s="303"/>
      <c r="J23" s="303"/>
      <c r="K23" s="303"/>
      <c r="L23" s="286">
        <f t="shared" si="0"/>
        <v>0</v>
      </c>
      <c r="M23" s="303"/>
      <c r="N23" s="292"/>
    </row>
    <row r="24" spans="1:23" ht="22.5" customHeight="1">
      <c r="A24" s="291" t="s">
        <v>504</v>
      </c>
      <c r="B24" s="282" t="s">
        <v>505</v>
      </c>
      <c r="C24" s="289">
        <f aca="true" t="shared" si="5" ref="C24:K24">C25-C26</f>
        <v>0</v>
      </c>
      <c r="D24" s="289">
        <f t="shared" si="5"/>
        <v>0</v>
      </c>
      <c r="E24" s="289">
        <f t="shared" si="5"/>
        <v>0</v>
      </c>
      <c r="F24" s="289">
        <f t="shared" si="5"/>
        <v>0</v>
      </c>
      <c r="G24" s="289">
        <f t="shared" si="5"/>
        <v>0</v>
      </c>
      <c r="H24" s="289">
        <f t="shared" si="5"/>
        <v>0</v>
      </c>
      <c r="I24" s="289">
        <f t="shared" si="5"/>
        <v>0</v>
      </c>
      <c r="J24" s="289">
        <f t="shared" si="5"/>
        <v>0</v>
      </c>
      <c r="K24" s="289">
        <f t="shared" si="5"/>
        <v>0</v>
      </c>
      <c r="L24" s="286">
        <f t="shared" si="0"/>
        <v>0</v>
      </c>
      <c r="M24" s="289">
        <f>M25-M26</f>
        <v>0</v>
      </c>
      <c r="N24" s="290"/>
      <c r="O24" s="250"/>
      <c r="P24" s="250"/>
      <c r="Q24" s="250"/>
      <c r="R24" s="250"/>
      <c r="S24" s="250"/>
      <c r="T24" s="250"/>
      <c r="U24" s="250"/>
      <c r="V24" s="250"/>
      <c r="W24" s="250"/>
    </row>
    <row r="25" spans="1:14" ht="12">
      <c r="A25" s="291" t="s">
        <v>500</v>
      </c>
      <c r="B25" s="282" t="s">
        <v>506</v>
      </c>
      <c r="C25" s="303"/>
      <c r="D25" s="303"/>
      <c r="E25" s="303"/>
      <c r="F25" s="303"/>
      <c r="G25" s="303"/>
      <c r="H25" s="303"/>
      <c r="I25" s="303"/>
      <c r="J25" s="303"/>
      <c r="K25" s="303"/>
      <c r="L25" s="286">
        <f t="shared" si="0"/>
        <v>0</v>
      </c>
      <c r="M25" s="303"/>
      <c r="N25" s="292"/>
    </row>
    <row r="26" spans="1:14" ht="12">
      <c r="A26" s="291" t="s">
        <v>502</v>
      </c>
      <c r="B26" s="282" t="s">
        <v>507</v>
      </c>
      <c r="C26" s="303"/>
      <c r="D26" s="303"/>
      <c r="E26" s="303"/>
      <c r="F26" s="303"/>
      <c r="G26" s="303"/>
      <c r="H26" s="303"/>
      <c r="I26" s="303"/>
      <c r="J26" s="303"/>
      <c r="K26" s="303"/>
      <c r="L26" s="286">
        <f t="shared" si="0"/>
        <v>0</v>
      </c>
      <c r="M26" s="303"/>
      <c r="N26" s="292"/>
    </row>
    <row r="27" spans="1:14" ht="12">
      <c r="A27" s="291" t="s">
        <v>508</v>
      </c>
      <c r="B27" s="282" t="s">
        <v>509</v>
      </c>
      <c r="C27" s="287"/>
      <c r="D27" s="287"/>
      <c r="E27" s="287"/>
      <c r="F27" s="287"/>
      <c r="G27" s="287"/>
      <c r="H27" s="287"/>
      <c r="I27" s="287"/>
      <c r="J27" s="287"/>
      <c r="K27" s="287"/>
      <c r="L27" s="286">
        <f t="shared" si="0"/>
        <v>0</v>
      </c>
      <c r="M27" s="287"/>
      <c r="N27" s="292"/>
    </row>
    <row r="28" spans="1:14" ht="12">
      <c r="A28" s="291" t="s">
        <v>510</v>
      </c>
      <c r="B28" s="282" t="s">
        <v>511</v>
      </c>
      <c r="C28" s="287">
        <v>1125</v>
      </c>
      <c r="D28" s="287"/>
      <c r="E28" s="287"/>
      <c r="F28" s="287"/>
      <c r="G28" s="287"/>
      <c r="H28" s="287">
        <v>-1125</v>
      </c>
      <c r="I28" s="287"/>
      <c r="J28" s="287"/>
      <c r="K28" s="287"/>
      <c r="L28" s="286">
        <f t="shared" si="0"/>
        <v>0</v>
      </c>
      <c r="M28" s="287"/>
      <c r="N28" s="292"/>
    </row>
    <row r="29" spans="1:23" ht="14.25" customHeight="1">
      <c r="A29" s="285" t="s">
        <v>512</v>
      </c>
      <c r="B29" s="280" t="s">
        <v>513</v>
      </c>
      <c r="C29" s="289">
        <f aca="true" t="shared" si="6" ref="C29:K29">C17+C20+C21+C24+C28+C27+C15+C16</f>
        <v>2625</v>
      </c>
      <c r="D29" s="289">
        <f t="shared" si="6"/>
        <v>0</v>
      </c>
      <c r="E29" s="289">
        <f t="shared" si="6"/>
        <v>0</v>
      </c>
      <c r="F29" s="289">
        <f t="shared" si="6"/>
        <v>185</v>
      </c>
      <c r="G29" s="289">
        <f t="shared" si="6"/>
        <v>0</v>
      </c>
      <c r="H29" s="289">
        <f t="shared" si="6"/>
        <v>241</v>
      </c>
      <c r="I29" s="289">
        <f t="shared" si="6"/>
        <v>1000</v>
      </c>
      <c r="J29" s="289">
        <f t="shared" si="6"/>
        <v>0</v>
      </c>
      <c r="K29" s="289">
        <f t="shared" si="6"/>
        <v>0</v>
      </c>
      <c r="L29" s="286">
        <f t="shared" si="0"/>
        <v>4051</v>
      </c>
      <c r="M29" s="289">
        <f>M17+M20+M21+M24+M28+M27+M15+M16</f>
        <v>0</v>
      </c>
      <c r="N29" s="288"/>
      <c r="O29" s="250"/>
      <c r="P29" s="250"/>
      <c r="Q29" s="250"/>
      <c r="R29" s="250"/>
      <c r="S29" s="250"/>
      <c r="T29" s="250"/>
      <c r="U29" s="250"/>
      <c r="V29" s="250"/>
      <c r="W29" s="250"/>
    </row>
    <row r="30" spans="1:14" ht="23.25" customHeight="1">
      <c r="A30" s="291" t="s">
        <v>514</v>
      </c>
      <c r="B30" s="282" t="s">
        <v>515</v>
      </c>
      <c r="C30" s="287"/>
      <c r="D30" s="287"/>
      <c r="E30" s="287"/>
      <c r="F30" s="287"/>
      <c r="G30" s="287"/>
      <c r="H30" s="287"/>
      <c r="I30" s="287"/>
      <c r="J30" s="287"/>
      <c r="K30" s="287"/>
      <c r="L30" s="286">
        <f t="shared" si="0"/>
        <v>0</v>
      </c>
      <c r="M30" s="287"/>
      <c r="N30" s="292"/>
    </row>
    <row r="31" spans="1:14" ht="24" customHeight="1">
      <c r="A31" s="291" t="s">
        <v>516</v>
      </c>
      <c r="B31" s="282" t="s">
        <v>517</v>
      </c>
      <c r="C31" s="287"/>
      <c r="D31" s="287"/>
      <c r="E31" s="287"/>
      <c r="F31" s="287"/>
      <c r="G31" s="287"/>
      <c r="H31" s="287"/>
      <c r="I31" s="287"/>
      <c r="J31" s="287"/>
      <c r="K31" s="287"/>
      <c r="L31" s="286">
        <f t="shared" si="0"/>
        <v>0</v>
      </c>
      <c r="M31" s="287"/>
      <c r="N31" s="292"/>
    </row>
    <row r="32" spans="1:23" ht="23.25" customHeight="1">
      <c r="A32" s="285" t="s">
        <v>518</v>
      </c>
      <c r="B32" s="280" t="s">
        <v>519</v>
      </c>
      <c r="C32" s="289">
        <f aca="true" t="shared" si="7" ref="C32:K32">C29+C30+C31</f>
        <v>2625</v>
      </c>
      <c r="D32" s="289">
        <f t="shared" si="7"/>
        <v>0</v>
      </c>
      <c r="E32" s="289">
        <f t="shared" si="7"/>
        <v>0</v>
      </c>
      <c r="F32" s="289">
        <f t="shared" si="7"/>
        <v>185</v>
      </c>
      <c r="G32" s="289">
        <f t="shared" si="7"/>
        <v>0</v>
      </c>
      <c r="H32" s="289">
        <f t="shared" si="7"/>
        <v>241</v>
      </c>
      <c r="I32" s="289">
        <f t="shared" si="7"/>
        <v>1000</v>
      </c>
      <c r="J32" s="289">
        <f t="shared" si="7"/>
        <v>0</v>
      </c>
      <c r="K32" s="289">
        <f t="shared" si="7"/>
        <v>0</v>
      </c>
      <c r="L32" s="286">
        <f t="shared" si="0"/>
        <v>4051</v>
      </c>
      <c r="M32" s="289">
        <f>M29+M30+M31</f>
        <v>0</v>
      </c>
      <c r="N32" s="290"/>
      <c r="O32" s="250"/>
      <c r="P32" s="250"/>
      <c r="Q32" s="250"/>
      <c r="R32" s="250"/>
      <c r="S32" s="250"/>
      <c r="T32" s="250"/>
      <c r="U32" s="250"/>
      <c r="V32" s="250"/>
      <c r="W32" s="250"/>
    </row>
    <row r="33" spans="1:14" ht="16.5" customHeight="1">
      <c r="A33" s="304"/>
      <c r="B33" s="305"/>
      <c r="C33" s="306"/>
      <c r="D33" s="306"/>
      <c r="E33" s="306"/>
      <c r="F33" s="306"/>
      <c r="G33" s="306"/>
      <c r="H33" s="306"/>
      <c r="I33" s="306"/>
      <c r="J33" s="306"/>
      <c r="K33" s="306"/>
      <c r="L33" s="307"/>
      <c r="M33" s="307"/>
      <c r="N33" s="292"/>
    </row>
    <row r="34" spans="1:14" ht="19.5" customHeight="1">
      <c r="A34" s="558" t="s">
        <v>520</v>
      </c>
      <c r="B34" s="558"/>
      <c r="C34" s="558"/>
      <c r="D34" s="558"/>
      <c r="E34" s="558"/>
      <c r="F34" s="558"/>
      <c r="G34" s="558"/>
      <c r="H34" s="558"/>
      <c r="I34" s="558"/>
      <c r="J34" s="558"/>
      <c r="K34" s="306"/>
      <c r="L34" s="307"/>
      <c r="M34" s="307"/>
      <c r="N34" s="292"/>
    </row>
    <row r="35" spans="1:14" ht="20.25" customHeight="1">
      <c r="A35" s="126" t="s">
        <v>870</v>
      </c>
      <c r="B35" s="308"/>
      <c r="C35" s="309"/>
      <c r="D35" s="310" t="s">
        <v>864</v>
      </c>
      <c r="E35" s="310"/>
      <c r="F35" s="310"/>
      <c r="G35" s="310"/>
      <c r="H35" s="310"/>
      <c r="I35" s="310"/>
      <c r="J35" s="543" t="s">
        <v>858</v>
      </c>
      <c r="K35" s="543"/>
      <c r="L35" s="543"/>
      <c r="M35" s="543"/>
      <c r="N35" s="292"/>
    </row>
    <row r="36" spans="1:13" ht="15">
      <c r="A36" s="311"/>
      <c r="B36" s="312"/>
      <c r="C36" s="313"/>
      <c r="D36" s="313" t="s">
        <v>861</v>
      </c>
      <c r="E36" s="313"/>
      <c r="F36" s="313"/>
      <c r="G36" s="313"/>
      <c r="H36" s="313"/>
      <c r="I36" s="313"/>
      <c r="J36" s="539" t="s">
        <v>850</v>
      </c>
      <c r="K36" s="1"/>
      <c r="L36" s="10"/>
      <c r="M36" s="4"/>
    </row>
    <row r="37" spans="1:13" ht="15">
      <c r="A37" s="311"/>
      <c r="B37" s="312"/>
      <c r="C37" s="313"/>
      <c r="D37" s="313"/>
      <c r="E37" s="313"/>
      <c r="F37" s="313"/>
      <c r="G37" s="313"/>
      <c r="H37" s="313"/>
      <c r="I37" s="313"/>
      <c r="J37" s="539" t="s">
        <v>854</v>
      </c>
      <c r="K37" s="1"/>
      <c r="L37" s="10"/>
      <c r="M37" s="4"/>
    </row>
    <row r="38" spans="1:13" ht="12.75">
      <c r="A38" s="311"/>
      <c r="B38" s="312"/>
      <c r="C38" s="313"/>
      <c r="D38" s="313"/>
      <c r="E38" s="313"/>
      <c r="F38" s="313"/>
      <c r="G38" s="313"/>
      <c r="H38" s="313"/>
      <c r="I38" s="313"/>
      <c r="J38" s="539"/>
      <c r="K38" s="1"/>
      <c r="L38" s="3"/>
      <c r="M38" s="4"/>
    </row>
    <row r="39" spans="1:13" ht="12.75">
      <c r="A39" s="311"/>
      <c r="B39" s="312"/>
      <c r="C39" s="313"/>
      <c r="D39" s="313"/>
      <c r="E39" s="313"/>
      <c r="F39" s="313"/>
      <c r="G39" s="313"/>
      <c r="H39" s="313"/>
      <c r="I39" s="313"/>
      <c r="J39" s="539"/>
      <c r="K39" s="1"/>
      <c r="L39" s="3"/>
      <c r="M39" s="4"/>
    </row>
    <row r="40" spans="10:13" ht="12.75">
      <c r="J40" s="539"/>
      <c r="K40" s="1"/>
      <c r="L40" s="3"/>
      <c r="M40" s="4"/>
    </row>
    <row r="41" spans="10:13" ht="12.75">
      <c r="J41" s="539"/>
      <c r="K41" s="1"/>
      <c r="L41" s="3"/>
      <c r="M41" s="4"/>
    </row>
    <row r="42" spans="12:13" ht="12.75">
      <c r="L42" s="3"/>
      <c r="M42" s="4"/>
    </row>
    <row r="43" spans="12:13" ht="12.75">
      <c r="L43" s="3"/>
      <c r="M43" s="4"/>
    </row>
    <row r="44" spans="10:13" ht="12.75">
      <c r="J44" s="539"/>
      <c r="K44" s="1"/>
      <c r="L44" s="3"/>
      <c r="M44" s="4"/>
    </row>
    <row r="45" spans="10:13" ht="12.75">
      <c r="J45" s="539"/>
      <c r="K45" s="1"/>
      <c r="L45" s="3"/>
      <c r="M45" s="4"/>
    </row>
    <row r="46" spans="10:13" ht="12.75">
      <c r="J46" s="539"/>
      <c r="K46" s="204"/>
      <c r="L46" s="203"/>
      <c r="M46" s="203"/>
    </row>
    <row r="47" ht="12">
      <c r="M47" s="292"/>
    </row>
    <row r="48" ht="12">
      <c r="M48" s="292"/>
    </row>
    <row r="49" ht="12">
      <c r="M49" s="292"/>
    </row>
    <row r="50" ht="12">
      <c r="M50" s="292"/>
    </row>
    <row r="51" ht="12">
      <c r="M51" s="292"/>
    </row>
    <row r="52" ht="12">
      <c r="M52" s="292"/>
    </row>
    <row r="53" ht="12">
      <c r="M53" s="292"/>
    </row>
    <row r="54" ht="12">
      <c r="M54" s="292"/>
    </row>
    <row r="55" ht="12">
      <c r="M55" s="292"/>
    </row>
    <row r="56" ht="12">
      <c r="M56" s="292"/>
    </row>
    <row r="57" ht="12">
      <c r="M57" s="292"/>
    </row>
    <row r="58" ht="12">
      <c r="M58" s="292"/>
    </row>
    <row r="59" ht="12">
      <c r="M59" s="292"/>
    </row>
    <row r="60" ht="12">
      <c r="M60" s="292"/>
    </row>
    <row r="61" ht="12">
      <c r="M61" s="292"/>
    </row>
    <row r="62" ht="12">
      <c r="M62" s="292"/>
    </row>
    <row r="63" ht="12">
      <c r="M63" s="292"/>
    </row>
    <row r="64" ht="12">
      <c r="M64" s="292"/>
    </row>
    <row r="65" ht="12">
      <c r="M65" s="292"/>
    </row>
    <row r="66" ht="12">
      <c r="M66" s="292"/>
    </row>
    <row r="67" ht="12">
      <c r="M67" s="292"/>
    </row>
    <row r="68" ht="12">
      <c r="M68" s="292"/>
    </row>
    <row r="69" ht="12">
      <c r="M69" s="292"/>
    </row>
    <row r="70" ht="12">
      <c r="M70" s="292"/>
    </row>
    <row r="71" ht="12">
      <c r="M71" s="292"/>
    </row>
    <row r="72" ht="12">
      <c r="M72" s="292"/>
    </row>
    <row r="73" ht="12">
      <c r="M73" s="292"/>
    </row>
    <row r="74" ht="12">
      <c r="M74" s="292"/>
    </row>
    <row r="75" ht="12">
      <c r="M75" s="292"/>
    </row>
    <row r="76" ht="12">
      <c r="M76" s="292"/>
    </row>
    <row r="77" ht="12">
      <c r="M77" s="292"/>
    </row>
    <row r="78" ht="12">
      <c r="M78" s="292"/>
    </row>
    <row r="79" ht="12">
      <c r="M79" s="292"/>
    </row>
    <row r="80" ht="12">
      <c r="M80" s="292"/>
    </row>
    <row r="81" ht="12">
      <c r="M81" s="292"/>
    </row>
    <row r="82" ht="12">
      <c r="M82" s="292"/>
    </row>
    <row r="83" ht="12">
      <c r="M83" s="292"/>
    </row>
    <row r="84" ht="12">
      <c r="M84" s="292"/>
    </row>
    <row r="85" ht="12">
      <c r="M85" s="292"/>
    </row>
    <row r="86" ht="12">
      <c r="M86" s="292"/>
    </row>
    <row r="87" ht="12">
      <c r="M87" s="292"/>
    </row>
    <row r="88" ht="12">
      <c r="M88" s="292"/>
    </row>
    <row r="89" ht="12">
      <c r="M89" s="292"/>
    </row>
    <row r="90" ht="12">
      <c r="M90" s="292"/>
    </row>
    <row r="91" ht="12">
      <c r="M91" s="292"/>
    </row>
    <row r="92" ht="12">
      <c r="M92" s="292"/>
    </row>
    <row r="93" ht="12">
      <c r="M93" s="292"/>
    </row>
    <row r="94" ht="12">
      <c r="M94" s="292"/>
    </row>
    <row r="95" ht="12">
      <c r="M95" s="292"/>
    </row>
    <row r="96" ht="12">
      <c r="M96" s="292"/>
    </row>
    <row r="97" ht="12">
      <c r="M97" s="292"/>
    </row>
    <row r="98" ht="12">
      <c r="M98" s="292"/>
    </row>
    <row r="99" ht="12">
      <c r="M99" s="292"/>
    </row>
    <row r="100" ht="12">
      <c r="M100" s="292"/>
    </row>
    <row r="101" ht="12">
      <c r="M101" s="292"/>
    </row>
    <row r="102" ht="12">
      <c r="M102" s="292"/>
    </row>
    <row r="103" ht="12">
      <c r="M103" s="292"/>
    </row>
    <row r="104" ht="12">
      <c r="M104" s="292"/>
    </row>
    <row r="105" ht="12">
      <c r="M105" s="292"/>
    </row>
    <row r="106" ht="12">
      <c r="M106" s="292"/>
    </row>
    <row r="107" ht="12">
      <c r="M107" s="292"/>
    </row>
    <row r="108" ht="12">
      <c r="M108" s="292"/>
    </row>
    <row r="109" ht="12">
      <c r="M109" s="292"/>
    </row>
    <row r="110" ht="12">
      <c r="M110" s="292"/>
    </row>
    <row r="111" ht="12">
      <c r="M111" s="292"/>
    </row>
    <row r="112" ht="12">
      <c r="M112" s="292"/>
    </row>
    <row r="113" ht="12">
      <c r="M113" s="292"/>
    </row>
    <row r="114" ht="12">
      <c r="M114" s="292"/>
    </row>
    <row r="115" ht="12">
      <c r="M115" s="292"/>
    </row>
    <row r="116" ht="12">
      <c r="M116" s="292"/>
    </row>
    <row r="117" ht="12">
      <c r="M117" s="292"/>
    </row>
    <row r="118" ht="12">
      <c r="M118" s="292"/>
    </row>
    <row r="119" ht="12">
      <c r="M119" s="292"/>
    </row>
    <row r="120" ht="12">
      <c r="M120" s="292"/>
    </row>
    <row r="121" ht="12">
      <c r="M121" s="292"/>
    </row>
    <row r="122" ht="12">
      <c r="M122" s="292"/>
    </row>
    <row r="123" ht="12">
      <c r="M123" s="292"/>
    </row>
    <row r="124" ht="12">
      <c r="M124" s="292"/>
    </row>
    <row r="125" ht="12">
      <c r="M125" s="292"/>
    </row>
    <row r="126" ht="12">
      <c r="M126" s="292"/>
    </row>
    <row r="127" ht="12">
      <c r="M127" s="292"/>
    </row>
    <row r="128" ht="12">
      <c r="M128" s="292"/>
    </row>
    <row r="129" ht="12">
      <c r="M129" s="292"/>
    </row>
    <row r="130" ht="12">
      <c r="M130" s="292"/>
    </row>
    <row r="131" ht="12">
      <c r="M131" s="292"/>
    </row>
    <row r="132" ht="12">
      <c r="M132" s="292"/>
    </row>
    <row r="133" ht="12">
      <c r="M133" s="292"/>
    </row>
    <row r="134" ht="12">
      <c r="M134" s="292"/>
    </row>
    <row r="135" ht="12">
      <c r="M135" s="292"/>
    </row>
    <row r="136" ht="12">
      <c r="M136" s="292"/>
    </row>
    <row r="137" ht="12">
      <c r="M137" s="292"/>
    </row>
    <row r="138" ht="12">
      <c r="M138" s="292"/>
    </row>
    <row r="139" ht="12">
      <c r="M139" s="292"/>
    </row>
    <row r="140" ht="12">
      <c r="M140" s="292"/>
    </row>
    <row r="141" ht="12">
      <c r="M141" s="292"/>
    </row>
    <row r="142" ht="12">
      <c r="M142" s="292"/>
    </row>
    <row r="143" ht="12">
      <c r="M143" s="292"/>
    </row>
    <row r="144" ht="12">
      <c r="M144" s="292"/>
    </row>
    <row r="145" ht="12">
      <c r="M145" s="292"/>
    </row>
    <row r="146" ht="12">
      <c r="M146" s="292"/>
    </row>
    <row r="147" ht="12">
      <c r="M147" s="292"/>
    </row>
    <row r="148" ht="12">
      <c r="M148" s="292"/>
    </row>
    <row r="149" ht="12">
      <c r="M149" s="292"/>
    </row>
    <row r="150" ht="12">
      <c r="M150" s="292"/>
    </row>
    <row r="151" ht="12">
      <c r="M151" s="292"/>
    </row>
    <row r="152" ht="12">
      <c r="M152" s="292"/>
    </row>
    <row r="153" ht="12">
      <c r="M153" s="292"/>
    </row>
    <row r="154" ht="12">
      <c r="M154" s="292"/>
    </row>
    <row r="155" ht="12">
      <c r="M155" s="292"/>
    </row>
    <row r="156" ht="12">
      <c r="M156" s="292"/>
    </row>
    <row r="157" ht="12">
      <c r="M157" s="292"/>
    </row>
    <row r="158" ht="12">
      <c r="M158" s="292"/>
    </row>
    <row r="159" ht="12">
      <c r="M159" s="292"/>
    </row>
    <row r="160" ht="12">
      <c r="M160" s="292"/>
    </row>
    <row r="161" ht="12">
      <c r="M161" s="292"/>
    </row>
    <row r="162" ht="12">
      <c r="M162" s="292"/>
    </row>
    <row r="163" ht="12">
      <c r="M163" s="292"/>
    </row>
  </sheetData>
  <sheetProtection/>
  <mergeCells count="10">
    <mergeCell ref="A34:J34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-1000000000000000</formula1>
      <formula2>999999999</formula2>
    </dataValidation>
  </dataValidations>
  <printOptions horizontalCentered="1"/>
  <pageMargins left="0.5511811023622047" right="0.35433070866141736" top="0.35433070866141736" bottom="0" header="0.35433070866141736" footer="0.5118110236220472"/>
  <pageSetup horizontalDpi="300" verticalDpi="300" orientation="landscape" paperSize="9" scale="60" r:id="rId1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172"/>
  <sheetViews>
    <sheetView zoomScalePageLayoutView="0" workbookViewId="0" topLeftCell="A22">
      <selection activeCell="C44" sqref="C44"/>
    </sheetView>
  </sheetViews>
  <sheetFormatPr defaultColWidth="10.625" defaultRowHeight="12.75"/>
  <cols>
    <col min="1" max="1" width="4.125" style="130" customWidth="1"/>
    <col min="2" max="2" width="31.00390625" style="130" customWidth="1"/>
    <col min="3" max="3" width="9.375" style="130" customWidth="1"/>
    <col min="4" max="6" width="9.50390625" style="130" customWidth="1"/>
    <col min="7" max="7" width="8.875" style="130" customWidth="1"/>
    <col min="8" max="8" width="15.00390625" style="130" customWidth="1"/>
    <col min="9" max="9" width="11.00390625" style="130" customWidth="1"/>
    <col min="10" max="10" width="12.50390625" style="130" customWidth="1"/>
    <col min="11" max="11" width="9.375" style="130" customWidth="1"/>
    <col min="12" max="12" width="10.625" style="130" customWidth="1"/>
    <col min="13" max="13" width="9.625" style="130" customWidth="1"/>
    <col min="14" max="14" width="8.50390625" style="130" customWidth="1"/>
    <col min="15" max="15" width="13.875" style="130" customWidth="1"/>
    <col min="16" max="16" width="12.125" style="130" customWidth="1"/>
    <col min="17" max="17" width="13.125" style="130" customWidth="1"/>
    <col min="18" max="18" width="11.375" style="130" customWidth="1"/>
    <col min="19" max="16384" width="10.625" style="130" customWidth="1"/>
  </cols>
  <sheetData>
    <row r="1" spans="1:18" ht="12">
      <c r="A1" s="314"/>
      <c r="B1" s="552" t="s">
        <v>521</v>
      </c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314"/>
      <c r="N1" s="314"/>
      <c r="O1" s="314"/>
      <c r="P1" s="314"/>
      <c r="Q1" s="314"/>
      <c r="R1" s="314"/>
    </row>
    <row r="2" spans="1:18" ht="16.5" customHeight="1">
      <c r="A2" s="570" t="s">
        <v>385</v>
      </c>
      <c r="B2" s="570"/>
      <c r="C2" s="571" t="str">
        <f>'справка _1_БАЛАНС'!E3</f>
        <v>СВИНЕКОМПЛЕКС НИКОЛОВО АД</v>
      </c>
      <c r="D2" s="571"/>
      <c r="E2" s="571"/>
      <c r="F2" s="571"/>
      <c r="G2" s="571"/>
      <c r="H2" s="571"/>
      <c r="I2" s="315"/>
      <c r="J2" s="315"/>
      <c r="K2" s="315"/>
      <c r="L2" s="315"/>
      <c r="M2" s="316" t="s">
        <v>3</v>
      </c>
      <c r="N2" s="317"/>
      <c r="O2" s="317">
        <f>'справка _1_БАЛАНС'!H3</f>
        <v>117035708</v>
      </c>
      <c r="P2" s="315"/>
      <c r="Q2" s="315"/>
      <c r="R2" s="137"/>
    </row>
    <row r="3" spans="1:18" ht="13.5" customHeight="1">
      <c r="A3" s="570" t="s">
        <v>8</v>
      </c>
      <c r="B3" s="570"/>
      <c r="C3" s="572" t="str">
        <f>'справка _1_БАЛАНС'!E5</f>
        <v>01.01.2013-31.12.2013</v>
      </c>
      <c r="D3" s="572"/>
      <c r="E3" s="572"/>
      <c r="F3" s="318"/>
      <c r="G3" s="318"/>
      <c r="H3" s="318"/>
      <c r="I3" s="318"/>
      <c r="J3" s="318"/>
      <c r="K3" s="318"/>
      <c r="L3" s="318"/>
      <c r="M3" s="573" t="s">
        <v>6</v>
      </c>
      <c r="N3" s="573"/>
      <c r="O3" s="317" t="str">
        <f>'справка _1_БАЛАНС'!H4</f>
        <v> </v>
      </c>
      <c r="P3" s="319"/>
      <c r="Q3" s="319"/>
      <c r="R3" s="139"/>
    </row>
    <row r="4" spans="1:18" ht="12">
      <c r="A4" s="320" t="s">
        <v>522</v>
      </c>
      <c r="B4" s="321"/>
      <c r="C4" s="321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22"/>
      <c r="R4" s="322" t="s">
        <v>523</v>
      </c>
    </row>
    <row r="5" spans="1:18" s="325" customFormat="1" ht="30.75" customHeight="1">
      <c r="A5" s="567" t="s">
        <v>462</v>
      </c>
      <c r="B5" s="567"/>
      <c r="C5" s="568" t="s">
        <v>11</v>
      </c>
      <c r="D5" s="567" t="s">
        <v>524</v>
      </c>
      <c r="E5" s="567"/>
      <c r="F5" s="567"/>
      <c r="G5" s="567"/>
      <c r="H5" s="567" t="s">
        <v>525</v>
      </c>
      <c r="I5" s="567"/>
      <c r="J5" s="567" t="s">
        <v>526</v>
      </c>
      <c r="K5" s="567" t="s">
        <v>527</v>
      </c>
      <c r="L5" s="567"/>
      <c r="M5" s="567"/>
      <c r="N5" s="567"/>
      <c r="O5" s="567" t="s">
        <v>525</v>
      </c>
      <c r="P5" s="567"/>
      <c r="Q5" s="567" t="s">
        <v>528</v>
      </c>
      <c r="R5" s="567" t="s">
        <v>529</v>
      </c>
    </row>
    <row r="6" spans="1:18" s="325" customFormat="1" ht="60">
      <c r="A6" s="567"/>
      <c r="B6" s="567"/>
      <c r="C6" s="568"/>
      <c r="D6" s="323" t="s">
        <v>530</v>
      </c>
      <c r="E6" s="323" t="s">
        <v>531</v>
      </c>
      <c r="F6" s="323" t="s">
        <v>532</v>
      </c>
      <c r="G6" s="323" t="s">
        <v>533</v>
      </c>
      <c r="H6" s="323" t="s">
        <v>534</v>
      </c>
      <c r="I6" s="323" t="s">
        <v>535</v>
      </c>
      <c r="J6" s="567"/>
      <c r="K6" s="323" t="s">
        <v>530</v>
      </c>
      <c r="L6" s="323" t="s">
        <v>536</v>
      </c>
      <c r="M6" s="323" t="s">
        <v>537</v>
      </c>
      <c r="N6" s="323" t="s">
        <v>538</v>
      </c>
      <c r="O6" s="323" t="s">
        <v>534</v>
      </c>
      <c r="P6" s="323" t="s">
        <v>535</v>
      </c>
      <c r="Q6" s="567"/>
      <c r="R6" s="567"/>
    </row>
    <row r="7" spans="1:18" s="325" customFormat="1" ht="12">
      <c r="A7" s="569" t="s">
        <v>539</v>
      </c>
      <c r="B7" s="569"/>
      <c r="C7" s="326" t="s">
        <v>15</v>
      </c>
      <c r="D7" s="323">
        <v>1</v>
      </c>
      <c r="E7" s="323">
        <v>2</v>
      </c>
      <c r="F7" s="323">
        <v>3</v>
      </c>
      <c r="G7" s="323">
        <v>4</v>
      </c>
      <c r="H7" s="323">
        <v>5</v>
      </c>
      <c r="I7" s="323">
        <v>6</v>
      </c>
      <c r="J7" s="323">
        <v>7</v>
      </c>
      <c r="K7" s="323">
        <v>8</v>
      </c>
      <c r="L7" s="323">
        <v>9</v>
      </c>
      <c r="M7" s="323">
        <v>10</v>
      </c>
      <c r="N7" s="323">
        <v>11</v>
      </c>
      <c r="O7" s="323">
        <v>12</v>
      </c>
      <c r="P7" s="323">
        <v>13</v>
      </c>
      <c r="Q7" s="323">
        <v>14</v>
      </c>
      <c r="R7" s="323">
        <v>15</v>
      </c>
    </row>
    <row r="8" spans="1:18" ht="27" customHeight="1">
      <c r="A8" s="327" t="s">
        <v>540</v>
      </c>
      <c r="B8" s="328" t="s">
        <v>541</v>
      </c>
      <c r="C8" s="329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</row>
    <row r="9" spans="1:28" ht="12">
      <c r="A9" s="331" t="s">
        <v>542</v>
      </c>
      <c r="B9" s="331" t="s">
        <v>543</v>
      </c>
      <c r="C9" s="332" t="s">
        <v>544</v>
      </c>
      <c r="D9" s="333">
        <v>3</v>
      </c>
      <c r="E9" s="333"/>
      <c r="F9" s="333"/>
      <c r="G9" s="334">
        <f aca="true" t="shared" si="0" ref="G9:G25">D9+E9-F9</f>
        <v>3</v>
      </c>
      <c r="H9" s="335"/>
      <c r="I9" s="335"/>
      <c r="J9" s="334">
        <f aca="true" t="shared" si="1" ref="J9:J25">G9+H9-I9</f>
        <v>3</v>
      </c>
      <c r="K9" s="335"/>
      <c r="L9" s="335"/>
      <c r="M9" s="335"/>
      <c r="N9" s="334">
        <f aca="true" t="shared" si="2" ref="N9:N25">K9+L9-M9</f>
        <v>0</v>
      </c>
      <c r="O9" s="335"/>
      <c r="P9" s="335"/>
      <c r="Q9" s="334">
        <f aca="true" t="shared" si="3" ref="Q9:Q25">N9+O9-P9</f>
        <v>0</v>
      </c>
      <c r="R9" s="334">
        <f aca="true" t="shared" si="4" ref="R9:R25">J9-Q9</f>
        <v>3</v>
      </c>
      <c r="S9" s="336"/>
      <c r="T9" s="336"/>
      <c r="U9" s="336"/>
      <c r="V9" s="336"/>
      <c r="W9" s="336"/>
      <c r="X9" s="336"/>
      <c r="Y9" s="336"/>
      <c r="Z9" s="336"/>
      <c r="AA9" s="336"/>
      <c r="AB9" s="336"/>
    </row>
    <row r="10" spans="1:28" ht="12">
      <c r="A10" s="331" t="s">
        <v>545</v>
      </c>
      <c r="B10" s="331" t="s">
        <v>546</v>
      </c>
      <c r="C10" s="332" t="s">
        <v>547</v>
      </c>
      <c r="D10" s="333">
        <v>3337</v>
      </c>
      <c r="E10" s="333"/>
      <c r="F10" s="333"/>
      <c r="G10" s="334">
        <f t="shared" si="0"/>
        <v>3337</v>
      </c>
      <c r="H10" s="335"/>
      <c r="I10" s="335"/>
      <c r="J10" s="334">
        <f t="shared" si="1"/>
        <v>3337</v>
      </c>
      <c r="K10" s="335">
        <v>1048</v>
      </c>
      <c r="L10" s="335">
        <v>130</v>
      </c>
      <c r="M10" s="335"/>
      <c r="N10" s="334">
        <f t="shared" si="2"/>
        <v>1178</v>
      </c>
      <c r="O10" s="335"/>
      <c r="P10" s="335"/>
      <c r="Q10" s="334">
        <f t="shared" si="3"/>
        <v>1178</v>
      </c>
      <c r="R10" s="334">
        <f t="shared" si="4"/>
        <v>2159</v>
      </c>
      <c r="S10" s="336"/>
      <c r="T10" s="336"/>
      <c r="U10" s="336"/>
      <c r="V10" s="336"/>
      <c r="W10" s="336"/>
      <c r="X10" s="336"/>
      <c r="Y10" s="336"/>
      <c r="Z10" s="336"/>
      <c r="AA10" s="336"/>
      <c r="AB10" s="336"/>
    </row>
    <row r="11" spans="1:28" ht="12">
      <c r="A11" s="331" t="s">
        <v>548</v>
      </c>
      <c r="B11" s="331" t="s">
        <v>549</v>
      </c>
      <c r="C11" s="332" t="s">
        <v>550</v>
      </c>
      <c r="D11" s="333">
        <v>2196</v>
      </c>
      <c r="E11" s="333">
        <v>5</v>
      </c>
      <c r="F11" s="333"/>
      <c r="G11" s="334">
        <f t="shared" si="0"/>
        <v>2201</v>
      </c>
      <c r="H11" s="335"/>
      <c r="I11" s="335"/>
      <c r="J11" s="334">
        <f t="shared" si="1"/>
        <v>2201</v>
      </c>
      <c r="K11" s="335">
        <v>2123</v>
      </c>
      <c r="L11" s="335">
        <v>23</v>
      </c>
      <c r="M11" s="335"/>
      <c r="N11" s="334">
        <f t="shared" si="2"/>
        <v>2146</v>
      </c>
      <c r="O11" s="335"/>
      <c r="P11" s="335"/>
      <c r="Q11" s="334">
        <f t="shared" si="3"/>
        <v>2146</v>
      </c>
      <c r="R11" s="334">
        <f t="shared" si="4"/>
        <v>55</v>
      </c>
      <c r="S11" s="336"/>
      <c r="T11" s="336"/>
      <c r="U11" s="336"/>
      <c r="V11" s="336"/>
      <c r="W11" s="336"/>
      <c r="X11" s="336"/>
      <c r="Y11" s="336"/>
      <c r="Z11" s="336"/>
      <c r="AA11" s="336"/>
      <c r="AB11" s="336"/>
    </row>
    <row r="12" spans="1:28" ht="12">
      <c r="A12" s="331" t="s">
        <v>551</v>
      </c>
      <c r="B12" s="331" t="s">
        <v>552</v>
      </c>
      <c r="C12" s="332" t="s">
        <v>553</v>
      </c>
      <c r="D12" s="333">
        <v>421</v>
      </c>
      <c r="E12" s="333">
        <v>78</v>
      </c>
      <c r="F12" s="333">
        <v>2</v>
      </c>
      <c r="G12" s="334">
        <f t="shared" si="0"/>
        <v>497</v>
      </c>
      <c r="H12" s="335"/>
      <c r="I12" s="335"/>
      <c r="J12" s="334">
        <f t="shared" si="1"/>
        <v>497</v>
      </c>
      <c r="K12" s="335">
        <v>292</v>
      </c>
      <c r="L12" s="335">
        <v>12</v>
      </c>
      <c r="M12" s="335">
        <v>1</v>
      </c>
      <c r="N12" s="334">
        <f t="shared" si="2"/>
        <v>303</v>
      </c>
      <c r="O12" s="335"/>
      <c r="P12" s="335"/>
      <c r="Q12" s="334">
        <f t="shared" si="3"/>
        <v>303</v>
      </c>
      <c r="R12" s="334">
        <f t="shared" si="4"/>
        <v>194</v>
      </c>
      <c r="S12" s="336"/>
      <c r="T12" s="336"/>
      <c r="U12" s="336"/>
      <c r="V12" s="336"/>
      <c r="W12" s="336"/>
      <c r="X12" s="336"/>
      <c r="Y12" s="336"/>
      <c r="Z12" s="336"/>
      <c r="AA12" s="336"/>
      <c r="AB12" s="336"/>
    </row>
    <row r="13" spans="1:28" ht="12">
      <c r="A13" s="331" t="s">
        <v>554</v>
      </c>
      <c r="B13" s="331" t="s">
        <v>555</v>
      </c>
      <c r="C13" s="332" t="s">
        <v>556</v>
      </c>
      <c r="D13" s="333">
        <v>630</v>
      </c>
      <c r="E13" s="333">
        <v>26</v>
      </c>
      <c r="F13" s="333"/>
      <c r="G13" s="334">
        <f t="shared" si="0"/>
        <v>656</v>
      </c>
      <c r="H13" s="335"/>
      <c r="I13" s="335"/>
      <c r="J13" s="334">
        <f t="shared" si="1"/>
        <v>656</v>
      </c>
      <c r="K13" s="335">
        <v>376</v>
      </c>
      <c r="L13" s="335">
        <v>45</v>
      </c>
      <c r="M13" s="335"/>
      <c r="N13" s="334">
        <f t="shared" si="2"/>
        <v>421</v>
      </c>
      <c r="O13" s="335"/>
      <c r="P13" s="335"/>
      <c r="Q13" s="334">
        <f t="shared" si="3"/>
        <v>421</v>
      </c>
      <c r="R13" s="334">
        <f t="shared" si="4"/>
        <v>235</v>
      </c>
      <c r="S13" s="336"/>
      <c r="T13" s="336"/>
      <c r="U13" s="336"/>
      <c r="V13" s="336"/>
      <c r="W13" s="336"/>
      <c r="X13" s="336"/>
      <c r="Y13" s="336"/>
      <c r="Z13" s="336"/>
      <c r="AA13" s="336"/>
      <c r="AB13" s="336"/>
    </row>
    <row r="14" spans="1:28" ht="12">
      <c r="A14" s="331" t="s">
        <v>557</v>
      </c>
      <c r="B14" s="331" t="s">
        <v>558</v>
      </c>
      <c r="C14" s="332" t="s">
        <v>559</v>
      </c>
      <c r="D14" s="333"/>
      <c r="E14" s="333"/>
      <c r="F14" s="333"/>
      <c r="G14" s="334">
        <f t="shared" si="0"/>
        <v>0</v>
      </c>
      <c r="H14" s="335"/>
      <c r="I14" s="335"/>
      <c r="J14" s="334">
        <f t="shared" si="1"/>
        <v>0</v>
      </c>
      <c r="K14" s="335"/>
      <c r="L14" s="335"/>
      <c r="M14" s="335"/>
      <c r="N14" s="334">
        <f t="shared" si="2"/>
        <v>0</v>
      </c>
      <c r="O14" s="335"/>
      <c r="P14" s="335"/>
      <c r="Q14" s="334">
        <f t="shared" si="3"/>
        <v>0</v>
      </c>
      <c r="R14" s="334">
        <f t="shared" si="4"/>
        <v>0</v>
      </c>
      <c r="S14" s="336"/>
      <c r="T14" s="336"/>
      <c r="U14" s="336"/>
      <c r="V14" s="336"/>
      <c r="W14" s="336"/>
      <c r="X14" s="336"/>
      <c r="Y14" s="336"/>
      <c r="Z14" s="336"/>
      <c r="AA14" s="336"/>
      <c r="AB14" s="336"/>
    </row>
    <row r="15" spans="1:28" s="343" customFormat="1" ht="36">
      <c r="A15" s="337" t="s">
        <v>560</v>
      </c>
      <c r="B15" s="338" t="s">
        <v>561</v>
      </c>
      <c r="C15" s="339" t="s">
        <v>562</v>
      </c>
      <c r="D15" s="340">
        <v>113</v>
      </c>
      <c r="E15" s="340"/>
      <c r="F15" s="340"/>
      <c r="G15" s="334">
        <f t="shared" si="0"/>
        <v>113</v>
      </c>
      <c r="H15" s="341"/>
      <c r="I15" s="341"/>
      <c r="J15" s="334">
        <f t="shared" si="1"/>
        <v>113</v>
      </c>
      <c r="K15" s="341"/>
      <c r="L15" s="341"/>
      <c r="M15" s="341"/>
      <c r="N15" s="334">
        <f t="shared" si="2"/>
        <v>0</v>
      </c>
      <c r="O15" s="341"/>
      <c r="P15" s="341"/>
      <c r="Q15" s="334">
        <f t="shared" si="3"/>
        <v>0</v>
      </c>
      <c r="R15" s="334">
        <f t="shared" si="4"/>
        <v>113</v>
      </c>
      <c r="S15" s="342"/>
      <c r="T15" s="342"/>
      <c r="U15" s="342"/>
      <c r="V15" s="342"/>
      <c r="W15" s="342"/>
      <c r="X15" s="342"/>
      <c r="Y15" s="342"/>
      <c r="Z15" s="342"/>
      <c r="AA15" s="342"/>
      <c r="AB15" s="342"/>
    </row>
    <row r="16" spans="1:28" ht="12">
      <c r="A16" s="331" t="s">
        <v>563</v>
      </c>
      <c r="B16" s="344" t="s">
        <v>564</v>
      </c>
      <c r="C16" s="332" t="s">
        <v>565</v>
      </c>
      <c r="D16" s="333">
        <v>104</v>
      </c>
      <c r="E16" s="333">
        <v>5</v>
      </c>
      <c r="F16" s="333"/>
      <c r="G16" s="334">
        <f t="shared" si="0"/>
        <v>109</v>
      </c>
      <c r="H16" s="335"/>
      <c r="I16" s="335"/>
      <c r="J16" s="334">
        <f t="shared" si="1"/>
        <v>109</v>
      </c>
      <c r="K16" s="335">
        <v>101</v>
      </c>
      <c r="L16" s="335">
        <v>3</v>
      </c>
      <c r="M16" s="335"/>
      <c r="N16" s="334">
        <f t="shared" si="2"/>
        <v>104</v>
      </c>
      <c r="O16" s="335"/>
      <c r="P16" s="335"/>
      <c r="Q16" s="334">
        <f t="shared" si="3"/>
        <v>104</v>
      </c>
      <c r="R16" s="334">
        <f t="shared" si="4"/>
        <v>5</v>
      </c>
      <c r="S16" s="336"/>
      <c r="T16" s="336"/>
      <c r="U16" s="336"/>
      <c r="V16" s="336"/>
      <c r="W16" s="336"/>
      <c r="X16" s="336"/>
      <c r="Y16" s="336"/>
      <c r="Z16" s="336"/>
      <c r="AA16" s="336"/>
      <c r="AB16" s="336"/>
    </row>
    <row r="17" spans="1:28" ht="12">
      <c r="A17" s="331"/>
      <c r="B17" s="345" t="s">
        <v>566</v>
      </c>
      <c r="C17" s="346" t="s">
        <v>567</v>
      </c>
      <c r="D17" s="545">
        <f>SUM(D9:D16)</f>
        <v>6804</v>
      </c>
      <c r="E17" s="347">
        <f>SUM(E9:E16)</f>
        <v>114</v>
      </c>
      <c r="F17" s="347">
        <f>SUM(F9:F16)</f>
        <v>2</v>
      </c>
      <c r="G17" s="334">
        <f t="shared" si="0"/>
        <v>6916</v>
      </c>
      <c r="H17" s="348">
        <f>SUM(H9:H16)</f>
        <v>0</v>
      </c>
      <c r="I17" s="348">
        <f>SUM(I9:I16)</f>
        <v>0</v>
      </c>
      <c r="J17" s="334">
        <f t="shared" si="1"/>
        <v>6916</v>
      </c>
      <c r="K17" s="348">
        <f>SUM(K9:K16)</f>
        <v>3940</v>
      </c>
      <c r="L17" s="348">
        <f>SUM(L9:L16)</f>
        <v>213</v>
      </c>
      <c r="M17" s="348">
        <f>SUM(M9:M16)</f>
        <v>1</v>
      </c>
      <c r="N17" s="334">
        <f t="shared" si="2"/>
        <v>4152</v>
      </c>
      <c r="O17" s="348">
        <f>SUM(O9:O16)</f>
        <v>0</v>
      </c>
      <c r="P17" s="348">
        <f>SUM(P9:P16)</f>
        <v>0</v>
      </c>
      <c r="Q17" s="334">
        <f t="shared" si="3"/>
        <v>4152</v>
      </c>
      <c r="R17" s="334">
        <f t="shared" si="4"/>
        <v>2764</v>
      </c>
      <c r="S17" s="336"/>
      <c r="T17" s="336"/>
      <c r="U17" s="336"/>
      <c r="V17" s="336"/>
      <c r="W17" s="336"/>
      <c r="X17" s="336"/>
      <c r="Y17" s="336"/>
      <c r="Z17" s="336"/>
      <c r="AA17" s="336"/>
      <c r="AB17" s="336"/>
    </row>
    <row r="18" spans="1:28" ht="12">
      <c r="A18" s="349" t="s">
        <v>568</v>
      </c>
      <c r="B18" s="350" t="s">
        <v>569</v>
      </c>
      <c r="C18" s="346" t="s">
        <v>570</v>
      </c>
      <c r="D18" s="351"/>
      <c r="E18" s="351"/>
      <c r="F18" s="351"/>
      <c r="G18" s="334">
        <f t="shared" si="0"/>
        <v>0</v>
      </c>
      <c r="H18" s="352"/>
      <c r="I18" s="352"/>
      <c r="J18" s="334">
        <f t="shared" si="1"/>
        <v>0</v>
      </c>
      <c r="K18" s="352"/>
      <c r="L18" s="352"/>
      <c r="M18" s="352"/>
      <c r="N18" s="334">
        <f t="shared" si="2"/>
        <v>0</v>
      </c>
      <c r="O18" s="352"/>
      <c r="P18" s="352"/>
      <c r="Q18" s="334">
        <f t="shared" si="3"/>
        <v>0</v>
      </c>
      <c r="R18" s="334">
        <f t="shared" si="4"/>
        <v>0</v>
      </c>
      <c r="S18" s="336"/>
      <c r="T18" s="336"/>
      <c r="U18" s="336"/>
      <c r="V18" s="336"/>
      <c r="W18" s="336"/>
      <c r="X18" s="336"/>
      <c r="Y18" s="336"/>
      <c r="Z18" s="336"/>
      <c r="AA18" s="336"/>
      <c r="AB18" s="336"/>
    </row>
    <row r="19" spans="1:28" ht="12" customHeight="1">
      <c r="A19" s="328" t="s">
        <v>571</v>
      </c>
      <c r="B19" s="350" t="s">
        <v>572</v>
      </c>
      <c r="C19" s="346" t="s">
        <v>573</v>
      </c>
      <c r="D19" s="351">
        <v>437</v>
      </c>
      <c r="E19" s="351">
        <v>267</v>
      </c>
      <c r="F19" s="351">
        <v>275</v>
      </c>
      <c r="G19" s="334">
        <f t="shared" si="0"/>
        <v>429</v>
      </c>
      <c r="H19" s="352"/>
      <c r="I19" s="352"/>
      <c r="J19" s="334">
        <f t="shared" si="1"/>
        <v>429</v>
      </c>
      <c r="K19" s="352"/>
      <c r="L19" s="352"/>
      <c r="M19" s="352"/>
      <c r="N19" s="334">
        <f t="shared" si="2"/>
        <v>0</v>
      </c>
      <c r="O19" s="352"/>
      <c r="P19" s="352"/>
      <c r="Q19" s="334">
        <f t="shared" si="3"/>
        <v>0</v>
      </c>
      <c r="R19" s="334">
        <f t="shared" si="4"/>
        <v>429</v>
      </c>
      <c r="S19" s="336"/>
      <c r="T19" s="336"/>
      <c r="U19" s="336"/>
      <c r="V19" s="336"/>
      <c r="W19" s="336"/>
      <c r="X19" s="336"/>
      <c r="Y19" s="336"/>
      <c r="Z19" s="336"/>
      <c r="AA19" s="336"/>
      <c r="AB19" s="336"/>
    </row>
    <row r="20" spans="1:28" ht="12" customHeight="1">
      <c r="A20" s="353" t="s">
        <v>574</v>
      </c>
      <c r="B20" s="328" t="s">
        <v>575</v>
      </c>
      <c r="C20" s="332"/>
      <c r="D20" s="354"/>
      <c r="E20" s="354"/>
      <c r="F20" s="354"/>
      <c r="G20" s="334">
        <f t="shared" si="0"/>
        <v>0</v>
      </c>
      <c r="H20" s="355"/>
      <c r="I20" s="355"/>
      <c r="J20" s="334">
        <f t="shared" si="1"/>
        <v>0</v>
      </c>
      <c r="K20" s="355"/>
      <c r="L20" s="355"/>
      <c r="M20" s="355"/>
      <c r="N20" s="334">
        <f t="shared" si="2"/>
        <v>0</v>
      </c>
      <c r="O20" s="355"/>
      <c r="P20" s="355"/>
      <c r="Q20" s="334">
        <f t="shared" si="3"/>
        <v>0</v>
      </c>
      <c r="R20" s="334">
        <f t="shared" si="4"/>
        <v>0</v>
      </c>
      <c r="S20" s="336"/>
      <c r="T20" s="336"/>
      <c r="U20" s="336"/>
      <c r="V20" s="336"/>
      <c r="W20" s="336"/>
      <c r="X20" s="336"/>
      <c r="Y20" s="336"/>
      <c r="Z20" s="336"/>
      <c r="AA20" s="336"/>
      <c r="AB20" s="336"/>
    </row>
    <row r="21" spans="1:28" ht="12">
      <c r="A21" s="331" t="s">
        <v>542</v>
      </c>
      <c r="B21" s="331" t="s">
        <v>576</v>
      </c>
      <c r="C21" s="332" t="s">
        <v>577</v>
      </c>
      <c r="D21" s="333"/>
      <c r="E21" s="333">
        <v>1</v>
      </c>
      <c r="F21" s="333"/>
      <c r="G21" s="334">
        <f t="shared" si="0"/>
        <v>1</v>
      </c>
      <c r="H21" s="335"/>
      <c r="I21" s="335"/>
      <c r="J21" s="334">
        <f t="shared" si="1"/>
        <v>1</v>
      </c>
      <c r="K21" s="335"/>
      <c r="L21" s="335"/>
      <c r="M21" s="335"/>
      <c r="N21" s="334">
        <f t="shared" si="2"/>
        <v>0</v>
      </c>
      <c r="O21" s="335"/>
      <c r="P21" s="335"/>
      <c r="Q21" s="334">
        <f t="shared" si="3"/>
        <v>0</v>
      </c>
      <c r="R21" s="334">
        <f t="shared" si="4"/>
        <v>1</v>
      </c>
      <c r="S21" s="336"/>
      <c r="T21" s="336"/>
      <c r="U21" s="336"/>
      <c r="V21" s="336"/>
      <c r="W21" s="336"/>
      <c r="X21" s="336"/>
      <c r="Y21" s="336"/>
      <c r="Z21" s="336"/>
      <c r="AA21" s="336"/>
      <c r="AB21" s="336"/>
    </row>
    <row r="22" spans="1:28" ht="12">
      <c r="A22" s="331" t="s">
        <v>545</v>
      </c>
      <c r="B22" s="331" t="s">
        <v>578</v>
      </c>
      <c r="C22" s="332" t="s">
        <v>579</v>
      </c>
      <c r="D22" s="333">
        <v>5</v>
      </c>
      <c r="E22" s="333"/>
      <c r="F22" s="333"/>
      <c r="G22" s="334">
        <f t="shared" si="0"/>
        <v>5</v>
      </c>
      <c r="H22" s="335"/>
      <c r="I22" s="335"/>
      <c r="J22" s="334">
        <f t="shared" si="1"/>
        <v>5</v>
      </c>
      <c r="K22" s="335">
        <v>2</v>
      </c>
      <c r="L22" s="335">
        <v>2</v>
      </c>
      <c r="M22" s="335"/>
      <c r="N22" s="334">
        <f t="shared" si="2"/>
        <v>4</v>
      </c>
      <c r="O22" s="335"/>
      <c r="P22" s="335"/>
      <c r="Q22" s="334">
        <f t="shared" si="3"/>
        <v>4</v>
      </c>
      <c r="R22" s="334">
        <f t="shared" si="4"/>
        <v>1</v>
      </c>
      <c r="S22" s="336"/>
      <c r="T22" s="336"/>
      <c r="U22" s="336"/>
      <c r="V22" s="336"/>
      <c r="W22" s="336"/>
      <c r="X22" s="336"/>
      <c r="Y22" s="336"/>
      <c r="Z22" s="336"/>
      <c r="AA22" s="336"/>
      <c r="AB22" s="336"/>
    </row>
    <row r="23" spans="1:28" ht="12">
      <c r="A23" s="338" t="s">
        <v>548</v>
      </c>
      <c r="B23" s="338" t="s">
        <v>580</v>
      </c>
      <c r="C23" s="332" t="s">
        <v>581</v>
      </c>
      <c r="D23" s="333"/>
      <c r="E23" s="333"/>
      <c r="F23" s="333"/>
      <c r="G23" s="334">
        <f t="shared" si="0"/>
        <v>0</v>
      </c>
      <c r="H23" s="335"/>
      <c r="I23" s="335"/>
      <c r="J23" s="334">
        <f t="shared" si="1"/>
        <v>0</v>
      </c>
      <c r="K23" s="335"/>
      <c r="L23" s="335"/>
      <c r="M23" s="335"/>
      <c r="N23" s="334">
        <f t="shared" si="2"/>
        <v>0</v>
      </c>
      <c r="O23" s="335"/>
      <c r="P23" s="335"/>
      <c r="Q23" s="334">
        <f t="shared" si="3"/>
        <v>0</v>
      </c>
      <c r="R23" s="334">
        <f t="shared" si="4"/>
        <v>0</v>
      </c>
      <c r="S23" s="336"/>
      <c r="T23" s="336"/>
      <c r="U23" s="336"/>
      <c r="V23" s="336"/>
      <c r="W23" s="336"/>
      <c r="X23" s="336"/>
      <c r="Y23" s="336"/>
      <c r="Z23" s="336"/>
      <c r="AA23" s="336"/>
      <c r="AB23" s="336"/>
    </row>
    <row r="24" spans="1:28" ht="12">
      <c r="A24" s="331" t="s">
        <v>551</v>
      </c>
      <c r="B24" s="356" t="s">
        <v>564</v>
      </c>
      <c r="C24" s="332" t="s">
        <v>582</v>
      </c>
      <c r="D24" s="333"/>
      <c r="E24" s="333"/>
      <c r="F24" s="333"/>
      <c r="G24" s="334">
        <f t="shared" si="0"/>
        <v>0</v>
      </c>
      <c r="H24" s="335"/>
      <c r="I24" s="335"/>
      <c r="J24" s="334">
        <f t="shared" si="1"/>
        <v>0</v>
      </c>
      <c r="K24" s="335"/>
      <c r="L24" s="335"/>
      <c r="M24" s="335"/>
      <c r="N24" s="334">
        <f t="shared" si="2"/>
        <v>0</v>
      </c>
      <c r="O24" s="335"/>
      <c r="P24" s="335"/>
      <c r="Q24" s="334">
        <f t="shared" si="3"/>
        <v>0</v>
      </c>
      <c r="R24" s="334">
        <f t="shared" si="4"/>
        <v>0</v>
      </c>
      <c r="S24" s="336"/>
      <c r="T24" s="336"/>
      <c r="U24" s="336"/>
      <c r="V24" s="336"/>
      <c r="W24" s="336"/>
      <c r="X24" s="336"/>
      <c r="Y24" s="336"/>
      <c r="Z24" s="336"/>
      <c r="AA24" s="336"/>
      <c r="AB24" s="336"/>
    </row>
    <row r="25" spans="1:28" ht="12">
      <c r="A25" s="331"/>
      <c r="B25" s="345" t="s">
        <v>583</v>
      </c>
      <c r="C25" s="357" t="s">
        <v>584</v>
      </c>
      <c r="D25" s="358">
        <f>SUM(D21:D24)</f>
        <v>5</v>
      </c>
      <c r="E25" s="358">
        <f>SUM(E21:E24)</f>
        <v>1</v>
      </c>
      <c r="F25" s="358">
        <f>SUM(F21:F24)</f>
        <v>0</v>
      </c>
      <c r="G25" s="359">
        <f t="shared" si="0"/>
        <v>6</v>
      </c>
      <c r="H25" s="360">
        <f>SUM(H21:H24)</f>
        <v>0</v>
      </c>
      <c r="I25" s="360">
        <f>SUM(I21:I24)</f>
        <v>0</v>
      </c>
      <c r="J25" s="359">
        <f t="shared" si="1"/>
        <v>6</v>
      </c>
      <c r="K25" s="360">
        <f>SUM(K21:K24)</f>
        <v>2</v>
      </c>
      <c r="L25" s="360">
        <f>SUM(L21:L24)</f>
        <v>2</v>
      </c>
      <c r="M25" s="360">
        <f>SUM(M21:M24)</f>
        <v>0</v>
      </c>
      <c r="N25" s="359">
        <f t="shared" si="2"/>
        <v>4</v>
      </c>
      <c r="O25" s="360">
        <f>SUM(O21:O24)</f>
        <v>0</v>
      </c>
      <c r="P25" s="360">
        <f>SUM(P21:P24)</f>
        <v>0</v>
      </c>
      <c r="Q25" s="359">
        <f t="shared" si="3"/>
        <v>4</v>
      </c>
      <c r="R25" s="359">
        <f t="shared" si="4"/>
        <v>2</v>
      </c>
      <c r="S25" s="336"/>
      <c r="T25" s="336"/>
      <c r="U25" s="336"/>
      <c r="V25" s="336"/>
      <c r="W25" s="336"/>
      <c r="X25" s="336"/>
      <c r="Y25" s="336"/>
      <c r="Z25" s="336"/>
      <c r="AA25" s="336"/>
      <c r="AB25" s="336"/>
    </row>
    <row r="26" spans="1:18" ht="24" customHeight="1">
      <c r="A26" s="353" t="s">
        <v>585</v>
      </c>
      <c r="B26" s="361" t="s">
        <v>586</v>
      </c>
      <c r="C26" s="362"/>
      <c r="D26" s="363"/>
      <c r="E26" s="363"/>
      <c r="F26" s="363"/>
      <c r="G26" s="364"/>
      <c r="H26" s="365"/>
      <c r="I26" s="365"/>
      <c r="J26" s="364"/>
      <c r="K26" s="365"/>
      <c r="L26" s="365"/>
      <c r="M26" s="365"/>
      <c r="N26" s="364"/>
      <c r="O26" s="365"/>
      <c r="P26" s="365"/>
      <c r="Q26" s="364"/>
      <c r="R26" s="366"/>
    </row>
    <row r="27" spans="1:28" ht="12">
      <c r="A27" s="331" t="s">
        <v>542</v>
      </c>
      <c r="B27" s="367" t="s">
        <v>587</v>
      </c>
      <c r="C27" s="368" t="s">
        <v>588</v>
      </c>
      <c r="D27" s="369">
        <f>SUM(D28:D31)</f>
        <v>5</v>
      </c>
      <c r="E27" s="369">
        <f>SUM(E28:E31)</f>
        <v>0</v>
      </c>
      <c r="F27" s="369">
        <f>SUM(F28:F31)</f>
        <v>0</v>
      </c>
      <c r="G27" s="370">
        <f aca="true" t="shared" si="5" ref="G27:G39">D27+E27-F27</f>
        <v>5</v>
      </c>
      <c r="H27" s="371">
        <f>SUM(H28:H31)</f>
        <v>0</v>
      </c>
      <c r="I27" s="371">
        <f>SUM(I28:I31)</f>
        <v>0</v>
      </c>
      <c r="J27" s="370">
        <f aca="true" t="shared" si="6" ref="J27:J39">G27+H27-I27</f>
        <v>5</v>
      </c>
      <c r="K27" s="371">
        <f>SUM(K28:K31)</f>
        <v>0</v>
      </c>
      <c r="L27" s="371">
        <f>SUM(L28:L31)</f>
        <v>0</v>
      </c>
      <c r="M27" s="371">
        <f>SUM(M28:M31)</f>
        <v>0</v>
      </c>
      <c r="N27" s="370">
        <f aca="true" t="shared" si="7" ref="N27:N39">K27+L27-M27</f>
        <v>0</v>
      </c>
      <c r="O27" s="371">
        <f>SUM(O28:O31)</f>
        <v>0</v>
      </c>
      <c r="P27" s="371">
        <f>SUM(P28:P31)</f>
        <v>0</v>
      </c>
      <c r="Q27" s="370">
        <f aca="true" t="shared" si="8" ref="Q27:Q39">N27+O27-P27</f>
        <v>0</v>
      </c>
      <c r="R27" s="370">
        <f aca="true" t="shared" si="9" ref="R27:R39">J27-Q27</f>
        <v>5</v>
      </c>
      <c r="S27" s="336"/>
      <c r="T27" s="336"/>
      <c r="U27" s="336"/>
      <c r="V27" s="336"/>
      <c r="W27" s="336"/>
      <c r="X27" s="336"/>
      <c r="Y27" s="336"/>
      <c r="Z27" s="336"/>
      <c r="AA27" s="336"/>
      <c r="AB27" s="336"/>
    </row>
    <row r="28" spans="1:28" ht="12">
      <c r="A28" s="331"/>
      <c r="B28" s="331" t="s">
        <v>107</v>
      </c>
      <c r="C28" s="332" t="s">
        <v>589</v>
      </c>
      <c r="D28" s="333">
        <v>5</v>
      </c>
      <c r="E28" s="333"/>
      <c r="F28" s="333"/>
      <c r="G28" s="334">
        <f t="shared" si="5"/>
        <v>5</v>
      </c>
      <c r="H28" s="335"/>
      <c r="I28" s="335"/>
      <c r="J28" s="334">
        <f t="shared" si="6"/>
        <v>5</v>
      </c>
      <c r="K28" s="372"/>
      <c r="L28" s="372"/>
      <c r="M28" s="372"/>
      <c r="N28" s="334">
        <f t="shared" si="7"/>
        <v>0</v>
      </c>
      <c r="O28" s="372"/>
      <c r="P28" s="372"/>
      <c r="Q28" s="334">
        <f t="shared" si="8"/>
        <v>0</v>
      </c>
      <c r="R28" s="334">
        <f t="shared" si="9"/>
        <v>5</v>
      </c>
      <c r="S28" s="336"/>
      <c r="T28" s="336"/>
      <c r="U28" s="336"/>
      <c r="V28" s="336"/>
      <c r="W28" s="336"/>
      <c r="X28" s="336"/>
      <c r="Y28" s="336"/>
      <c r="Z28" s="336"/>
      <c r="AA28" s="336"/>
      <c r="AB28" s="336"/>
    </row>
    <row r="29" spans="1:28" ht="12">
      <c r="A29" s="331"/>
      <c r="B29" s="331" t="s">
        <v>109</v>
      </c>
      <c r="C29" s="332" t="s">
        <v>590</v>
      </c>
      <c r="D29" s="333"/>
      <c r="E29" s="333"/>
      <c r="F29" s="333"/>
      <c r="G29" s="334">
        <f t="shared" si="5"/>
        <v>0</v>
      </c>
      <c r="H29" s="372"/>
      <c r="I29" s="372"/>
      <c r="J29" s="334">
        <f t="shared" si="6"/>
        <v>0</v>
      </c>
      <c r="K29" s="372"/>
      <c r="L29" s="372"/>
      <c r="M29" s="372"/>
      <c r="N29" s="334">
        <f t="shared" si="7"/>
        <v>0</v>
      </c>
      <c r="O29" s="372"/>
      <c r="P29" s="372"/>
      <c r="Q29" s="334">
        <f t="shared" si="8"/>
        <v>0</v>
      </c>
      <c r="R29" s="334">
        <f t="shared" si="9"/>
        <v>0</v>
      </c>
      <c r="S29" s="336"/>
      <c r="T29" s="336"/>
      <c r="U29" s="336"/>
      <c r="V29" s="336"/>
      <c r="W29" s="336"/>
      <c r="X29" s="336"/>
      <c r="Y29" s="336"/>
      <c r="Z29" s="336"/>
      <c r="AA29" s="336"/>
      <c r="AB29" s="336"/>
    </row>
    <row r="30" spans="1:28" ht="12">
      <c r="A30" s="331"/>
      <c r="B30" s="331" t="s">
        <v>113</v>
      </c>
      <c r="C30" s="332" t="s">
        <v>591</v>
      </c>
      <c r="D30" s="333"/>
      <c r="E30" s="333"/>
      <c r="F30" s="333"/>
      <c r="G30" s="334">
        <f t="shared" si="5"/>
        <v>0</v>
      </c>
      <c r="H30" s="372"/>
      <c r="I30" s="372"/>
      <c r="J30" s="334">
        <f t="shared" si="6"/>
        <v>0</v>
      </c>
      <c r="K30" s="372"/>
      <c r="L30" s="372"/>
      <c r="M30" s="372"/>
      <c r="N30" s="334">
        <f t="shared" si="7"/>
        <v>0</v>
      </c>
      <c r="O30" s="372"/>
      <c r="P30" s="372"/>
      <c r="Q30" s="334">
        <f t="shared" si="8"/>
        <v>0</v>
      </c>
      <c r="R30" s="334">
        <f t="shared" si="9"/>
        <v>0</v>
      </c>
      <c r="S30" s="336"/>
      <c r="T30" s="336"/>
      <c r="U30" s="336"/>
      <c r="V30" s="336"/>
      <c r="W30" s="336"/>
      <c r="X30" s="336"/>
      <c r="Y30" s="336"/>
      <c r="Z30" s="336"/>
      <c r="AA30" s="336"/>
      <c r="AB30" s="336"/>
    </row>
    <row r="31" spans="1:28" ht="12">
      <c r="A31" s="331"/>
      <c r="B31" s="331" t="s">
        <v>115</v>
      </c>
      <c r="C31" s="332" t="s">
        <v>592</v>
      </c>
      <c r="D31" s="333"/>
      <c r="E31" s="333"/>
      <c r="F31" s="333"/>
      <c r="G31" s="334">
        <f t="shared" si="5"/>
        <v>0</v>
      </c>
      <c r="H31" s="372"/>
      <c r="I31" s="372"/>
      <c r="J31" s="334">
        <f t="shared" si="6"/>
        <v>0</v>
      </c>
      <c r="K31" s="372"/>
      <c r="L31" s="372"/>
      <c r="M31" s="372"/>
      <c r="N31" s="334">
        <f t="shared" si="7"/>
        <v>0</v>
      </c>
      <c r="O31" s="372"/>
      <c r="P31" s="372"/>
      <c r="Q31" s="334">
        <f t="shared" si="8"/>
        <v>0</v>
      </c>
      <c r="R31" s="334">
        <f t="shared" si="9"/>
        <v>0</v>
      </c>
      <c r="S31" s="336"/>
      <c r="T31" s="336"/>
      <c r="U31" s="336"/>
      <c r="V31" s="336"/>
      <c r="W31" s="336"/>
      <c r="X31" s="336"/>
      <c r="Y31" s="336"/>
      <c r="Z31" s="336"/>
      <c r="AA31" s="336"/>
      <c r="AB31" s="336"/>
    </row>
    <row r="32" spans="1:28" ht="24">
      <c r="A32" s="331" t="s">
        <v>545</v>
      </c>
      <c r="B32" s="367" t="s">
        <v>593</v>
      </c>
      <c r="C32" s="332" t="s">
        <v>594</v>
      </c>
      <c r="D32" s="344">
        <f>SUM(D33:D36)</f>
        <v>0</v>
      </c>
      <c r="E32" s="344">
        <f>SUM(E33:E36)</f>
        <v>0</v>
      </c>
      <c r="F32" s="344">
        <f>SUM(F33:F36)</f>
        <v>0</v>
      </c>
      <c r="G32" s="334">
        <f t="shared" si="5"/>
        <v>0</v>
      </c>
      <c r="H32" s="373">
        <f>SUM(H33:H36)</f>
        <v>0</v>
      </c>
      <c r="I32" s="373">
        <f>SUM(I33:I36)</f>
        <v>0</v>
      </c>
      <c r="J32" s="334">
        <f t="shared" si="6"/>
        <v>0</v>
      </c>
      <c r="K32" s="373">
        <f>SUM(K33:K36)</f>
        <v>0</v>
      </c>
      <c r="L32" s="373">
        <f>SUM(L33:L36)</f>
        <v>0</v>
      </c>
      <c r="M32" s="373">
        <f>SUM(M33:M36)</f>
        <v>0</v>
      </c>
      <c r="N32" s="334">
        <f t="shared" si="7"/>
        <v>0</v>
      </c>
      <c r="O32" s="373">
        <f>SUM(O33:O36)</f>
        <v>0</v>
      </c>
      <c r="P32" s="373">
        <f>SUM(P33:P36)</f>
        <v>0</v>
      </c>
      <c r="Q32" s="334">
        <f t="shared" si="8"/>
        <v>0</v>
      </c>
      <c r="R32" s="334">
        <f t="shared" si="9"/>
        <v>0</v>
      </c>
      <c r="S32" s="336"/>
      <c r="T32" s="336"/>
      <c r="U32" s="336"/>
      <c r="V32" s="336"/>
      <c r="W32" s="336"/>
      <c r="X32" s="336"/>
      <c r="Y32" s="336"/>
      <c r="Z32" s="336"/>
      <c r="AA32" s="336"/>
      <c r="AB32" s="336"/>
    </row>
    <row r="33" spans="1:28" ht="12">
      <c r="A33" s="331"/>
      <c r="B33" s="374" t="s">
        <v>121</v>
      </c>
      <c r="C33" s="332" t="s">
        <v>595</v>
      </c>
      <c r="D33" s="333"/>
      <c r="E33" s="333"/>
      <c r="F33" s="333"/>
      <c r="G33" s="334">
        <f t="shared" si="5"/>
        <v>0</v>
      </c>
      <c r="H33" s="372"/>
      <c r="I33" s="372"/>
      <c r="J33" s="334">
        <f t="shared" si="6"/>
        <v>0</v>
      </c>
      <c r="K33" s="372"/>
      <c r="L33" s="372"/>
      <c r="M33" s="372"/>
      <c r="N33" s="334">
        <f t="shared" si="7"/>
        <v>0</v>
      </c>
      <c r="O33" s="372"/>
      <c r="P33" s="372"/>
      <c r="Q33" s="334">
        <f t="shared" si="8"/>
        <v>0</v>
      </c>
      <c r="R33" s="334">
        <f t="shared" si="9"/>
        <v>0</v>
      </c>
      <c r="S33" s="336"/>
      <c r="T33" s="336"/>
      <c r="U33" s="336"/>
      <c r="V33" s="336"/>
      <c r="W33" s="336"/>
      <c r="X33" s="336"/>
      <c r="Y33" s="336"/>
      <c r="Z33" s="336"/>
      <c r="AA33" s="336"/>
      <c r="AB33" s="336"/>
    </row>
    <row r="34" spans="1:28" ht="12">
      <c r="A34" s="331"/>
      <c r="B34" s="374" t="s">
        <v>596</v>
      </c>
      <c r="C34" s="332" t="s">
        <v>597</v>
      </c>
      <c r="D34" s="333"/>
      <c r="E34" s="333"/>
      <c r="F34" s="333"/>
      <c r="G34" s="334">
        <f t="shared" si="5"/>
        <v>0</v>
      </c>
      <c r="H34" s="372"/>
      <c r="I34" s="372"/>
      <c r="J34" s="334">
        <f t="shared" si="6"/>
        <v>0</v>
      </c>
      <c r="K34" s="372"/>
      <c r="L34" s="372"/>
      <c r="M34" s="372"/>
      <c r="N34" s="334">
        <f t="shared" si="7"/>
        <v>0</v>
      </c>
      <c r="O34" s="372"/>
      <c r="P34" s="372"/>
      <c r="Q34" s="334">
        <f t="shared" si="8"/>
        <v>0</v>
      </c>
      <c r="R34" s="334">
        <f t="shared" si="9"/>
        <v>0</v>
      </c>
      <c r="S34" s="336"/>
      <c r="T34" s="336"/>
      <c r="U34" s="336"/>
      <c r="V34" s="336"/>
      <c r="W34" s="336"/>
      <c r="X34" s="336"/>
      <c r="Y34" s="336"/>
      <c r="Z34" s="336"/>
      <c r="AA34" s="336"/>
      <c r="AB34" s="336"/>
    </row>
    <row r="35" spans="1:28" ht="12">
      <c r="A35" s="331"/>
      <c r="B35" s="374" t="s">
        <v>598</v>
      </c>
      <c r="C35" s="332" t="s">
        <v>599</v>
      </c>
      <c r="D35" s="333"/>
      <c r="E35" s="333"/>
      <c r="F35" s="333"/>
      <c r="G35" s="334">
        <f t="shared" si="5"/>
        <v>0</v>
      </c>
      <c r="H35" s="372"/>
      <c r="I35" s="372"/>
      <c r="J35" s="334">
        <f t="shared" si="6"/>
        <v>0</v>
      </c>
      <c r="K35" s="372"/>
      <c r="L35" s="372"/>
      <c r="M35" s="372"/>
      <c r="N35" s="334">
        <f t="shared" si="7"/>
        <v>0</v>
      </c>
      <c r="O35" s="372"/>
      <c r="P35" s="372"/>
      <c r="Q35" s="334">
        <f t="shared" si="8"/>
        <v>0</v>
      </c>
      <c r="R35" s="334">
        <f t="shared" si="9"/>
        <v>0</v>
      </c>
      <c r="S35" s="336"/>
      <c r="T35" s="336"/>
      <c r="U35" s="336"/>
      <c r="V35" s="336"/>
      <c r="W35" s="336"/>
      <c r="X35" s="336"/>
      <c r="Y35" s="336"/>
      <c r="Z35" s="336"/>
      <c r="AA35" s="336"/>
      <c r="AB35" s="336"/>
    </row>
    <row r="36" spans="1:28" ht="24">
      <c r="A36" s="331"/>
      <c r="B36" s="374" t="s">
        <v>600</v>
      </c>
      <c r="C36" s="332" t="s">
        <v>601</v>
      </c>
      <c r="D36" s="333"/>
      <c r="E36" s="333"/>
      <c r="F36" s="333"/>
      <c r="G36" s="334">
        <f t="shared" si="5"/>
        <v>0</v>
      </c>
      <c r="H36" s="372"/>
      <c r="I36" s="372"/>
      <c r="J36" s="334">
        <f t="shared" si="6"/>
        <v>0</v>
      </c>
      <c r="K36" s="372"/>
      <c r="L36" s="372"/>
      <c r="M36" s="372"/>
      <c r="N36" s="334">
        <f t="shared" si="7"/>
        <v>0</v>
      </c>
      <c r="O36" s="372"/>
      <c r="P36" s="372"/>
      <c r="Q36" s="334">
        <f t="shared" si="8"/>
        <v>0</v>
      </c>
      <c r="R36" s="334">
        <f t="shared" si="9"/>
        <v>0</v>
      </c>
      <c r="S36" s="336"/>
      <c r="T36" s="336"/>
      <c r="U36" s="336"/>
      <c r="V36" s="336"/>
      <c r="W36" s="336"/>
      <c r="X36" s="336"/>
      <c r="Y36" s="336"/>
      <c r="Z36" s="336"/>
      <c r="AA36" s="336"/>
      <c r="AB36" s="336"/>
    </row>
    <row r="37" spans="1:28" ht="12">
      <c r="A37" s="331" t="s">
        <v>548</v>
      </c>
      <c r="B37" s="374" t="s">
        <v>564</v>
      </c>
      <c r="C37" s="332" t="s">
        <v>602</v>
      </c>
      <c r="D37" s="333"/>
      <c r="E37" s="333"/>
      <c r="F37" s="333"/>
      <c r="G37" s="334">
        <f t="shared" si="5"/>
        <v>0</v>
      </c>
      <c r="H37" s="372"/>
      <c r="I37" s="372"/>
      <c r="J37" s="334">
        <f t="shared" si="6"/>
        <v>0</v>
      </c>
      <c r="K37" s="372"/>
      <c r="L37" s="372"/>
      <c r="M37" s="372"/>
      <c r="N37" s="334">
        <f t="shared" si="7"/>
        <v>0</v>
      </c>
      <c r="O37" s="372"/>
      <c r="P37" s="372"/>
      <c r="Q37" s="334">
        <f t="shared" si="8"/>
        <v>0</v>
      </c>
      <c r="R37" s="334">
        <f t="shared" si="9"/>
        <v>0</v>
      </c>
      <c r="S37" s="336"/>
      <c r="T37" s="336"/>
      <c r="U37" s="336"/>
      <c r="V37" s="336"/>
      <c r="W37" s="336"/>
      <c r="X37" s="336"/>
      <c r="Y37" s="336"/>
      <c r="Z37" s="336"/>
      <c r="AA37" s="336"/>
      <c r="AB37" s="336"/>
    </row>
    <row r="38" spans="1:28" ht="12">
      <c r="A38" s="331"/>
      <c r="B38" s="345" t="s">
        <v>603</v>
      </c>
      <c r="C38" s="346" t="s">
        <v>604</v>
      </c>
      <c r="D38" s="347">
        <f>D27+D32+D37</f>
        <v>5</v>
      </c>
      <c r="E38" s="347">
        <f>E27+E32+E37</f>
        <v>0</v>
      </c>
      <c r="F38" s="347">
        <f>F27+F32+F37</f>
        <v>0</v>
      </c>
      <c r="G38" s="334">
        <f t="shared" si="5"/>
        <v>5</v>
      </c>
      <c r="H38" s="348">
        <f>H27+H32+H37</f>
        <v>0</v>
      </c>
      <c r="I38" s="348">
        <f>I27+I32+I37</f>
        <v>0</v>
      </c>
      <c r="J38" s="334">
        <f t="shared" si="6"/>
        <v>5</v>
      </c>
      <c r="K38" s="348">
        <f>K27+K32+K37</f>
        <v>0</v>
      </c>
      <c r="L38" s="348">
        <f>L27+L32+L37</f>
        <v>0</v>
      </c>
      <c r="M38" s="348">
        <f>M27+M32+M37</f>
        <v>0</v>
      </c>
      <c r="N38" s="334">
        <f t="shared" si="7"/>
        <v>0</v>
      </c>
      <c r="O38" s="348">
        <f>O27+O32+O37</f>
        <v>0</v>
      </c>
      <c r="P38" s="348">
        <f>P27+P32+P37</f>
        <v>0</v>
      </c>
      <c r="Q38" s="334">
        <f t="shared" si="8"/>
        <v>0</v>
      </c>
      <c r="R38" s="334">
        <f t="shared" si="9"/>
        <v>5</v>
      </c>
      <c r="S38" s="336"/>
      <c r="T38" s="336"/>
      <c r="U38" s="336"/>
      <c r="V38" s="336"/>
      <c r="W38" s="336"/>
      <c r="X38" s="336"/>
      <c r="Y38" s="336"/>
      <c r="Z38" s="336"/>
      <c r="AA38" s="336"/>
      <c r="AB38" s="336"/>
    </row>
    <row r="39" spans="1:28" s="377" customFormat="1" ht="12">
      <c r="A39" s="349" t="s">
        <v>605</v>
      </c>
      <c r="B39" s="349" t="s">
        <v>606</v>
      </c>
      <c r="C39" s="346" t="s">
        <v>607</v>
      </c>
      <c r="D39" s="375"/>
      <c r="E39" s="375"/>
      <c r="F39" s="375"/>
      <c r="G39" s="334">
        <f t="shared" si="5"/>
        <v>0</v>
      </c>
      <c r="H39" s="375"/>
      <c r="I39" s="375"/>
      <c r="J39" s="334">
        <f t="shared" si="6"/>
        <v>0</v>
      </c>
      <c r="K39" s="375"/>
      <c r="L39" s="375"/>
      <c r="M39" s="375"/>
      <c r="N39" s="334">
        <f t="shared" si="7"/>
        <v>0</v>
      </c>
      <c r="O39" s="375"/>
      <c r="P39" s="375"/>
      <c r="Q39" s="334">
        <f t="shared" si="8"/>
        <v>0</v>
      </c>
      <c r="R39" s="334">
        <f t="shared" si="9"/>
        <v>0</v>
      </c>
      <c r="S39" s="376"/>
      <c r="T39" s="376"/>
      <c r="U39" s="376"/>
      <c r="V39" s="376"/>
      <c r="W39" s="376"/>
      <c r="X39" s="376"/>
      <c r="Y39" s="376"/>
      <c r="Z39" s="376"/>
      <c r="AA39" s="376"/>
      <c r="AB39" s="376"/>
    </row>
    <row r="40" spans="1:28" ht="12">
      <c r="A40" s="331"/>
      <c r="B40" s="349" t="s">
        <v>608</v>
      </c>
      <c r="C40" s="324" t="s">
        <v>609</v>
      </c>
      <c r="D40" s="378">
        <f aca="true" t="shared" si="10" ref="D40:R40">D17+D18+D19+D25+D38+D39</f>
        <v>7251</v>
      </c>
      <c r="E40" s="378">
        <f t="shared" si="10"/>
        <v>382</v>
      </c>
      <c r="F40" s="378">
        <f t="shared" si="10"/>
        <v>277</v>
      </c>
      <c r="G40" s="378">
        <f t="shared" si="10"/>
        <v>7356</v>
      </c>
      <c r="H40" s="378">
        <f t="shared" si="10"/>
        <v>0</v>
      </c>
      <c r="I40" s="378">
        <f t="shared" si="10"/>
        <v>0</v>
      </c>
      <c r="J40" s="378">
        <f t="shared" si="10"/>
        <v>7356</v>
      </c>
      <c r="K40" s="378">
        <f t="shared" si="10"/>
        <v>3942</v>
      </c>
      <c r="L40" s="378">
        <f t="shared" si="10"/>
        <v>215</v>
      </c>
      <c r="M40" s="378">
        <f t="shared" si="10"/>
        <v>1</v>
      </c>
      <c r="N40" s="378">
        <f t="shared" si="10"/>
        <v>4156</v>
      </c>
      <c r="O40" s="378">
        <f t="shared" si="10"/>
        <v>0</v>
      </c>
      <c r="P40" s="378">
        <f t="shared" si="10"/>
        <v>0</v>
      </c>
      <c r="Q40" s="378">
        <f t="shared" si="10"/>
        <v>4156</v>
      </c>
      <c r="R40" s="378">
        <f t="shared" si="10"/>
        <v>3200</v>
      </c>
      <c r="S40" s="336"/>
      <c r="T40" s="336"/>
      <c r="U40" s="336"/>
      <c r="V40" s="336"/>
      <c r="W40" s="336"/>
      <c r="X40" s="336"/>
      <c r="Y40" s="336"/>
      <c r="Z40" s="336"/>
      <c r="AA40" s="336"/>
      <c r="AB40" s="336"/>
    </row>
    <row r="41" spans="1:18" ht="12">
      <c r="A41" s="379"/>
      <c r="B41" s="379"/>
      <c r="C41" s="379"/>
      <c r="D41" s="380"/>
      <c r="E41" s="380"/>
      <c r="F41" s="380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</row>
    <row r="42" spans="1:18" ht="12">
      <c r="A42" s="379"/>
      <c r="B42" s="379" t="s">
        <v>610</v>
      </c>
      <c r="C42" s="379"/>
      <c r="D42" s="382"/>
      <c r="E42" s="382"/>
      <c r="F42" s="382"/>
      <c r="G42" s="383"/>
      <c r="H42" s="383"/>
      <c r="I42" s="383"/>
      <c r="J42" s="383"/>
      <c r="K42" s="383"/>
      <c r="L42" s="383"/>
      <c r="M42" s="383"/>
      <c r="N42" s="383"/>
      <c r="O42" s="383"/>
      <c r="P42" s="383"/>
      <c r="Q42" s="383"/>
      <c r="R42" s="383"/>
    </row>
    <row r="43" spans="1:18" ht="12">
      <c r="A43" s="379"/>
      <c r="B43" s="379"/>
      <c r="C43" s="379"/>
      <c r="D43" s="382"/>
      <c r="E43" s="382"/>
      <c r="F43" s="382"/>
      <c r="G43" s="383"/>
      <c r="H43" s="383"/>
      <c r="I43" s="383"/>
      <c r="J43" s="383"/>
      <c r="K43" s="383"/>
      <c r="L43" s="383"/>
      <c r="M43" s="383"/>
      <c r="N43" s="383"/>
      <c r="O43" s="383"/>
      <c r="P43" s="383"/>
      <c r="Q43" s="383"/>
      <c r="R43" s="383"/>
    </row>
    <row r="44" spans="1:18" ht="12.75">
      <c r="A44" s="379"/>
      <c r="B44" s="126" t="s">
        <v>870</v>
      </c>
      <c r="C44" s="126"/>
      <c r="D44" s="127"/>
      <c r="E44" s="127"/>
      <c r="F44" s="127"/>
      <c r="G44" s="379"/>
      <c r="H44" s="128" t="s">
        <v>859</v>
      </c>
      <c r="I44" s="128"/>
      <c r="J44" s="128"/>
      <c r="K44" s="550" t="s">
        <v>858</v>
      </c>
      <c r="L44" s="550"/>
      <c r="M44" s="550"/>
      <c r="N44" s="550"/>
      <c r="O44" s="384"/>
      <c r="P44" s="129"/>
      <c r="Q44" s="129"/>
      <c r="R44" s="129"/>
    </row>
    <row r="45" spans="1:18" ht="12.75">
      <c r="A45" s="314"/>
      <c r="B45" s="314"/>
      <c r="C45" s="314"/>
      <c r="D45" s="385"/>
      <c r="E45" s="385"/>
      <c r="F45" s="385"/>
      <c r="G45" s="314"/>
      <c r="H45" s="314"/>
      <c r="I45" s="314" t="s">
        <v>860</v>
      </c>
      <c r="J45" s="314"/>
      <c r="K45" s="314"/>
      <c r="L45" s="539" t="s">
        <v>850</v>
      </c>
      <c r="O45" s="314"/>
      <c r="P45" s="314"/>
      <c r="Q45" s="314"/>
      <c r="R45" s="314"/>
    </row>
    <row r="46" spans="1:18" ht="12.75">
      <c r="A46" s="314"/>
      <c r="B46" s="314"/>
      <c r="C46" s="314"/>
      <c r="D46" s="385"/>
      <c r="E46" s="385"/>
      <c r="F46" s="385"/>
      <c r="G46" s="314"/>
      <c r="H46" s="314"/>
      <c r="I46" s="314" t="s">
        <v>861</v>
      </c>
      <c r="J46" s="314"/>
      <c r="K46" s="314"/>
      <c r="L46" s="539" t="s">
        <v>854</v>
      </c>
      <c r="O46" s="314"/>
      <c r="P46" s="314"/>
      <c r="Q46" s="314"/>
      <c r="R46" s="314"/>
    </row>
    <row r="47" spans="1:18" ht="12.75">
      <c r="A47" s="314"/>
      <c r="B47" s="314"/>
      <c r="C47" s="314"/>
      <c r="D47" s="385"/>
      <c r="E47" s="385"/>
      <c r="F47" s="385"/>
      <c r="G47" s="314"/>
      <c r="H47" s="314"/>
      <c r="I47" s="314"/>
      <c r="J47" s="314"/>
      <c r="K47" s="314"/>
      <c r="L47" s="539"/>
      <c r="M47" s="314"/>
      <c r="N47" s="314"/>
      <c r="O47" s="314"/>
      <c r="P47" s="314"/>
      <c r="Q47" s="314"/>
      <c r="R47" s="314"/>
    </row>
    <row r="48" spans="1:18" ht="12.75">
      <c r="A48" s="314"/>
      <c r="B48" s="314"/>
      <c r="C48" s="314"/>
      <c r="D48" s="385"/>
      <c r="E48" s="385"/>
      <c r="F48" s="385"/>
      <c r="G48" s="314"/>
      <c r="H48" s="314"/>
      <c r="I48" s="314"/>
      <c r="J48" s="314"/>
      <c r="K48" s="314"/>
      <c r="L48" s="539"/>
      <c r="M48" s="314"/>
      <c r="N48" s="314"/>
      <c r="O48" s="314"/>
      <c r="P48" s="314"/>
      <c r="Q48" s="314"/>
      <c r="R48" s="314"/>
    </row>
    <row r="49" spans="1:18" ht="12.75">
      <c r="A49" s="314"/>
      <c r="B49" s="314"/>
      <c r="C49" s="314"/>
      <c r="D49" s="385"/>
      <c r="E49" s="385"/>
      <c r="F49" s="385"/>
      <c r="G49" s="314"/>
      <c r="H49" s="314"/>
      <c r="I49" s="314"/>
      <c r="J49" s="314"/>
      <c r="K49" s="314"/>
      <c r="L49" s="539"/>
      <c r="M49" s="314"/>
      <c r="N49" s="314"/>
      <c r="O49" s="314"/>
      <c r="P49" s="314"/>
      <c r="Q49" s="314"/>
      <c r="R49" s="314"/>
    </row>
    <row r="50" spans="1:18" ht="12.75">
      <c r="A50" s="314"/>
      <c r="B50" s="314"/>
      <c r="C50" s="314"/>
      <c r="D50" s="385"/>
      <c r="E50" s="385"/>
      <c r="F50" s="385"/>
      <c r="G50" s="314"/>
      <c r="H50" s="314"/>
      <c r="I50" s="314"/>
      <c r="J50" s="314"/>
      <c r="K50" s="314"/>
      <c r="L50" s="539"/>
      <c r="M50" s="314"/>
      <c r="N50" s="314"/>
      <c r="O50" s="314"/>
      <c r="P50" s="314"/>
      <c r="Q50" s="314"/>
      <c r="R50" s="314"/>
    </row>
    <row r="51" spans="4:12" ht="12.75">
      <c r="D51" s="343"/>
      <c r="E51" s="343"/>
      <c r="F51" s="343"/>
      <c r="L51" s="539"/>
    </row>
    <row r="52" spans="4:6" ht="12">
      <c r="D52" s="343"/>
      <c r="E52" s="343"/>
      <c r="F52" s="343"/>
    </row>
    <row r="53" spans="4:6" ht="12">
      <c r="D53" s="343"/>
      <c r="E53" s="343"/>
      <c r="F53" s="343"/>
    </row>
    <row r="54" spans="4:12" ht="12.75">
      <c r="D54" s="343"/>
      <c r="E54" s="343"/>
      <c r="F54" s="343"/>
      <c r="L54" s="539"/>
    </row>
    <row r="55" spans="4:12" ht="12.75">
      <c r="D55" s="343"/>
      <c r="E55" s="343"/>
      <c r="F55" s="343"/>
      <c r="L55" s="539"/>
    </row>
    <row r="56" spans="4:6" ht="12">
      <c r="D56" s="343"/>
      <c r="E56" s="343"/>
      <c r="F56" s="343"/>
    </row>
    <row r="57" spans="4:6" ht="12">
      <c r="D57" s="343"/>
      <c r="E57" s="343"/>
      <c r="F57" s="343"/>
    </row>
    <row r="58" spans="4:6" ht="12">
      <c r="D58" s="343"/>
      <c r="E58" s="343"/>
      <c r="F58" s="343"/>
    </row>
    <row r="59" spans="4:6" ht="12">
      <c r="D59" s="343"/>
      <c r="E59" s="343"/>
      <c r="F59" s="343"/>
    </row>
    <row r="60" spans="4:6" ht="12">
      <c r="D60" s="343"/>
      <c r="E60" s="343"/>
      <c r="F60" s="343"/>
    </row>
    <row r="61" spans="4:6" ht="12">
      <c r="D61" s="343"/>
      <c r="E61" s="343"/>
      <c r="F61" s="343"/>
    </row>
    <row r="62" spans="4:6" ht="12">
      <c r="D62" s="343"/>
      <c r="E62" s="343"/>
      <c r="F62" s="343"/>
    </row>
    <row r="63" spans="4:6" ht="12">
      <c r="D63" s="343"/>
      <c r="E63" s="343"/>
      <c r="F63" s="343"/>
    </row>
    <row r="64" spans="4:6" ht="12">
      <c r="D64" s="343"/>
      <c r="E64" s="343"/>
      <c r="F64" s="343"/>
    </row>
    <row r="65" spans="4:6" ht="12">
      <c r="D65" s="343"/>
      <c r="E65" s="343"/>
      <c r="F65" s="343"/>
    </row>
    <row r="66" spans="4:6" ht="12">
      <c r="D66" s="343"/>
      <c r="E66" s="343"/>
      <c r="F66" s="343"/>
    </row>
    <row r="67" spans="4:6" ht="12">
      <c r="D67" s="343"/>
      <c r="E67" s="343"/>
      <c r="F67" s="343"/>
    </row>
    <row r="68" spans="5:6" ht="12">
      <c r="E68" s="343"/>
      <c r="F68" s="343"/>
    </row>
    <row r="69" spans="5:6" ht="12">
      <c r="E69" s="343"/>
      <c r="F69" s="343"/>
    </row>
    <row r="70" spans="5:6" ht="12">
      <c r="E70" s="343"/>
      <c r="F70" s="343"/>
    </row>
    <row r="71" spans="5:6" ht="12">
      <c r="E71" s="343"/>
      <c r="F71" s="343"/>
    </row>
    <row r="72" spans="5:6" ht="12">
      <c r="E72" s="343"/>
      <c r="F72" s="343"/>
    </row>
    <row r="73" spans="5:6" ht="12">
      <c r="E73" s="343"/>
      <c r="F73" s="343"/>
    </row>
    <row r="74" spans="5:6" ht="12">
      <c r="E74" s="343"/>
      <c r="F74" s="343"/>
    </row>
    <row r="75" spans="5:6" ht="12">
      <c r="E75" s="343"/>
      <c r="F75" s="343"/>
    </row>
    <row r="76" spans="5:6" ht="12">
      <c r="E76" s="343"/>
      <c r="F76" s="343"/>
    </row>
    <row r="77" spans="5:6" ht="12">
      <c r="E77" s="343"/>
      <c r="F77" s="343"/>
    </row>
    <row r="78" spans="5:6" ht="12">
      <c r="E78" s="343"/>
      <c r="F78" s="343"/>
    </row>
    <row r="79" spans="5:6" ht="12">
      <c r="E79" s="343"/>
      <c r="F79" s="343"/>
    </row>
    <row r="80" spans="5:6" ht="12">
      <c r="E80" s="343"/>
      <c r="F80" s="343"/>
    </row>
    <row r="81" spans="5:6" ht="12">
      <c r="E81" s="343"/>
      <c r="F81" s="343"/>
    </row>
    <row r="82" spans="5:6" ht="12">
      <c r="E82" s="343"/>
      <c r="F82" s="343"/>
    </row>
    <row r="83" spans="5:6" ht="12">
      <c r="E83" s="343"/>
      <c r="F83" s="343"/>
    </row>
    <row r="84" spans="5:6" ht="12">
      <c r="E84" s="343"/>
      <c r="F84" s="343"/>
    </row>
    <row r="85" spans="5:6" ht="12">
      <c r="E85" s="343"/>
      <c r="F85" s="343"/>
    </row>
    <row r="86" spans="5:6" ht="12">
      <c r="E86" s="343"/>
      <c r="F86" s="343"/>
    </row>
    <row r="87" spans="5:6" ht="12">
      <c r="E87" s="343"/>
      <c r="F87" s="343"/>
    </row>
    <row r="88" spans="5:6" ht="12">
      <c r="E88" s="343"/>
      <c r="F88" s="343"/>
    </row>
    <row r="89" spans="5:6" ht="12">
      <c r="E89" s="343"/>
      <c r="F89" s="343"/>
    </row>
    <row r="90" spans="5:6" ht="12">
      <c r="E90" s="343"/>
      <c r="F90" s="343"/>
    </row>
    <row r="91" spans="5:6" ht="12">
      <c r="E91" s="343"/>
      <c r="F91" s="343"/>
    </row>
    <row r="92" spans="5:6" ht="12">
      <c r="E92" s="343"/>
      <c r="F92" s="343"/>
    </row>
    <row r="93" spans="5:6" ht="12">
      <c r="E93" s="343"/>
      <c r="F93" s="343"/>
    </row>
    <row r="94" spans="5:6" ht="12">
      <c r="E94" s="343"/>
      <c r="F94" s="343"/>
    </row>
    <row r="95" spans="5:6" ht="12">
      <c r="E95" s="343"/>
      <c r="F95" s="343"/>
    </row>
    <row r="96" spans="5:6" ht="12">
      <c r="E96" s="343"/>
      <c r="F96" s="343"/>
    </row>
    <row r="97" spans="5:6" ht="12">
      <c r="E97" s="343"/>
      <c r="F97" s="343"/>
    </row>
    <row r="98" spans="5:6" ht="12">
      <c r="E98" s="343"/>
      <c r="F98" s="343"/>
    </row>
    <row r="99" spans="5:6" ht="12">
      <c r="E99" s="343"/>
      <c r="F99" s="343"/>
    </row>
    <row r="100" spans="5:6" ht="12">
      <c r="E100" s="343"/>
      <c r="F100" s="343"/>
    </row>
    <row r="101" spans="5:6" ht="12">
      <c r="E101" s="343"/>
      <c r="F101" s="343"/>
    </row>
    <row r="102" spans="5:6" ht="12">
      <c r="E102" s="343"/>
      <c r="F102" s="343"/>
    </row>
    <row r="103" spans="5:6" ht="12">
      <c r="E103" s="343"/>
      <c r="F103" s="343"/>
    </row>
    <row r="104" spans="5:6" ht="12">
      <c r="E104" s="343"/>
      <c r="F104" s="343"/>
    </row>
    <row r="105" spans="5:6" ht="12">
      <c r="E105" s="343"/>
      <c r="F105" s="343"/>
    </row>
    <row r="106" spans="5:6" ht="12">
      <c r="E106" s="343"/>
      <c r="F106" s="343"/>
    </row>
    <row r="107" spans="5:6" ht="12">
      <c r="E107" s="343"/>
      <c r="F107" s="343"/>
    </row>
    <row r="108" spans="5:6" ht="12">
      <c r="E108" s="343"/>
      <c r="F108" s="343"/>
    </row>
    <row r="109" spans="5:6" ht="12">
      <c r="E109" s="343"/>
      <c r="F109" s="343"/>
    </row>
    <row r="110" spans="5:6" ht="12">
      <c r="E110" s="343"/>
      <c r="F110" s="343"/>
    </row>
    <row r="111" spans="5:6" ht="12">
      <c r="E111" s="343"/>
      <c r="F111" s="343"/>
    </row>
    <row r="112" spans="5:6" ht="12">
      <c r="E112" s="343"/>
      <c r="F112" s="343"/>
    </row>
    <row r="113" spans="5:6" ht="12">
      <c r="E113" s="343"/>
      <c r="F113" s="343"/>
    </row>
    <row r="114" spans="5:6" ht="12">
      <c r="E114" s="343"/>
      <c r="F114" s="343"/>
    </row>
    <row r="115" spans="5:6" ht="12">
      <c r="E115" s="343"/>
      <c r="F115" s="343"/>
    </row>
    <row r="116" spans="5:6" ht="12">
      <c r="E116" s="343"/>
      <c r="F116" s="343"/>
    </row>
    <row r="117" spans="5:6" ht="12">
      <c r="E117" s="343"/>
      <c r="F117" s="343"/>
    </row>
    <row r="118" spans="5:6" ht="12">
      <c r="E118" s="343"/>
      <c r="F118" s="343"/>
    </row>
    <row r="119" spans="5:6" ht="12">
      <c r="E119" s="343"/>
      <c r="F119" s="343"/>
    </row>
    <row r="120" spans="5:6" ht="12">
      <c r="E120" s="343"/>
      <c r="F120" s="343"/>
    </row>
    <row r="121" spans="5:6" ht="12">
      <c r="E121" s="343"/>
      <c r="F121" s="343"/>
    </row>
    <row r="122" spans="5:6" ht="12">
      <c r="E122" s="343"/>
      <c r="F122" s="343"/>
    </row>
    <row r="123" spans="5:6" ht="12">
      <c r="E123" s="343"/>
      <c r="F123" s="343"/>
    </row>
    <row r="124" spans="5:6" ht="12">
      <c r="E124" s="343"/>
      <c r="F124" s="343"/>
    </row>
    <row r="125" spans="5:6" ht="12">
      <c r="E125" s="343"/>
      <c r="F125" s="343"/>
    </row>
    <row r="126" spans="5:6" ht="12">
      <c r="E126" s="343"/>
      <c r="F126" s="343"/>
    </row>
    <row r="127" spans="5:6" ht="12">
      <c r="E127" s="343"/>
      <c r="F127" s="343"/>
    </row>
    <row r="128" spans="5:6" ht="12">
      <c r="E128" s="343"/>
      <c r="F128" s="343"/>
    </row>
    <row r="129" spans="5:6" ht="12">
      <c r="E129" s="343"/>
      <c r="F129" s="343"/>
    </row>
    <row r="130" spans="5:6" ht="12">
      <c r="E130" s="343"/>
      <c r="F130" s="343"/>
    </row>
    <row r="131" spans="5:6" ht="12">
      <c r="E131" s="343"/>
      <c r="F131" s="343"/>
    </row>
    <row r="132" spans="5:6" ht="12">
      <c r="E132" s="343"/>
      <c r="F132" s="343"/>
    </row>
    <row r="133" spans="5:6" ht="12">
      <c r="E133" s="343"/>
      <c r="F133" s="343"/>
    </row>
    <row r="134" spans="5:6" ht="12">
      <c r="E134" s="343"/>
      <c r="F134" s="343"/>
    </row>
    <row r="135" spans="5:6" ht="12">
      <c r="E135" s="343"/>
      <c r="F135" s="343"/>
    </row>
    <row r="136" spans="5:6" ht="12">
      <c r="E136" s="343"/>
      <c r="F136" s="343"/>
    </row>
    <row r="137" spans="5:6" ht="12">
      <c r="E137" s="343"/>
      <c r="F137" s="343"/>
    </row>
    <row r="138" spans="5:6" ht="12">
      <c r="E138" s="343"/>
      <c r="F138" s="343"/>
    </row>
    <row r="139" spans="5:6" ht="12">
      <c r="E139" s="343"/>
      <c r="F139" s="343"/>
    </row>
    <row r="140" spans="5:6" ht="12">
      <c r="E140" s="343"/>
      <c r="F140" s="343"/>
    </row>
    <row r="141" spans="5:6" ht="12">
      <c r="E141" s="343"/>
      <c r="F141" s="343"/>
    </row>
    <row r="142" spans="5:6" ht="12">
      <c r="E142" s="343"/>
      <c r="F142" s="343"/>
    </row>
    <row r="143" spans="5:6" ht="12">
      <c r="E143" s="343"/>
      <c r="F143" s="343"/>
    </row>
    <row r="144" spans="5:6" ht="12">
      <c r="E144" s="343"/>
      <c r="F144" s="343"/>
    </row>
    <row r="145" spans="5:6" ht="12">
      <c r="E145" s="343"/>
      <c r="F145" s="343"/>
    </row>
    <row r="146" spans="5:6" ht="12">
      <c r="E146" s="343"/>
      <c r="F146" s="343"/>
    </row>
    <row r="147" spans="5:6" ht="12">
      <c r="E147" s="343"/>
      <c r="F147" s="343"/>
    </row>
    <row r="148" spans="5:6" ht="12">
      <c r="E148" s="343"/>
      <c r="F148" s="343"/>
    </row>
    <row r="149" spans="5:6" ht="12">
      <c r="E149" s="343"/>
      <c r="F149" s="343"/>
    </row>
    <row r="150" spans="5:6" ht="12">
      <c r="E150" s="343"/>
      <c r="F150" s="343"/>
    </row>
    <row r="151" spans="5:6" ht="12">
      <c r="E151" s="343"/>
      <c r="F151" s="343"/>
    </row>
    <row r="152" spans="5:6" ht="12">
      <c r="E152" s="343"/>
      <c r="F152" s="343"/>
    </row>
    <row r="153" spans="5:6" ht="12">
      <c r="E153" s="343"/>
      <c r="F153" s="343"/>
    </row>
    <row r="154" spans="5:6" ht="12">
      <c r="E154" s="343"/>
      <c r="F154" s="343"/>
    </row>
    <row r="155" spans="5:6" ht="12">
      <c r="E155" s="343"/>
      <c r="F155" s="343"/>
    </row>
    <row r="156" spans="5:6" ht="12">
      <c r="E156" s="343"/>
      <c r="F156" s="343"/>
    </row>
    <row r="157" spans="5:6" ht="12">
      <c r="E157" s="343"/>
      <c r="F157" s="343"/>
    </row>
    <row r="158" spans="5:6" ht="12">
      <c r="E158" s="343"/>
      <c r="F158" s="343"/>
    </row>
    <row r="159" spans="5:6" ht="12">
      <c r="E159" s="343"/>
      <c r="F159" s="343"/>
    </row>
    <row r="160" spans="5:6" ht="12">
      <c r="E160" s="343"/>
      <c r="F160" s="343"/>
    </row>
    <row r="161" spans="5:6" ht="12">
      <c r="E161" s="343"/>
      <c r="F161" s="343"/>
    </row>
    <row r="162" spans="5:6" ht="12">
      <c r="E162" s="343"/>
      <c r="F162" s="343"/>
    </row>
    <row r="163" spans="5:6" ht="12">
      <c r="E163" s="343"/>
      <c r="F163" s="343"/>
    </row>
    <row r="164" spans="5:6" ht="12">
      <c r="E164" s="343"/>
      <c r="F164" s="343"/>
    </row>
    <row r="165" spans="5:6" ht="12">
      <c r="E165" s="343"/>
      <c r="F165" s="343"/>
    </row>
    <row r="166" spans="5:6" ht="12">
      <c r="E166" s="343"/>
      <c r="F166" s="343"/>
    </row>
    <row r="167" spans="5:6" ht="12">
      <c r="E167" s="343"/>
      <c r="F167" s="343"/>
    </row>
    <row r="168" spans="5:6" ht="12">
      <c r="E168" s="343"/>
      <c r="F168" s="343"/>
    </row>
    <row r="169" spans="5:6" ht="12">
      <c r="E169" s="343"/>
      <c r="F169" s="343"/>
    </row>
    <row r="170" spans="5:6" ht="12">
      <c r="E170" s="343"/>
      <c r="F170" s="343"/>
    </row>
    <row r="171" spans="5:6" ht="12">
      <c r="E171" s="343"/>
      <c r="F171" s="343"/>
    </row>
    <row r="172" spans="5:6" ht="12">
      <c r="E172" s="343"/>
      <c r="F172" s="343"/>
    </row>
  </sheetData>
  <sheetProtection/>
  <mergeCells count="17">
    <mergeCell ref="K44:N44"/>
    <mergeCell ref="A7:B7"/>
    <mergeCell ref="K5:N5"/>
    <mergeCell ref="B1:L1"/>
    <mergeCell ref="A2:B2"/>
    <mergeCell ref="C2:H2"/>
    <mergeCell ref="A3:B3"/>
    <mergeCell ref="C3:E3"/>
    <mergeCell ref="M3:N3"/>
    <mergeCell ref="A5:B6"/>
    <mergeCell ref="O5:P5"/>
    <mergeCell ref="Q5:Q6"/>
    <mergeCell ref="C5:C6"/>
    <mergeCell ref="R5:R6"/>
    <mergeCell ref="D5:G5"/>
    <mergeCell ref="H5:I5"/>
    <mergeCell ref="J5:J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O33:P37 K33:M37 H33:I37 D33:F37 O28:P31 K28:M31 H28:I31 D28:F31 O21:P24 K21:M24 H21:I24 D21:F24 O18:P19 K18:M19 H18:I19 D18:F19 O9:P16 K9:M16 H9:I16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 H39:I39">
      <formula1>-99999999999990</formula1>
      <formula2>10000000000000000</formula2>
    </dataValidation>
  </dataValidations>
  <printOptions/>
  <pageMargins left="0.5511811023622047" right="0.35433070866141736" top="0.35433070866141736" bottom="0.5118110236220472" header="0.15748031496062992" footer="0.5118110236220472"/>
  <pageSetup horizontalDpi="300" verticalDpi="300" orientation="landscape" paperSize="9" scale="60" r:id="rId1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9"/>
  <sheetViews>
    <sheetView zoomScalePageLayoutView="0" workbookViewId="0" topLeftCell="A1">
      <selection activeCell="C109" sqref="C109:F109"/>
    </sheetView>
  </sheetViews>
  <sheetFormatPr defaultColWidth="10.625" defaultRowHeight="12.75"/>
  <cols>
    <col min="1" max="1" width="37.50390625" style="130" customWidth="1"/>
    <col min="2" max="2" width="12.625" style="386" customWidth="1"/>
    <col min="3" max="3" width="18.375" style="130" customWidth="1"/>
    <col min="4" max="4" width="26.125" style="130" customWidth="1"/>
    <col min="5" max="5" width="19.375" style="130" customWidth="1"/>
    <col min="6" max="6" width="19.125" style="130" customWidth="1"/>
    <col min="7" max="26" width="0" style="130" hidden="1" customWidth="1"/>
    <col min="27" max="16384" width="10.625" style="130" customWidth="1"/>
  </cols>
  <sheetData>
    <row r="1" spans="1:6" ht="24" customHeight="1">
      <c r="A1" s="575" t="s">
        <v>611</v>
      </c>
      <c r="B1" s="575"/>
      <c r="C1" s="575"/>
      <c r="D1" s="575"/>
      <c r="E1" s="575"/>
      <c r="F1" s="388"/>
    </row>
    <row r="2" spans="1:6" ht="12">
      <c r="A2" s="389"/>
      <c r="B2" s="390"/>
      <c r="C2" s="391"/>
      <c r="D2" s="336"/>
      <c r="E2" s="392"/>
      <c r="F2" s="393"/>
    </row>
    <row r="3" spans="1:15" ht="24.75" customHeight="1">
      <c r="A3" s="394" t="s">
        <v>385</v>
      </c>
      <c r="B3" s="576" t="str">
        <f>'справка _1_БАЛАНС'!E3</f>
        <v>СВИНЕКОМПЛЕКС НИКОЛОВО АД</v>
      </c>
      <c r="C3" s="576"/>
      <c r="D3" s="137" t="s">
        <v>3</v>
      </c>
      <c r="E3" s="336">
        <f>'справка _1_БАЛАНС'!H3</f>
        <v>117035708</v>
      </c>
      <c r="F3" s="395"/>
      <c r="G3" s="396"/>
      <c r="H3" s="396"/>
      <c r="I3" s="396"/>
      <c r="J3" s="396"/>
      <c r="K3" s="396"/>
      <c r="L3" s="396"/>
      <c r="M3" s="396"/>
      <c r="N3" s="396"/>
      <c r="O3" s="396"/>
    </row>
    <row r="4" spans="1:15" ht="15">
      <c r="A4" s="397" t="s">
        <v>8</v>
      </c>
      <c r="B4" s="577" t="str">
        <f>'справка _1_БАЛАНС'!E5</f>
        <v>01.01.2013-31.12.2013</v>
      </c>
      <c r="C4" s="577"/>
      <c r="D4" s="139" t="s">
        <v>6</v>
      </c>
      <c r="E4" s="336" t="str">
        <f>'справка _1_БАЛАНС'!H4</f>
        <v> </v>
      </c>
      <c r="F4" s="398"/>
      <c r="G4" s="399"/>
      <c r="H4" s="399"/>
      <c r="I4" s="399"/>
      <c r="J4" s="399"/>
      <c r="K4" s="399"/>
      <c r="L4" s="399"/>
      <c r="M4" s="399"/>
      <c r="N4" s="399"/>
      <c r="O4" s="399"/>
    </row>
    <row r="5" spans="1:5" ht="12.75" customHeight="1">
      <c r="A5" s="400" t="s">
        <v>612</v>
      </c>
      <c r="B5" s="401"/>
      <c r="C5" s="402"/>
      <c r="D5" s="336"/>
      <c r="E5" s="403" t="s">
        <v>613</v>
      </c>
    </row>
    <row r="6" spans="1:14" s="325" customFormat="1" ht="23.25" customHeight="1">
      <c r="A6" s="404" t="s">
        <v>462</v>
      </c>
      <c r="B6" s="405" t="s">
        <v>11</v>
      </c>
      <c r="C6" s="406" t="s">
        <v>614</v>
      </c>
      <c r="D6" s="578" t="s">
        <v>615</v>
      </c>
      <c r="E6" s="578"/>
      <c r="F6" s="408"/>
      <c r="G6" s="409"/>
      <c r="H6" s="409"/>
      <c r="I6" s="409"/>
      <c r="J6" s="409"/>
      <c r="K6" s="409"/>
      <c r="L6" s="409"/>
      <c r="M6" s="409"/>
      <c r="N6" s="409"/>
    </row>
    <row r="7" spans="1:15" s="325" customFormat="1" ht="12">
      <c r="A7" s="404"/>
      <c r="B7" s="410"/>
      <c r="C7" s="406"/>
      <c r="D7" s="411" t="s">
        <v>616</v>
      </c>
      <c r="E7" s="412" t="s">
        <v>617</v>
      </c>
      <c r="F7" s="408"/>
      <c r="G7" s="409"/>
      <c r="H7" s="409"/>
      <c r="I7" s="409"/>
      <c r="J7" s="409"/>
      <c r="K7" s="409"/>
      <c r="L7" s="409"/>
      <c r="M7" s="409"/>
      <c r="N7" s="409"/>
      <c r="O7" s="409"/>
    </row>
    <row r="8" spans="1:15" s="325" customFormat="1" ht="12">
      <c r="A8" s="407" t="s">
        <v>14</v>
      </c>
      <c r="B8" s="410" t="s">
        <v>15</v>
      </c>
      <c r="C8" s="407">
        <v>1</v>
      </c>
      <c r="D8" s="407">
        <v>2</v>
      </c>
      <c r="E8" s="407">
        <v>3</v>
      </c>
      <c r="F8" s="408"/>
      <c r="G8" s="409"/>
      <c r="H8" s="409"/>
      <c r="I8" s="409"/>
      <c r="J8" s="409"/>
      <c r="K8" s="409"/>
      <c r="L8" s="409"/>
      <c r="M8" s="409"/>
      <c r="N8" s="409"/>
      <c r="O8" s="409"/>
    </row>
    <row r="9" spans="1:6" ht="12">
      <c r="A9" s="411" t="s">
        <v>618</v>
      </c>
      <c r="B9" s="413" t="s">
        <v>619</v>
      </c>
      <c r="C9" s="414"/>
      <c r="D9" s="414"/>
      <c r="E9" s="415">
        <f>C9-D9</f>
        <v>0</v>
      </c>
      <c r="F9" s="416"/>
    </row>
    <row r="10" spans="1:6" ht="24">
      <c r="A10" s="411" t="s">
        <v>620</v>
      </c>
      <c r="B10" s="417"/>
      <c r="C10" s="418"/>
      <c r="D10" s="418"/>
      <c r="E10" s="415"/>
      <c r="F10" s="416"/>
    </row>
    <row r="11" spans="1:15" ht="24">
      <c r="A11" s="419" t="s">
        <v>621</v>
      </c>
      <c r="B11" s="420" t="s">
        <v>622</v>
      </c>
      <c r="C11" s="421">
        <f>SUM(C12:C14)</f>
        <v>0</v>
      </c>
      <c r="D11" s="421">
        <f>SUM(D12:D14)</f>
        <v>0</v>
      </c>
      <c r="E11" s="415">
        <f>SUM(E12:E14)</f>
        <v>0</v>
      </c>
      <c r="F11" s="416"/>
      <c r="G11" s="336"/>
      <c r="H11" s="336"/>
      <c r="I11" s="336"/>
      <c r="J11" s="336"/>
      <c r="K11" s="336"/>
      <c r="L11" s="336"/>
      <c r="M11" s="336"/>
      <c r="N11" s="336"/>
      <c r="O11" s="336"/>
    </row>
    <row r="12" spans="1:6" ht="12">
      <c r="A12" s="419" t="s">
        <v>623</v>
      </c>
      <c r="B12" s="420" t="s">
        <v>624</v>
      </c>
      <c r="C12" s="414"/>
      <c r="D12" s="414"/>
      <c r="E12" s="415">
        <f aca="true" t="shared" si="0" ref="E12:E18">C12-D12</f>
        <v>0</v>
      </c>
      <c r="F12" s="416"/>
    </row>
    <row r="13" spans="1:6" ht="12">
      <c r="A13" s="419" t="s">
        <v>625</v>
      </c>
      <c r="B13" s="420" t="s">
        <v>626</v>
      </c>
      <c r="C13" s="414"/>
      <c r="D13" s="414"/>
      <c r="E13" s="415">
        <f t="shared" si="0"/>
        <v>0</v>
      </c>
      <c r="F13" s="416"/>
    </row>
    <row r="14" spans="1:6" ht="12">
      <c r="A14" s="419" t="s">
        <v>627</v>
      </c>
      <c r="B14" s="420" t="s">
        <v>628</v>
      </c>
      <c r="C14" s="414"/>
      <c r="D14" s="414"/>
      <c r="E14" s="415">
        <f t="shared" si="0"/>
        <v>0</v>
      </c>
      <c r="F14" s="416"/>
    </row>
    <row r="15" spans="1:6" ht="24">
      <c r="A15" s="419" t="s">
        <v>629</v>
      </c>
      <c r="B15" s="420" t="s">
        <v>630</v>
      </c>
      <c r="C15" s="414"/>
      <c r="D15" s="414"/>
      <c r="E15" s="415">
        <f t="shared" si="0"/>
        <v>0</v>
      </c>
      <c r="F15" s="416"/>
    </row>
    <row r="16" spans="1:15" ht="12">
      <c r="A16" s="419" t="s">
        <v>631</v>
      </c>
      <c r="B16" s="420" t="s">
        <v>632</v>
      </c>
      <c r="C16" s="421">
        <f>+C17+C18</f>
        <v>0</v>
      </c>
      <c r="D16" s="421">
        <f>+D17+D18</f>
        <v>0</v>
      </c>
      <c r="E16" s="415">
        <f t="shared" si="0"/>
        <v>0</v>
      </c>
      <c r="F16" s="416"/>
      <c r="G16" s="336"/>
      <c r="H16" s="336"/>
      <c r="I16" s="336"/>
      <c r="J16" s="336"/>
      <c r="K16" s="336"/>
      <c r="L16" s="336"/>
      <c r="M16" s="336"/>
      <c r="N16" s="336"/>
      <c r="O16" s="336"/>
    </row>
    <row r="17" spans="1:6" ht="12">
      <c r="A17" s="419" t="s">
        <v>633</v>
      </c>
      <c r="B17" s="420" t="s">
        <v>634</v>
      </c>
      <c r="C17" s="414"/>
      <c r="D17" s="414"/>
      <c r="E17" s="415">
        <f t="shared" si="0"/>
        <v>0</v>
      </c>
      <c r="F17" s="416"/>
    </row>
    <row r="18" spans="1:6" ht="12">
      <c r="A18" s="419" t="s">
        <v>627</v>
      </c>
      <c r="B18" s="420" t="s">
        <v>635</v>
      </c>
      <c r="C18" s="414"/>
      <c r="D18" s="414"/>
      <c r="E18" s="415">
        <f t="shared" si="0"/>
        <v>0</v>
      </c>
      <c r="F18" s="416"/>
    </row>
    <row r="19" spans="1:15" ht="12">
      <c r="A19" s="422" t="s">
        <v>636</v>
      </c>
      <c r="B19" s="413" t="s">
        <v>637</v>
      </c>
      <c r="C19" s="418">
        <f>C11+C15+C16</f>
        <v>0</v>
      </c>
      <c r="D19" s="418">
        <f>D11+D15+D16</f>
        <v>0</v>
      </c>
      <c r="E19" s="423">
        <f>E11+E15+E16</f>
        <v>0</v>
      </c>
      <c r="F19" s="416"/>
      <c r="G19" s="336"/>
      <c r="H19" s="336"/>
      <c r="I19" s="336"/>
      <c r="J19" s="336"/>
      <c r="K19" s="336"/>
      <c r="L19" s="336"/>
      <c r="M19" s="336"/>
      <c r="N19" s="336"/>
      <c r="O19" s="336"/>
    </row>
    <row r="20" spans="1:6" ht="12">
      <c r="A20" s="411" t="s">
        <v>638</v>
      </c>
      <c r="B20" s="417"/>
      <c r="C20" s="421"/>
      <c r="D20" s="418"/>
      <c r="E20" s="415">
        <f>C20-D20</f>
        <v>0</v>
      </c>
      <c r="F20" s="416"/>
    </row>
    <row r="21" spans="1:6" ht="12">
      <c r="A21" s="419" t="s">
        <v>639</v>
      </c>
      <c r="B21" s="413" t="s">
        <v>640</v>
      </c>
      <c r="C21" s="414">
        <v>72</v>
      </c>
      <c r="D21" s="414"/>
      <c r="E21" s="415">
        <f>C21-D21</f>
        <v>72</v>
      </c>
      <c r="F21" s="416"/>
    </row>
    <row r="22" spans="1:6" ht="12">
      <c r="A22" s="419"/>
      <c r="B22" s="417"/>
      <c r="C22" s="421"/>
      <c r="D22" s="418"/>
      <c r="E22" s="415"/>
      <c r="F22" s="416"/>
    </row>
    <row r="23" spans="1:6" ht="24">
      <c r="A23" s="411" t="s">
        <v>641</v>
      </c>
      <c r="B23" s="424"/>
      <c r="C23" s="421"/>
      <c r="D23" s="418"/>
      <c r="E23" s="415"/>
      <c r="F23" s="416"/>
    </row>
    <row r="24" spans="1:15" ht="24">
      <c r="A24" s="419" t="s">
        <v>642</v>
      </c>
      <c r="B24" s="420" t="s">
        <v>643</v>
      </c>
      <c r="C24" s="421">
        <f>SUM(C25:C27)</f>
        <v>560</v>
      </c>
      <c r="D24" s="421">
        <f>SUM(D25:D27)</f>
        <v>560</v>
      </c>
      <c r="E24" s="415">
        <f>SUM(E25:E27)</f>
        <v>0</v>
      </c>
      <c r="F24" s="416"/>
      <c r="G24" s="336"/>
      <c r="H24" s="336"/>
      <c r="I24" s="336"/>
      <c r="J24" s="336"/>
      <c r="K24" s="336"/>
      <c r="L24" s="336"/>
      <c r="M24" s="336"/>
      <c r="N24" s="336"/>
      <c r="O24" s="336"/>
    </row>
    <row r="25" spans="1:6" ht="12">
      <c r="A25" s="419" t="s">
        <v>644</v>
      </c>
      <c r="B25" s="420" t="s">
        <v>645</v>
      </c>
      <c r="C25" s="414"/>
      <c r="D25" s="414"/>
      <c r="E25" s="415">
        <f aca="true" t="shared" si="1" ref="E25:E32">C25-D25</f>
        <v>0</v>
      </c>
      <c r="F25" s="416"/>
    </row>
    <row r="26" spans="1:6" ht="12">
      <c r="A26" s="419" t="s">
        <v>646</v>
      </c>
      <c r="B26" s="420" t="s">
        <v>647</v>
      </c>
      <c r="C26" s="414">
        <v>560</v>
      </c>
      <c r="D26" s="414">
        <v>560</v>
      </c>
      <c r="E26" s="415">
        <f t="shared" si="1"/>
        <v>0</v>
      </c>
      <c r="F26" s="416"/>
    </row>
    <row r="27" spans="1:6" ht="12">
      <c r="A27" s="419" t="s">
        <v>648</v>
      </c>
      <c r="B27" s="420" t="s">
        <v>649</v>
      </c>
      <c r="C27" s="414"/>
      <c r="D27" s="414"/>
      <c r="E27" s="415">
        <f t="shared" si="1"/>
        <v>0</v>
      </c>
      <c r="F27" s="416"/>
    </row>
    <row r="28" spans="1:6" ht="12">
      <c r="A28" s="419" t="s">
        <v>650</v>
      </c>
      <c r="B28" s="420" t="s">
        <v>651</v>
      </c>
      <c r="C28" s="414">
        <v>2874</v>
      </c>
      <c r="D28" s="414">
        <v>2874</v>
      </c>
      <c r="E28" s="415">
        <f t="shared" si="1"/>
        <v>0</v>
      </c>
      <c r="F28" s="416"/>
    </row>
    <row r="29" spans="1:6" ht="12">
      <c r="A29" s="419" t="s">
        <v>652</v>
      </c>
      <c r="B29" s="420" t="s">
        <v>653</v>
      </c>
      <c r="C29" s="414"/>
      <c r="D29" s="414"/>
      <c r="E29" s="415">
        <f t="shared" si="1"/>
        <v>0</v>
      </c>
      <c r="F29" s="416"/>
    </row>
    <row r="30" spans="1:6" ht="24">
      <c r="A30" s="419" t="s">
        <v>654</v>
      </c>
      <c r="B30" s="420" t="s">
        <v>655</v>
      </c>
      <c r="C30" s="414"/>
      <c r="D30" s="414"/>
      <c r="E30" s="415">
        <f t="shared" si="1"/>
        <v>0</v>
      </c>
      <c r="F30" s="416"/>
    </row>
    <row r="31" spans="1:6" ht="12">
      <c r="A31" s="419" t="s">
        <v>656</v>
      </c>
      <c r="B31" s="420" t="s">
        <v>657</v>
      </c>
      <c r="C31" s="414"/>
      <c r="D31" s="414"/>
      <c r="E31" s="415">
        <f t="shared" si="1"/>
        <v>0</v>
      </c>
      <c r="F31" s="416"/>
    </row>
    <row r="32" spans="1:6" ht="12">
      <c r="A32" s="419" t="s">
        <v>658</v>
      </c>
      <c r="B32" s="420" t="s">
        <v>659</v>
      </c>
      <c r="C32" s="414"/>
      <c r="D32" s="414"/>
      <c r="E32" s="415">
        <f t="shared" si="1"/>
        <v>0</v>
      </c>
      <c r="F32" s="416"/>
    </row>
    <row r="33" spans="1:15" ht="12">
      <c r="A33" s="419" t="s">
        <v>660</v>
      </c>
      <c r="B33" s="420" t="s">
        <v>661</v>
      </c>
      <c r="C33" s="425">
        <f>SUM(C34:C37)</f>
        <v>117</v>
      </c>
      <c r="D33" s="425">
        <f>SUM(D34:D37)</f>
        <v>117</v>
      </c>
      <c r="E33" s="426">
        <f>SUM(E34:E37)</f>
        <v>0</v>
      </c>
      <c r="F33" s="416"/>
      <c r="G33" s="336"/>
      <c r="H33" s="336"/>
      <c r="I33" s="336"/>
      <c r="J33" s="336"/>
      <c r="K33" s="336"/>
      <c r="L33" s="336"/>
      <c r="M33" s="336"/>
      <c r="N33" s="336"/>
      <c r="O33" s="336"/>
    </row>
    <row r="34" spans="1:6" ht="12">
      <c r="A34" s="419" t="s">
        <v>662</v>
      </c>
      <c r="B34" s="420" t="s">
        <v>663</v>
      </c>
      <c r="C34" s="414"/>
      <c r="D34" s="414"/>
      <c r="E34" s="415">
        <f>C34-D34</f>
        <v>0</v>
      </c>
      <c r="F34" s="416"/>
    </row>
    <row r="35" spans="1:6" ht="12">
      <c r="A35" s="419" t="s">
        <v>664</v>
      </c>
      <c r="B35" s="420" t="s">
        <v>665</v>
      </c>
      <c r="C35" s="414">
        <v>117</v>
      </c>
      <c r="D35" s="414">
        <v>117</v>
      </c>
      <c r="E35" s="415">
        <f>C35-D35</f>
        <v>0</v>
      </c>
      <c r="F35" s="416"/>
    </row>
    <row r="36" spans="1:6" ht="24">
      <c r="A36" s="419" t="s">
        <v>666</v>
      </c>
      <c r="B36" s="420" t="s">
        <v>667</v>
      </c>
      <c r="C36" s="414"/>
      <c r="D36" s="414"/>
      <c r="E36" s="415">
        <f>C36-D36</f>
        <v>0</v>
      </c>
      <c r="F36" s="416"/>
    </row>
    <row r="37" spans="1:6" ht="12">
      <c r="A37" s="419" t="s">
        <v>668</v>
      </c>
      <c r="B37" s="420" t="s">
        <v>669</v>
      </c>
      <c r="C37" s="414"/>
      <c r="D37" s="414"/>
      <c r="E37" s="415">
        <f>C37-D37</f>
        <v>0</v>
      </c>
      <c r="F37" s="416"/>
    </row>
    <row r="38" spans="1:15" ht="12">
      <c r="A38" s="419" t="s">
        <v>670</v>
      </c>
      <c r="B38" s="420" t="s">
        <v>671</v>
      </c>
      <c r="C38" s="421">
        <f>SUM(C39:C42)</f>
        <v>75</v>
      </c>
      <c r="D38" s="421">
        <f>SUM(D39:D42)</f>
        <v>75</v>
      </c>
      <c r="E38" s="426">
        <f>SUM(E39:E42)</f>
        <v>0</v>
      </c>
      <c r="F38" s="416"/>
      <c r="G38" s="336"/>
      <c r="H38" s="336"/>
      <c r="I38" s="336"/>
      <c r="J38" s="336"/>
      <c r="K38" s="336"/>
      <c r="L38" s="336"/>
      <c r="M38" s="336"/>
      <c r="N38" s="336"/>
      <c r="O38" s="336"/>
    </row>
    <row r="39" spans="1:6" ht="12">
      <c r="A39" s="419" t="s">
        <v>672</v>
      </c>
      <c r="B39" s="420" t="s">
        <v>673</v>
      </c>
      <c r="C39" s="414"/>
      <c r="D39" s="414"/>
      <c r="E39" s="415">
        <f>C39-D39</f>
        <v>0</v>
      </c>
      <c r="F39" s="416"/>
    </row>
    <row r="40" spans="1:6" ht="12">
      <c r="A40" s="419" t="s">
        <v>674</v>
      </c>
      <c r="B40" s="420" t="s">
        <v>675</v>
      </c>
      <c r="C40" s="414"/>
      <c r="D40" s="414"/>
      <c r="E40" s="415">
        <f>C40-D40</f>
        <v>0</v>
      </c>
      <c r="F40" s="416"/>
    </row>
    <row r="41" spans="1:6" ht="12">
      <c r="A41" s="419" t="s">
        <v>676</v>
      </c>
      <c r="B41" s="420" t="s">
        <v>677</v>
      </c>
      <c r="C41" s="414"/>
      <c r="D41" s="414"/>
      <c r="E41" s="415">
        <f>C41-D41</f>
        <v>0</v>
      </c>
      <c r="F41" s="416"/>
    </row>
    <row r="42" spans="1:6" ht="12">
      <c r="A42" s="419" t="s">
        <v>678</v>
      </c>
      <c r="B42" s="420" t="s">
        <v>679</v>
      </c>
      <c r="C42" s="414">
        <v>75</v>
      </c>
      <c r="D42" s="414">
        <v>75</v>
      </c>
      <c r="E42" s="415">
        <f>C42-D42</f>
        <v>0</v>
      </c>
      <c r="F42" s="416"/>
    </row>
    <row r="43" spans="1:15" ht="12">
      <c r="A43" s="422" t="s">
        <v>680</v>
      </c>
      <c r="B43" s="413" t="s">
        <v>681</v>
      </c>
      <c r="C43" s="418">
        <f>C24+C28+C29+C31+C30+C32+C33+C38</f>
        <v>3626</v>
      </c>
      <c r="D43" s="418">
        <f>D24+D28+D29+D31+D30+D32+D33+D38</f>
        <v>3626</v>
      </c>
      <c r="E43" s="423">
        <f>E24+E28+E29+E31+E30+E32+E33+E38</f>
        <v>0</v>
      </c>
      <c r="F43" s="416"/>
      <c r="G43" s="336"/>
      <c r="H43" s="336"/>
      <c r="I43" s="336"/>
      <c r="J43" s="336"/>
      <c r="K43" s="336"/>
      <c r="L43" s="336"/>
      <c r="M43" s="336"/>
      <c r="N43" s="336"/>
      <c r="O43" s="336"/>
    </row>
    <row r="44" spans="1:15" ht="12">
      <c r="A44" s="411" t="s">
        <v>682</v>
      </c>
      <c r="B44" s="417" t="s">
        <v>683</v>
      </c>
      <c r="C44" s="427">
        <f>C43+C21+C19+C9</f>
        <v>3698</v>
      </c>
      <c r="D44" s="427">
        <f>D43+D21+D19+D9</f>
        <v>3626</v>
      </c>
      <c r="E44" s="423">
        <f>E43+E21+E19+E9</f>
        <v>72</v>
      </c>
      <c r="F44" s="416"/>
      <c r="G44" s="336"/>
      <c r="H44" s="336"/>
      <c r="I44" s="336"/>
      <c r="J44" s="336"/>
      <c r="K44" s="336"/>
      <c r="L44" s="336"/>
      <c r="M44" s="336"/>
      <c r="N44" s="336"/>
      <c r="O44" s="336"/>
    </row>
    <row r="45" spans="1:27" ht="12">
      <c r="A45" s="428"/>
      <c r="B45" s="429"/>
      <c r="C45" s="430"/>
      <c r="D45" s="430"/>
      <c r="E45" s="430"/>
      <c r="F45" s="416"/>
      <c r="G45" s="431"/>
      <c r="H45" s="431"/>
      <c r="I45" s="431"/>
      <c r="J45" s="431"/>
      <c r="K45" s="431"/>
      <c r="L45" s="431"/>
      <c r="M45" s="431"/>
      <c r="N45" s="431"/>
      <c r="O45" s="431"/>
      <c r="P45" s="431"/>
      <c r="Q45" s="431"/>
      <c r="R45" s="431"/>
      <c r="S45" s="431"/>
      <c r="T45" s="431"/>
      <c r="U45" s="431"/>
      <c r="V45" s="431"/>
      <c r="W45" s="431"/>
      <c r="X45" s="431"/>
      <c r="Y45" s="431"/>
      <c r="Z45" s="431"/>
      <c r="AA45" s="431"/>
    </row>
    <row r="46" spans="1:27" ht="12">
      <c r="A46" s="428"/>
      <c r="B46" s="429"/>
      <c r="C46" s="430"/>
      <c r="D46" s="430"/>
      <c r="E46" s="430"/>
      <c r="F46" s="416"/>
      <c r="G46" s="431"/>
      <c r="H46" s="431"/>
      <c r="I46" s="431"/>
      <c r="J46" s="431"/>
      <c r="K46" s="431"/>
      <c r="L46" s="431"/>
      <c r="M46" s="431"/>
      <c r="N46" s="431"/>
      <c r="O46" s="431"/>
      <c r="P46" s="431"/>
      <c r="Q46" s="431"/>
      <c r="R46" s="431"/>
      <c r="S46" s="431"/>
      <c r="T46" s="431"/>
      <c r="U46" s="431"/>
      <c r="V46" s="431"/>
      <c r="W46" s="431"/>
      <c r="X46" s="431"/>
      <c r="Y46" s="431"/>
      <c r="Z46" s="431"/>
      <c r="AA46" s="431"/>
    </row>
    <row r="47" spans="1:6" ht="12">
      <c r="A47" s="428" t="s">
        <v>684</v>
      </c>
      <c r="B47" s="429"/>
      <c r="C47" s="432"/>
      <c r="D47" s="432"/>
      <c r="E47" s="432"/>
      <c r="F47" s="408" t="s">
        <v>276</v>
      </c>
    </row>
    <row r="48" spans="1:6" s="325" customFormat="1" ht="23.25" customHeight="1">
      <c r="A48" s="404" t="s">
        <v>462</v>
      </c>
      <c r="B48" s="405" t="s">
        <v>11</v>
      </c>
      <c r="C48" s="433" t="s">
        <v>685</v>
      </c>
      <c r="D48" s="578" t="s">
        <v>686</v>
      </c>
      <c r="E48" s="578"/>
      <c r="F48" s="407" t="s">
        <v>687</v>
      </c>
    </row>
    <row r="49" spans="1:6" s="325" customFormat="1" ht="12">
      <c r="A49" s="404"/>
      <c r="B49" s="410"/>
      <c r="C49" s="433"/>
      <c r="D49" s="411" t="s">
        <v>616</v>
      </c>
      <c r="E49" s="411" t="s">
        <v>617</v>
      </c>
      <c r="F49" s="407"/>
    </row>
    <row r="50" spans="1:6" s="325" customFormat="1" ht="12">
      <c r="A50" s="407" t="s">
        <v>14</v>
      </c>
      <c r="B50" s="410" t="s">
        <v>15</v>
      </c>
      <c r="C50" s="407">
        <v>1</v>
      </c>
      <c r="D50" s="407">
        <v>2</v>
      </c>
      <c r="E50" s="434">
        <v>3</v>
      </c>
      <c r="F50" s="434">
        <v>4</v>
      </c>
    </row>
    <row r="51" spans="1:6" ht="24">
      <c r="A51" s="411" t="s">
        <v>688</v>
      </c>
      <c r="B51" s="424"/>
      <c r="C51" s="427"/>
      <c r="D51" s="427"/>
      <c r="E51" s="427"/>
      <c r="F51" s="435"/>
    </row>
    <row r="52" spans="1:16" ht="24">
      <c r="A52" s="419" t="s">
        <v>689</v>
      </c>
      <c r="B52" s="420" t="s">
        <v>690</v>
      </c>
      <c r="C52" s="427">
        <f>SUM(C53:C55)</f>
        <v>0</v>
      </c>
      <c r="D52" s="427">
        <f>SUM(D53:D55)</f>
        <v>0</v>
      </c>
      <c r="E52" s="421">
        <f aca="true" t="shared" si="2" ref="E52:E59">C52-D52</f>
        <v>0</v>
      </c>
      <c r="F52" s="418">
        <f>SUM(F53:F55)</f>
        <v>0</v>
      </c>
      <c r="G52" s="336"/>
      <c r="H52" s="336"/>
      <c r="I52" s="336"/>
      <c r="J52" s="336"/>
      <c r="K52" s="336"/>
      <c r="L52" s="336"/>
      <c r="M52" s="336"/>
      <c r="N52" s="336"/>
      <c r="O52" s="336"/>
      <c r="P52" s="336"/>
    </row>
    <row r="53" spans="1:6" ht="12">
      <c r="A53" s="419" t="s">
        <v>691</v>
      </c>
      <c r="B53" s="420" t="s">
        <v>692</v>
      </c>
      <c r="C53" s="414"/>
      <c r="D53" s="414"/>
      <c r="E53" s="421">
        <f t="shared" si="2"/>
        <v>0</v>
      </c>
      <c r="F53" s="414"/>
    </row>
    <row r="54" spans="1:6" ht="12">
      <c r="A54" s="419" t="s">
        <v>693</v>
      </c>
      <c r="B54" s="420" t="s">
        <v>694</v>
      </c>
      <c r="C54" s="414"/>
      <c r="D54" s="414"/>
      <c r="E54" s="421">
        <f t="shared" si="2"/>
        <v>0</v>
      </c>
      <c r="F54" s="414"/>
    </row>
    <row r="55" spans="1:6" ht="12">
      <c r="A55" s="419" t="s">
        <v>678</v>
      </c>
      <c r="B55" s="420" t="s">
        <v>695</v>
      </c>
      <c r="C55" s="414"/>
      <c r="D55" s="414"/>
      <c r="E55" s="421">
        <f t="shared" si="2"/>
        <v>0</v>
      </c>
      <c r="F55" s="414"/>
    </row>
    <row r="56" spans="1:16" ht="36">
      <c r="A56" s="419" t="s">
        <v>696</v>
      </c>
      <c r="B56" s="420" t="s">
        <v>697</v>
      </c>
      <c r="C56" s="427">
        <v>1082</v>
      </c>
      <c r="D56" s="427">
        <f>D57+D59</f>
        <v>0</v>
      </c>
      <c r="E56" s="421">
        <f t="shared" si="2"/>
        <v>1082</v>
      </c>
      <c r="F56" s="427">
        <f>F57+F59</f>
        <v>0</v>
      </c>
      <c r="G56" s="336"/>
      <c r="H56" s="336"/>
      <c r="I56" s="336"/>
      <c r="J56" s="336"/>
      <c r="K56" s="336"/>
      <c r="L56" s="336"/>
      <c r="M56" s="336"/>
      <c r="N56" s="336"/>
      <c r="O56" s="336"/>
      <c r="P56" s="336"/>
    </row>
    <row r="57" spans="1:6" ht="12">
      <c r="A57" s="419" t="s">
        <v>698</v>
      </c>
      <c r="B57" s="420" t="s">
        <v>699</v>
      </c>
      <c r="C57" s="414"/>
      <c r="D57" s="414">
        <v>0</v>
      </c>
      <c r="E57" s="421">
        <f t="shared" si="2"/>
        <v>0</v>
      </c>
      <c r="F57" s="414"/>
    </row>
    <row r="58" spans="1:6" ht="12">
      <c r="A58" s="436" t="s">
        <v>700</v>
      </c>
      <c r="B58" s="420" t="s">
        <v>701</v>
      </c>
      <c r="C58" s="437"/>
      <c r="D58" s="437"/>
      <c r="E58" s="421">
        <f t="shared" si="2"/>
        <v>0</v>
      </c>
      <c r="F58" s="437"/>
    </row>
    <row r="59" spans="1:6" ht="24">
      <c r="A59" s="436" t="s">
        <v>702</v>
      </c>
      <c r="B59" s="420" t="s">
        <v>703</v>
      </c>
      <c r="C59">
        <v>1082</v>
      </c>
      <c r="D59" s="414"/>
      <c r="E59" s="421">
        <f t="shared" si="2"/>
        <v>1082</v>
      </c>
      <c r="F59" s="414"/>
    </row>
    <row r="60" spans="1:6" ht="12">
      <c r="A60" s="436" t="s">
        <v>700</v>
      </c>
      <c r="B60" s="420" t="s">
        <v>704</v>
      </c>
      <c r="C60" s="437"/>
      <c r="D60" s="437"/>
      <c r="E60" s="421">
        <f aca="true" t="shared" si="3" ref="E60:E66">C60-D60</f>
        <v>0</v>
      </c>
      <c r="F60" s="437"/>
    </row>
    <row r="61" spans="1:6" ht="12">
      <c r="A61" s="419" t="s">
        <v>139</v>
      </c>
      <c r="B61" s="420" t="s">
        <v>705</v>
      </c>
      <c r="C61" s="414"/>
      <c r="D61" s="414"/>
      <c r="E61" s="421">
        <f t="shared" si="3"/>
        <v>0</v>
      </c>
      <c r="F61" s="438"/>
    </row>
    <row r="62" spans="1:6" ht="24">
      <c r="A62" s="419" t="s">
        <v>142</v>
      </c>
      <c r="B62" s="420" t="s">
        <v>706</v>
      </c>
      <c r="C62" s="414"/>
      <c r="D62" s="414"/>
      <c r="E62" s="421">
        <f t="shared" si="3"/>
        <v>0</v>
      </c>
      <c r="F62" s="438"/>
    </row>
    <row r="63" spans="1:6" ht="12">
      <c r="A63" s="419" t="s">
        <v>707</v>
      </c>
      <c r="B63" s="420" t="s">
        <v>708</v>
      </c>
      <c r="C63" s="414"/>
      <c r="D63" s="414"/>
      <c r="E63" s="421">
        <f t="shared" si="3"/>
        <v>0</v>
      </c>
      <c r="F63" s="438"/>
    </row>
    <row r="64" spans="1:6" ht="12">
      <c r="A64" s="419" t="s">
        <v>709</v>
      </c>
      <c r="B64" s="420" t="s">
        <v>710</v>
      </c>
      <c r="C64" s="414">
        <v>96</v>
      </c>
      <c r="D64" s="414"/>
      <c r="E64" s="421">
        <f t="shared" si="3"/>
        <v>96</v>
      </c>
      <c r="F64" s="438"/>
    </row>
    <row r="65" spans="1:6" ht="12">
      <c r="A65" s="419" t="s">
        <v>711</v>
      </c>
      <c r="B65" s="420" t="s">
        <v>712</v>
      </c>
      <c r="C65" s="414">
        <v>96</v>
      </c>
      <c r="D65" s="437"/>
      <c r="E65" s="421">
        <f t="shared" si="3"/>
        <v>96</v>
      </c>
      <c r="F65" s="439"/>
    </row>
    <row r="66" spans="1:16" ht="12">
      <c r="A66" s="422" t="s">
        <v>713</v>
      </c>
      <c r="B66" s="413" t="s">
        <v>714</v>
      </c>
      <c r="C66" s="418">
        <f>C52+C56+C61+C62+C63+C64</f>
        <v>1178</v>
      </c>
      <c r="D66" s="427">
        <f>D52+D56+D61+D62+D63+D64</f>
        <v>0</v>
      </c>
      <c r="E66" s="421">
        <f t="shared" si="3"/>
        <v>1178</v>
      </c>
      <c r="F66" s="427">
        <f>F52+F56+F61+F62+F63+F64</f>
        <v>0</v>
      </c>
      <c r="G66" s="336"/>
      <c r="H66" s="336"/>
      <c r="I66" s="336"/>
      <c r="J66" s="336"/>
      <c r="K66" s="336"/>
      <c r="L66" s="336"/>
      <c r="M66" s="336"/>
      <c r="N66" s="336"/>
      <c r="O66" s="336"/>
      <c r="P66" s="336"/>
    </row>
    <row r="67" spans="1:6" ht="12">
      <c r="A67" s="411" t="s">
        <v>715</v>
      </c>
      <c r="B67" s="417"/>
      <c r="C67" s="418"/>
      <c r="D67" s="418"/>
      <c r="E67" s="421"/>
      <c r="F67" s="440"/>
    </row>
    <row r="68" spans="1:6" ht="12">
      <c r="A68" s="419" t="s">
        <v>716</v>
      </c>
      <c r="B68" s="441" t="s">
        <v>717</v>
      </c>
      <c r="C68" s="414"/>
      <c r="D68" s="414"/>
      <c r="E68" s="421">
        <f>C68-D68</f>
        <v>0</v>
      </c>
      <c r="F68" s="438"/>
    </row>
    <row r="69" spans="1:6" ht="12">
      <c r="A69" s="411"/>
      <c r="B69" s="417"/>
      <c r="C69" s="418"/>
      <c r="D69" s="418"/>
      <c r="E69" s="421"/>
      <c r="F69" s="440"/>
    </row>
    <row r="70" spans="1:6" ht="26.25" customHeight="1">
      <c r="A70" s="411" t="s">
        <v>718</v>
      </c>
      <c r="B70" s="424"/>
      <c r="C70" s="418"/>
      <c r="D70" s="418"/>
      <c r="E70" s="421"/>
      <c r="F70" s="440"/>
    </row>
    <row r="71" spans="1:16" ht="24">
      <c r="A71" s="419" t="s">
        <v>689</v>
      </c>
      <c r="B71" s="420" t="s">
        <v>719</v>
      </c>
      <c r="C71" s="414">
        <v>23</v>
      </c>
      <c r="D71" s="414">
        <v>23</v>
      </c>
      <c r="E71" s="425">
        <f>SUM(E72:E74)</f>
        <v>0</v>
      </c>
      <c r="F71" s="425">
        <f>SUM(F72:F74)</f>
        <v>0</v>
      </c>
      <c r="G71" s="336"/>
      <c r="H71" s="336"/>
      <c r="I71" s="336"/>
      <c r="J71" s="336"/>
      <c r="K71" s="336"/>
      <c r="L71" s="336"/>
      <c r="M71" s="336"/>
      <c r="N71" s="336"/>
      <c r="O71" s="336"/>
      <c r="P71" s="336"/>
    </row>
    <row r="72" spans="1:6" ht="12">
      <c r="A72" s="419" t="s">
        <v>720</v>
      </c>
      <c r="B72" s="420" t="s">
        <v>721</v>
      </c>
      <c r="C72" s="414">
        <v>23</v>
      </c>
      <c r="D72" s="414">
        <v>23</v>
      </c>
      <c r="E72" s="421">
        <f>C72-D72</f>
        <v>0</v>
      </c>
      <c r="F72" s="438"/>
    </row>
    <row r="73" spans="1:6" ht="12">
      <c r="A73" s="419" t="s">
        <v>722</v>
      </c>
      <c r="B73" s="420" t="s">
        <v>723</v>
      </c>
      <c r="C73" s="414"/>
      <c r="D73" s="414"/>
      <c r="E73" s="421">
        <f>C73-D73</f>
        <v>0</v>
      </c>
      <c r="F73" s="438"/>
    </row>
    <row r="74" spans="1:6" ht="12">
      <c r="A74" s="419" t="s">
        <v>724</v>
      </c>
      <c r="B74" s="420" t="s">
        <v>725</v>
      </c>
      <c r="C74" s="414"/>
      <c r="D74" s="414"/>
      <c r="E74" s="421">
        <f>C74-D74</f>
        <v>0</v>
      </c>
      <c r="F74" s="438"/>
    </row>
    <row r="75" spans="1:16" ht="36">
      <c r="A75" s="419" t="s">
        <v>696</v>
      </c>
      <c r="B75" s="420" t="s">
        <v>726</v>
      </c>
      <c r="C75" s="418">
        <f>+C76+C78</f>
        <v>1140</v>
      </c>
      <c r="D75" s="418">
        <f>+D76+D78</f>
        <v>1140</v>
      </c>
      <c r="E75" s="418">
        <f>E76+E78</f>
        <v>0</v>
      </c>
      <c r="F75" s="427">
        <f>F76+F78</f>
        <v>0</v>
      </c>
      <c r="G75" s="336"/>
      <c r="H75" s="336"/>
      <c r="I75" s="336"/>
      <c r="J75" s="336"/>
      <c r="K75" s="336"/>
      <c r="L75" s="336"/>
      <c r="M75" s="336"/>
      <c r="N75" s="336"/>
      <c r="O75" s="336"/>
      <c r="P75" s="336"/>
    </row>
    <row r="76" spans="1:6" ht="12">
      <c r="A76" s="419" t="s">
        <v>727</v>
      </c>
      <c r="B76" s="420" t="s">
        <v>728</v>
      </c>
      <c r="C76" s="414">
        <v>1112</v>
      </c>
      <c r="D76" s="414">
        <v>1112</v>
      </c>
      <c r="E76" s="421">
        <f>C76-D76</f>
        <v>0</v>
      </c>
      <c r="F76" s="414"/>
    </row>
    <row r="77" spans="1:6" ht="12">
      <c r="A77" s="419" t="s">
        <v>729</v>
      </c>
      <c r="B77" s="420" t="s">
        <v>730</v>
      </c>
      <c r="C77" s="437"/>
      <c r="D77" s="437"/>
      <c r="E77" s="421">
        <f>C77-D77</f>
        <v>0</v>
      </c>
      <c r="F77" s="437"/>
    </row>
    <row r="78" spans="1:6" ht="24">
      <c r="A78" s="419" t="s">
        <v>731</v>
      </c>
      <c r="B78" s="420" t="s">
        <v>732</v>
      </c>
      <c r="C78" s="414">
        <v>28</v>
      </c>
      <c r="D78" s="414">
        <v>28</v>
      </c>
      <c r="E78" s="421">
        <f>C78-D78</f>
        <v>0</v>
      </c>
      <c r="F78" s="414"/>
    </row>
    <row r="79" spans="1:6" ht="12">
      <c r="A79" s="419" t="s">
        <v>700</v>
      </c>
      <c r="B79" s="420" t="s">
        <v>733</v>
      </c>
      <c r="C79" s="437"/>
      <c r="D79" s="437"/>
      <c r="E79" s="421">
        <f>C79-D79</f>
        <v>0</v>
      </c>
      <c r="F79" s="437"/>
    </row>
    <row r="80" spans="1:16" ht="24">
      <c r="A80" s="419" t="s">
        <v>734</v>
      </c>
      <c r="B80" s="420" t="s">
        <v>735</v>
      </c>
      <c r="C80" s="427"/>
      <c r="D80" s="427"/>
      <c r="E80" s="427">
        <f>SUM(E81:E84)</f>
        <v>0</v>
      </c>
      <c r="F80" s="427">
        <f>SUM(F81:F84)</f>
        <v>0</v>
      </c>
      <c r="G80" s="336"/>
      <c r="H80" s="336"/>
      <c r="I80" s="336"/>
      <c r="J80" s="336"/>
      <c r="K80" s="336"/>
      <c r="L80" s="336"/>
      <c r="M80" s="336"/>
      <c r="N80" s="336"/>
      <c r="O80" s="336"/>
      <c r="P80" s="336"/>
    </row>
    <row r="81" spans="1:6" ht="12">
      <c r="A81" s="419" t="s">
        <v>736</v>
      </c>
      <c r="B81" s="420" t="s">
        <v>737</v>
      </c>
      <c r="C81" s="414"/>
      <c r="D81" s="414"/>
      <c r="E81" s="421">
        <f>C81-D81</f>
        <v>0</v>
      </c>
      <c r="F81" s="414"/>
    </row>
    <row r="82" spans="1:6" ht="12">
      <c r="A82" s="419" t="s">
        <v>738</v>
      </c>
      <c r="B82" s="420" t="s">
        <v>739</v>
      </c>
      <c r="C82" s="414"/>
      <c r="D82" s="414"/>
      <c r="E82" s="421">
        <f>C82-D82</f>
        <v>0</v>
      </c>
      <c r="F82" s="414"/>
    </row>
    <row r="83" spans="1:6" ht="24">
      <c r="A83" s="419" t="s">
        <v>740</v>
      </c>
      <c r="B83" s="420" t="s">
        <v>741</v>
      </c>
      <c r="C83" s="414"/>
      <c r="D83" s="414"/>
      <c r="E83" s="421">
        <f>C83-D83</f>
        <v>0</v>
      </c>
      <c r="F83" s="414"/>
    </row>
    <row r="84" spans="1:6" ht="12">
      <c r="A84" s="419" t="s">
        <v>742</v>
      </c>
      <c r="B84" s="420" t="s">
        <v>743</v>
      </c>
      <c r="C84" s="414"/>
      <c r="D84" s="414"/>
      <c r="E84" s="421">
        <f>C84-D84</f>
        <v>0</v>
      </c>
      <c r="F84" s="414"/>
    </row>
    <row r="85" spans="1:16" ht="12">
      <c r="A85" s="419" t="s">
        <v>744</v>
      </c>
      <c r="B85" s="420" t="s">
        <v>745</v>
      </c>
      <c r="C85" s="418">
        <v>1741</v>
      </c>
      <c r="D85" s="418">
        <v>1741</v>
      </c>
      <c r="E85" s="418">
        <f>SUM(E86:E90)+E94</f>
        <v>0</v>
      </c>
      <c r="F85" s="418">
        <f>SUM(F86:F90)+F94</f>
        <v>0</v>
      </c>
      <c r="G85" s="336"/>
      <c r="H85" s="336"/>
      <c r="I85" s="336"/>
      <c r="J85" s="336"/>
      <c r="K85" s="336"/>
      <c r="L85" s="336"/>
      <c r="M85" s="336"/>
      <c r="N85" s="336"/>
      <c r="O85" s="336"/>
      <c r="P85" s="336"/>
    </row>
    <row r="86" spans="1:6" ht="12">
      <c r="A86" s="419" t="s">
        <v>746</v>
      </c>
      <c r="B86" s="420" t="s">
        <v>747</v>
      </c>
      <c r="C86" s="414"/>
      <c r="D86" s="414"/>
      <c r="E86" s="421">
        <f>C86-D86</f>
        <v>0</v>
      </c>
      <c r="F86" s="414"/>
    </row>
    <row r="87" spans="1:6" ht="12">
      <c r="A87" s="419" t="s">
        <v>748</v>
      </c>
      <c r="B87" s="420" t="s">
        <v>749</v>
      </c>
      <c r="C87" s="414">
        <v>1630</v>
      </c>
      <c r="D87" s="414">
        <v>1630</v>
      </c>
      <c r="E87" s="421">
        <f>C87-D87</f>
        <v>0</v>
      </c>
      <c r="F87" s="414"/>
    </row>
    <row r="88" spans="1:6" ht="12">
      <c r="A88" s="419" t="s">
        <v>750</v>
      </c>
      <c r="B88" s="420" t="s">
        <v>751</v>
      </c>
      <c r="C88" s="414"/>
      <c r="D88" s="414"/>
      <c r="E88" s="421">
        <f>C88-D88</f>
        <v>0</v>
      </c>
      <c r="F88" s="414"/>
    </row>
    <row r="89" spans="1:6" ht="12">
      <c r="A89" s="419" t="s">
        <v>752</v>
      </c>
      <c r="B89" s="420" t="s">
        <v>753</v>
      </c>
      <c r="C89" s="414">
        <v>59</v>
      </c>
      <c r="D89" s="414">
        <v>59</v>
      </c>
      <c r="E89" s="421">
        <f>C89-D89</f>
        <v>0</v>
      </c>
      <c r="F89" s="414"/>
    </row>
    <row r="90" spans="1:16" ht="12">
      <c r="A90" s="419" t="s">
        <v>754</v>
      </c>
      <c r="B90" s="420" t="s">
        <v>755</v>
      </c>
      <c r="C90" s="427">
        <v>27</v>
      </c>
      <c r="D90" s="427">
        <v>27</v>
      </c>
      <c r="E90" s="427">
        <f>SUM(E91:E93)</f>
        <v>0</v>
      </c>
      <c r="F90" s="427">
        <f>SUM(F91:F93)</f>
        <v>0</v>
      </c>
      <c r="G90" s="336"/>
      <c r="H90" s="336"/>
      <c r="I90" s="336"/>
      <c r="J90" s="336"/>
      <c r="K90" s="336"/>
      <c r="L90" s="336"/>
      <c r="M90" s="336"/>
      <c r="N90" s="336"/>
      <c r="O90" s="336"/>
      <c r="P90" s="336"/>
    </row>
    <row r="91" spans="1:6" ht="12">
      <c r="A91" s="419" t="s">
        <v>756</v>
      </c>
      <c r="B91" s="420" t="s">
        <v>757</v>
      </c>
      <c r="C91" s="414"/>
      <c r="D91" s="414"/>
      <c r="E91" s="421">
        <f>C91-D91</f>
        <v>0</v>
      </c>
      <c r="F91" s="414"/>
    </row>
    <row r="92" spans="1:6" ht="12">
      <c r="A92" s="419" t="s">
        <v>664</v>
      </c>
      <c r="B92" s="420" t="s">
        <v>758</v>
      </c>
      <c r="C92" s="414"/>
      <c r="D92" s="414"/>
      <c r="E92" s="421">
        <f>C92-D92</f>
        <v>0</v>
      </c>
      <c r="F92" s="414"/>
    </row>
    <row r="93" spans="1:6" ht="12">
      <c r="A93" s="419" t="s">
        <v>668</v>
      </c>
      <c r="B93" s="420" t="s">
        <v>759</v>
      </c>
      <c r="C93" s="414">
        <v>27</v>
      </c>
      <c r="D93" s="414">
        <v>27</v>
      </c>
      <c r="E93" s="421">
        <f>C93-D93</f>
        <v>0</v>
      </c>
      <c r="F93" s="414"/>
    </row>
    <row r="94" spans="1:6" ht="24">
      <c r="A94" s="419" t="s">
        <v>760</v>
      </c>
      <c r="B94" s="420" t="s">
        <v>761</v>
      </c>
      <c r="C94" s="414">
        <v>25</v>
      </c>
      <c r="D94" s="414">
        <v>25</v>
      </c>
      <c r="E94" s="421">
        <f>C94-D94</f>
        <v>0</v>
      </c>
      <c r="F94" s="414"/>
    </row>
    <row r="95" spans="1:6" ht="12">
      <c r="A95" s="419" t="s">
        <v>762</v>
      </c>
      <c r="B95" s="420" t="s">
        <v>763</v>
      </c>
      <c r="C95" s="414">
        <v>18</v>
      </c>
      <c r="D95" s="414">
        <v>18</v>
      </c>
      <c r="E95" s="421">
        <f>C95-D95</f>
        <v>0</v>
      </c>
      <c r="F95" s="438"/>
    </row>
    <row r="96" spans="1:16" ht="12">
      <c r="A96" s="422" t="s">
        <v>764</v>
      </c>
      <c r="B96" s="441" t="s">
        <v>765</v>
      </c>
      <c r="C96" s="418">
        <f>C85+C80+C75+C71+C95</f>
        <v>2922</v>
      </c>
      <c r="D96" s="418">
        <f>D85+D80+D75+D71+D95</f>
        <v>2922</v>
      </c>
      <c r="E96" s="418">
        <f>E85+E80+E75+E71+E95</f>
        <v>0</v>
      </c>
      <c r="F96" s="418">
        <f>F85+F80+F75+F71+F95</f>
        <v>0</v>
      </c>
      <c r="G96" s="336"/>
      <c r="H96" s="336"/>
      <c r="I96" s="336"/>
      <c r="J96" s="336"/>
      <c r="K96" s="336"/>
      <c r="L96" s="336"/>
      <c r="M96" s="336"/>
      <c r="N96" s="336"/>
      <c r="O96" s="336"/>
      <c r="P96" s="336"/>
    </row>
    <row r="97" spans="1:16" ht="12">
      <c r="A97" s="411" t="s">
        <v>766</v>
      </c>
      <c r="B97" s="417" t="s">
        <v>767</v>
      </c>
      <c r="C97" s="418">
        <f>C96+C68+C66</f>
        <v>4100</v>
      </c>
      <c r="D97" s="418">
        <f>D96+D68+D66</f>
        <v>2922</v>
      </c>
      <c r="E97" s="418">
        <f>E96+E68+E66</f>
        <v>1178</v>
      </c>
      <c r="F97" s="418">
        <f>F96+F68+F66</f>
        <v>0</v>
      </c>
      <c r="G97" s="336"/>
      <c r="H97" s="336"/>
      <c r="I97" s="336"/>
      <c r="J97" s="336"/>
      <c r="K97" s="336"/>
      <c r="L97" s="336"/>
      <c r="M97" s="336"/>
      <c r="N97" s="336"/>
      <c r="O97" s="336"/>
      <c r="P97" s="336"/>
    </row>
    <row r="98" spans="1:6" ht="12">
      <c r="A98" s="432"/>
      <c r="B98" s="442"/>
      <c r="C98" s="443"/>
      <c r="D98" s="443"/>
      <c r="E98" s="443"/>
      <c r="F98" s="444"/>
    </row>
    <row r="99" spans="1:27" ht="12">
      <c r="A99" s="428" t="s">
        <v>768</v>
      </c>
      <c r="B99" s="387"/>
      <c r="C99" s="443"/>
      <c r="D99" s="443"/>
      <c r="E99" s="443"/>
      <c r="F99" s="445" t="s">
        <v>523</v>
      </c>
      <c r="G99" s="431"/>
      <c r="H99" s="431"/>
      <c r="I99" s="431"/>
      <c r="J99" s="431"/>
      <c r="K99" s="431"/>
      <c r="L99" s="431"/>
      <c r="M99" s="431"/>
      <c r="N99" s="431"/>
      <c r="O99" s="431"/>
      <c r="P99" s="431"/>
      <c r="Q99" s="431"/>
      <c r="R99" s="431"/>
      <c r="S99" s="431"/>
      <c r="T99" s="431"/>
      <c r="U99" s="431"/>
      <c r="V99" s="431"/>
      <c r="W99" s="431"/>
      <c r="X99" s="431"/>
      <c r="Y99" s="431"/>
      <c r="Z99" s="431"/>
      <c r="AA99" s="431"/>
    </row>
    <row r="100" spans="1:16" s="447" customFormat="1" ht="24">
      <c r="A100" s="407" t="s">
        <v>462</v>
      </c>
      <c r="B100" s="417" t="s">
        <v>463</v>
      </c>
      <c r="C100" s="407" t="s">
        <v>769</v>
      </c>
      <c r="D100" s="407" t="s">
        <v>770</v>
      </c>
      <c r="E100" s="407" t="s">
        <v>771</v>
      </c>
      <c r="F100" s="407" t="s">
        <v>772</v>
      </c>
      <c r="G100" s="446"/>
      <c r="H100" s="446"/>
      <c r="I100" s="446"/>
      <c r="J100" s="446"/>
      <c r="K100" s="446"/>
      <c r="L100" s="446"/>
      <c r="M100" s="446"/>
      <c r="N100" s="446"/>
      <c r="O100" s="446"/>
      <c r="P100" s="446"/>
    </row>
    <row r="101" spans="1:16" s="447" customFormat="1" ht="12">
      <c r="A101" s="407" t="s">
        <v>14</v>
      </c>
      <c r="B101" s="417" t="s">
        <v>15</v>
      </c>
      <c r="C101" s="407">
        <v>1</v>
      </c>
      <c r="D101" s="407">
        <v>2</v>
      </c>
      <c r="E101" s="407">
        <v>3</v>
      </c>
      <c r="F101" s="434">
        <v>4</v>
      </c>
      <c r="G101" s="446"/>
      <c r="H101" s="446"/>
      <c r="I101" s="446"/>
      <c r="J101" s="446"/>
      <c r="K101" s="446"/>
      <c r="L101" s="446"/>
      <c r="M101" s="446"/>
      <c r="N101" s="446"/>
      <c r="O101" s="446"/>
      <c r="P101" s="446"/>
    </row>
    <row r="102" spans="1:14" ht="12">
      <c r="A102" s="419" t="s">
        <v>773</v>
      </c>
      <c r="B102" s="420" t="s">
        <v>774</v>
      </c>
      <c r="C102" s="414"/>
      <c r="D102" s="414"/>
      <c r="E102" s="414"/>
      <c r="F102" s="448">
        <f>C102+D102-E102</f>
        <v>0</v>
      </c>
      <c r="G102" s="336"/>
      <c r="H102" s="336"/>
      <c r="I102" s="336"/>
      <c r="J102" s="336"/>
      <c r="K102" s="336"/>
      <c r="L102" s="336"/>
      <c r="M102" s="336"/>
      <c r="N102" s="336"/>
    </row>
    <row r="103" spans="1:6" ht="24">
      <c r="A103" s="419" t="s">
        <v>775</v>
      </c>
      <c r="B103" s="420" t="s">
        <v>776</v>
      </c>
      <c r="C103" s="414"/>
      <c r="D103" s="414"/>
      <c r="E103" s="414"/>
      <c r="F103" s="448">
        <f>C103+D103-E103</f>
        <v>0</v>
      </c>
    </row>
    <row r="104" spans="1:6" ht="12">
      <c r="A104" s="419" t="s">
        <v>777</v>
      </c>
      <c r="B104" s="420" t="s">
        <v>778</v>
      </c>
      <c r="C104" s="414">
        <v>272</v>
      </c>
      <c r="D104" s="414">
        <v>33</v>
      </c>
      <c r="E104" s="414">
        <v>19</v>
      </c>
      <c r="F104" s="448">
        <f>+C104+D104-E104</f>
        <v>286</v>
      </c>
    </row>
    <row r="105" spans="1:16" ht="12">
      <c r="A105" s="449" t="s">
        <v>779</v>
      </c>
      <c r="B105" s="417" t="s">
        <v>780</v>
      </c>
      <c r="C105" s="427">
        <f>SUM(C102:C104)</f>
        <v>272</v>
      </c>
      <c r="D105" s="427">
        <f>SUM(D102:D104)</f>
        <v>33</v>
      </c>
      <c r="E105" s="427">
        <f>SUM(E102:E104)</f>
        <v>19</v>
      </c>
      <c r="F105" s="427">
        <f>SUM(F102:F104)</f>
        <v>286</v>
      </c>
      <c r="G105" s="336"/>
      <c r="H105" s="336"/>
      <c r="I105" s="336"/>
      <c r="J105" s="336"/>
      <c r="K105" s="336"/>
      <c r="L105" s="336"/>
      <c r="M105" s="336"/>
      <c r="N105" s="336"/>
      <c r="O105" s="336"/>
      <c r="P105" s="336"/>
    </row>
    <row r="106" spans="1:27" ht="12">
      <c r="A106" s="450" t="s">
        <v>781</v>
      </c>
      <c r="B106" s="451"/>
      <c r="C106" s="428"/>
      <c r="D106" s="428"/>
      <c r="E106" s="428"/>
      <c r="F106" s="408"/>
      <c r="G106" s="431"/>
      <c r="H106" s="431"/>
      <c r="I106" s="431"/>
      <c r="J106" s="431"/>
      <c r="K106" s="431"/>
      <c r="L106" s="431"/>
      <c r="M106" s="431"/>
      <c r="N106" s="431"/>
      <c r="O106" s="431"/>
      <c r="P106" s="431"/>
      <c r="Q106" s="431"/>
      <c r="R106" s="431"/>
      <c r="S106" s="431"/>
      <c r="T106" s="431"/>
      <c r="U106" s="431"/>
      <c r="V106" s="431"/>
      <c r="W106" s="431"/>
      <c r="X106" s="431"/>
      <c r="Y106" s="431"/>
      <c r="Z106" s="431"/>
      <c r="AA106" s="431"/>
    </row>
    <row r="107" spans="1:27" ht="24" customHeight="1">
      <c r="A107" s="579" t="s">
        <v>782</v>
      </c>
      <c r="B107" s="579"/>
      <c r="C107" s="579"/>
      <c r="D107" s="579"/>
      <c r="E107" s="579"/>
      <c r="F107" s="579"/>
      <c r="G107" s="431"/>
      <c r="H107" s="431"/>
      <c r="I107" s="431"/>
      <c r="J107" s="431"/>
      <c r="K107" s="431"/>
      <c r="L107" s="431"/>
      <c r="M107" s="431"/>
      <c r="N107" s="431"/>
      <c r="O107" s="431"/>
      <c r="P107" s="431"/>
      <c r="Q107" s="431"/>
      <c r="R107" s="431"/>
      <c r="S107" s="431"/>
      <c r="T107" s="431"/>
      <c r="U107" s="431"/>
      <c r="V107" s="431"/>
      <c r="W107" s="431"/>
      <c r="X107" s="431"/>
      <c r="Y107" s="431"/>
      <c r="Z107" s="431"/>
      <c r="AA107" s="431"/>
    </row>
    <row r="108" spans="1:6" ht="12">
      <c r="A108" s="428"/>
      <c r="B108" s="429"/>
      <c r="C108" s="428"/>
      <c r="D108" s="428"/>
      <c r="E108" s="428"/>
      <c r="F108" s="408"/>
    </row>
    <row r="109" spans="1:6" ht="23.25" customHeight="1">
      <c r="A109" s="574" t="s">
        <v>870</v>
      </c>
      <c r="B109" s="574"/>
      <c r="C109" s="574" t="s">
        <v>865</v>
      </c>
      <c r="D109" s="574"/>
      <c r="E109" s="574"/>
      <c r="F109" s="574"/>
    </row>
    <row r="110" spans="1:7" ht="12.75">
      <c r="A110" s="314"/>
      <c r="B110" s="452"/>
      <c r="C110" s="314"/>
      <c r="D110" s="314"/>
      <c r="E110" s="539" t="s">
        <v>850</v>
      </c>
      <c r="G110" s="314"/>
    </row>
    <row r="111" spans="1:7" ht="12.75">
      <c r="A111" s="314"/>
      <c r="B111" s="452"/>
      <c r="C111" s="314"/>
      <c r="D111" s="314"/>
      <c r="E111" s="539" t="s">
        <v>854</v>
      </c>
      <c r="G111" s="314"/>
    </row>
    <row r="112" spans="1:7" ht="12.75">
      <c r="A112" s="314"/>
      <c r="B112" s="452"/>
      <c r="C112" s="314"/>
      <c r="D112" s="314"/>
      <c r="E112" s="539"/>
      <c r="F112" s="314"/>
      <c r="G112" s="314"/>
    </row>
    <row r="113" spans="1:7" ht="12.75">
      <c r="A113" s="314"/>
      <c r="B113" s="452"/>
      <c r="C113" s="314"/>
      <c r="D113" s="314"/>
      <c r="E113" s="539"/>
      <c r="F113" s="314"/>
      <c r="G113" s="314"/>
    </row>
    <row r="114" spans="5:7" ht="12.75">
      <c r="E114" s="539"/>
      <c r="F114" s="314"/>
      <c r="G114" s="314"/>
    </row>
    <row r="115" ht="12.75">
      <c r="E115" s="539"/>
    </row>
    <row r="118" ht="12.75">
      <c r="E118" s="539"/>
    </row>
    <row r="119" ht="12.75">
      <c r="E119" s="539"/>
    </row>
  </sheetData>
  <sheetProtection/>
  <mergeCells count="8">
    <mergeCell ref="A109:B109"/>
    <mergeCell ref="C109:F109"/>
    <mergeCell ref="A1:E1"/>
    <mergeCell ref="B3:C3"/>
    <mergeCell ref="B4:C4"/>
    <mergeCell ref="D6:E6"/>
    <mergeCell ref="D48:E48"/>
    <mergeCell ref="A107:F10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02:E104 F91:F95 C91:D95 F86:F89 C86:D89 F81:F84 C81:D84 F76:F79 C76:D79 F72:F74 C71:D74 F68 C68:D68 C60:D65 D59 F57:F65 C57:D58 F53:F55 C53:D55 C39:D42 C34:D37 C25:D32 C21:D21 C17:D18 C12:D15">
      <formula1>0</formula1>
      <formula2>10000000000000000</formula2>
    </dataValidation>
  </dataValidations>
  <printOptions horizontalCentered="1"/>
  <pageMargins left="0" right="0" top="0.1968503937007874" bottom="0.2755905511811024" header="0.31496062992125984" footer="0.1968503937007874"/>
  <pageSetup horizontalDpi="300" verticalDpi="300" orientation="portrait" paperSize="9" scale="85" r:id="rId1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">
      <selection activeCell="C30" sqref="C30:E30"/>
    </sheetView>
  </sheetViews>
  <sheetFormatPr defaultColWidth="10.625" defaultRowHeight="12.75"/>
  <cols>
    <col min="1" max="1" width="52.625" style="336" customWidth="1"/>
    <col min="2" max="2" width="12.625" style="453" customWidth="1"/>
    <col min="3" max="3" width="12.875" style="336" customWidth="1"/>
    <col min="4" max="4" width="12.625" style="336" customWidth="1"/>
    <col min="5" max="5" width="12.875" style="336" customWidth="1"/>
    <col min="6" max="6" width="11.50390625" style="336" customWidth="1"/>
    <col min="7" max="7" width="12.50390625" style="336" customWidth="1"/>
    <col min="8" max="8" width="14.125" style="336" customWidth="1"/>
    <col min="9" max="9" width="14.00390625" style="336" customWidth="1"/>
    <col min="10" max="16384" width="10.625" style="336" customWidth="1"/>
  </cols>
  <sheetData>
    <row r="1" spans="1:9" ht="12">
      <c r="A1" s="454"/>
      <c r="B1" s="455"/>
      <c r="C1" s="454"/>
      <c r="D1" s="454"/>
      <c r="E1" s="454"/>
      <c r="F1" s="454"/>
      <c r="G1" s="454"/>
      <c r="H1" s="454"/>
      <c r="I1" s="454"/>
    </row>
    <row r="2" spans="1:9" ht="12">
      <c r="A2" s="454"/>
      <c r="B2" s="455"/>
      <c r="C2" s="456"/>
      <c r="D2" s="457"/>
      <c r="E2" s="456" t="s">
        <v>783</v>
      </c>
      <c r="F2" s="456"/>
      <c r="G2" s="456"/>
      <c r="H2" s="454"/>
      <c r="I2" s="454"/>
    </row>
    <row r="3" spans="1:9" ht="12" customHeight="1">
      <c r="A3" s="454"/>
      <c r="B3" s="455"/>
      <c r="C3" s="584" t="s">
        <v>784</v>
      </c>
      <c r="D3" s="584"/>
      <c r="E3" s="584"/>
      <c r="F3" s="584"/>
      <c r="G3" s="584"/>
      <c r="H3" s="454"/>
      <c r="I3" s="454"/>
    </row>
    <row r="4" spans="1:9" ht="15" customHeight="1">
      <c r="A4" s="458" t="s">
        <v>385</v>
      </c>
      <c r="B4" s="585" t="str">
        <f>'справка _1_БАЛАНС'!E3</f>
        <v>СВИНЕКОМПЛЕКС НИКОЛОВО АД</v>
      </c>
      <c r="C4" s="585"/>
      <c r="D4" s="585"/>
      <c r="E4" s="585"/>
      <c r="F4" s="585"/>
      <c r="G4" s="586" t="s">
        <v>3</v>
      </c>
      <c r="H4" s="586"/>
      <c r="I4" s="459">
        <f>'справка _1_БАЛАНС'!H3</f>
        <v>117035708</v>
      </c>
    </row>
    <row r="5" spans="1:9" ht="13.5" customHeight="1">
      <c r="A5" s="321" t="s">
        <v>8</v>
      </c>
      <c r="B5" s="572" t="str">
        <f>'справка _1_БАЛАНС'!E5</f>
        <v>01.01.2013-31.12.2013</v>
      </c>
      <c r="C5" s="572"/>
      <c r="D5" s="572"/>
      <c r="E5" s="572"/>
      <c r="F5" s="572"/>
      <c r="G5" s="587" t="s">
        <v>6</v>
      </c>
      <c r="H5" s="587"/>
      <c r="I5" s="459" t="str">
        <f>'справка _1_БАЛАНС'!H4</f>
        <v> </v>
      </c>
    </row>
    <row r="6" spans="1:9" ht="12">
      <c r="A6" s="321"/>
      <c r="B6" s="460"/>
      <c r="C6" s="318"/>
      <c r="D6" s="318"/>
      <c r="E6" s="318"/>
      <c r="F6" s="318"/>
      <c r="G6" s="318"/>
      <c r="H6" s="318"/>
      <c r="I6" s="321" t="s">
        <v>785</v>
      </c>
    </row>
    <row r="7" spans="1:9" s="464" customFormat="1" ht="12" customHeight="1">
      <c r="A7" s="461" t="s">
        <v>462</v>
      </c>
      <c r="B7" s="462"/>
      <c r="C7" s="581" t="s">
        <v>786</v>
      </c>
      <c r="D7" s="581"/>
      <c r="E7" s="581"/>
      <c r="F7" s="581" t="s">
        <v>787</v>
      </c>
      <c r="G7" s="581"/>
      <c r="H7" s="581"/>
      <c r="I7" s="581"/>
    </row>
    <row r="8" spans="1:9" s="464" customFormat="1" ht="21.75" customHeight="1">
      <c r="A8" s="461"/>
      <c r="B8" s="465" t="s">
        <v>11</v>
      </c>
      <c r="C8" s="466" t="s">
        <v>788</v>
      </c>
      <c r="D8" s="466" t="s">
        <v>789</v>
      </c>
      <c r="E8" s="466" t="s">
        <v>790</v>
      </c>
      <c r="F8" s="467" t="s">
        <v>791</v>
      </c>
      <c r="G8" s="582" t="s">
        <v>792</v>
      </c>
      <c r="H8" s="582"/>
      <c r="I8" s="468" t="s">
        <v>793</v>
      </c>
    </row>
    <row r="9" spans="1:9" s="464" customFormat="1" ht="15.75" customHeight="1">
      <c r="A9" s="461"/>
      <c r="B9" s="469"/>
      <c r="C9" s="470"/>
      <c r="D9" s="470"/>
      <c r="E9" s="470"/>
      <c r="F9" s="467"/>
      <c r="G9" s="463" t="s">
        <v>534</v>
      </c>
      <c r="H9" s="463" t="s">
        <v>535</v>
      </c>
      <c r="I9" s="468"/>
    </row>
    <row r="10" spans="1:9" s="474" customFormat="1" ht="12">
      <c r="A10" s="471" t="s">
        <v>14</v>
      </c>
      <c r="B10" s="472" t="s">
        <v>15</v>
      </c>
      <c r="C10" s="473">
        <v>1</v>
      </c>
      <c r="D10" s="473">
        <v>2</v>
      </c>
      <c r="E10" s="473">
        <v>3</v>
      </c>
      <c r="F10" s="471">
        <v>4</v>
      </c>
      <c r="G10" s="471">
        <v>5</v>
      </c>
      <c r="H10" s="471">
        <v>6</v>
      </c>
      <c r="I10" s="471">
        <v>7</v>
      </c>
    </row>
    <row r="11" spans="1:9" s="474" customFormat="1" ht="12">
      <c r="A11" s="475" t="s">
        <v>794</v>
      </c>
      <c r="B11" s="476"/>
      <c r="C11" s="471"/>
      <c r="D11" s="471"/>
      <c r="E11" s="471"/>
      <c r="F11" s="471"/>
      <c r="G11" s="471"/>
      <c r="H11" s="471"/>
      <c r="I11" s="471"/>
    </row>
    <row r="12" spans="1:9" s="474" customFormat="1" ht="15">
      <c r="A12" s="477" t="s">
        <v>795</v>
      </c>
      <c r="B12" s="478" t="s">
        <v>796</v>
      </c>
      <c r="C12" s="479"/>
      <c r="D12" s="480"/>
      <c r="E12" s="480"/>
      <c r="F12" s="480"/>
      <c r="G12" s="480"/>
      <c r="H12" s="480"/>
      <c r="I12" s="481">
        <f aca="true" t="shared" si="0" ref="I12:I17">F12+G12-H12</f>
        <v>0</v>
      </c>
    </row>
    <row r="13" spans="1:9" s="474" customFormat="1" ht="12">
      <c r="A13" s="477" t="s">
        <v>797</v>
      </c>
      <c r="B13" s="478" t="s">
        <v>798</v>
      </c>
      <c r="C13" s="480"/>
      <c r="D13" s="480"/>
      <c r="E13" s="480"/>
      <c r="F13" s="480"/>
      <c r="G13" s="480"/>
      <c r="H13" s="480"/>
      <c r="I13" s="481">
        <f t="shared" si="0"/>
        <v>0</v>
      </c>
    </row>
    <row r="14" spans="1:9" s="474" customFormat="1" ht="12">
      <c r="A14" s="477" t="s">
        <v>598</v>
      </c>
      <c r="B14" s="478" t="s">
        <v>799</v>
      </c>
      <c r="C14" s="482"/>
      <c r="D14" s="482"/>
      <c r="E14" s="482"/>
      <c r="F14" s="482"/>
      <c r="G14" s="482"/>
      <c r="H14" s="482"/>
      <c r="I14" s="481">
        <f t="shared" si="0"/>
        <v>0</v>
      </c>
    </row>
    <row r="15" spans="1:9" s="474" customFormat="1" ht="12">
      <c r="A15" s="477" t="s">
        <v>800</v>
      </c>
      <c r="B15" s="478" t="s">
        <v>801</v>
      </c>
      <c r="C15" s="480"/>
      <c r="D15" s="480"/>
      <c r="E15" s="480"/>
      <c r="F15" s="480"/>
      <c r="G15" s="480"/>
      <c r="H15" s="480"/>
      <c r="I15" s="481">
        <f t="shared" si="0"/>
        <v>0</v>
      </c>
    </row>
    <row r="16" spans="1:9" s="474" customFormat="1" ht="12">
      <c r="A16" s="477" t="s">
        <v>78</v>
      </c>
      <c r="B16" s="478" t="s">
        <v>802</v>
      </c>
      <c r="C16" s="480"/>
      <c r="D16" s="480"/>
      <c r="E16" s="480"/>
      <c r="F16" s="480"/>
      <c r="G16" s="480"/>
      <c r="H16" s="480"/>
      <c r="I16" s="481">
        <f t="shared" si="0"/>
        <v>0</v>
      </c>
    </row>
    <row r="17" spans="1:9" s="474" customFormat="1" ht="12">
      <c r="A17" s="483" t="s">
        <v>566</v>
      </c>
      <c r="B17" s="484" t="s">
        <v>803</v>
      </c>
      <c r="C17" s="471">
        <f aca="true" t="shared" si="1" ref="C17:H17">C12+C13+C15+C16</f>
        <v>0</v>
      </c>
      <c r="D17" s="471">
        <f t="shared" si="1"/>
        <v>0</v>
      </c>
      <c r="E17" s="471">
        <f t="shared" si="1"/>
        <v>0</v>
      </c>
      <c r="F17" s="471">
        <f t="shared" si="1"/>
        <v>0</v>
      </c>
      <c r="G17" s="471">
        <f t="shared" si="1"/>
        <v>0</v>
      </c>
      <c r="H17" s="471">
        <f t="shared" si="1"/>
        <v>0</v>
      </c>
      <c r="I17" s="481">
        <f t="shared" si="0"/>
        <v>0</v>
      </c>
    </row>
    <row r="18" spans="1:9" s="474" customFormat="1" ht="12">
      <c r="A18" s="475" t="s">
        <v>804</v>
      </c>
      <c r="B18" s="485"/>
      <c r="C18" s="481"/>
      <c r="D18" s="481"/>
      <c r="E18" s="481"/>
      <c r="F18" s="481"/>
      <c r="G18" s="481"/>
      <c r="H18" s="481"/>
      <c r="I18" s="481"/>
    </row>
    <row r="19" spans="1:16" s="474" customFormat="1" ht="12">
      <c r="A19" s="477" t="s">
        <v>795</v>
      </c>
      <c r="B19" s="478" t="s">
        <v>805</v>
      </c>
      <c r="C19" s="480"/>
      <c r="D19" s="480"/>
      <c r="E19" s="480"/>
      <c r="F19" s="480"/>
      <c r="G19" s="480"/>
      <c r="H19" s="480"/>
      <c r="I19" s="481">
        <f aca="true" t="shared" si="2" ref="I19:I26">F19+G19-H19</f>
        <v>0</v>
      </c>
      <c r="J19" s="486"/>
      <c r="K19" s="486"/>
      <c r="L19" s="486"/>
      <c r="M19" s="486"/>
      <c r="N19" s="486"/>
      <c r="O19" s="486"/>
      <c r="P19" s="486"/>
    </row>
    <row r="20" spans="1:16" s="474" customFormat="1" ht="12">
      <c r="A20" s="477" t="s">
        <v>806</v>
      </c>
      <c r="B20" s="478" t="s">
        <v>807</v>
      </c>
      <c r="C20" s="480"/>
      <c r="D20" s="480"/>
      <c r="E20" s="480"/>
      <c r="F20" s="480"/>
      <c r="G20" s="480"/>
      <c r="H20" s="480"/>
      <c r="I20" s="481">
        <f t="shared" si="2"/>
        <v>0</v>
      </c>
      <c r="J20" s="486"/>
      <c r="K20" s="486"/>
      <c r="L20" s="486"/>
      <c r="M20" s="486"/>
      <c r="N20" s="486"/>
      <c r="O20" s="486"/>
      <c r="P20" s="486"/>
    </row>
    <row r="21" spans="1:16" s="474" customFormat="1" ht="12">
      <c r="A21" s="477" t="s">
        <v>808</v>
      </c>
      <c r="B21" s="478" t="s">
        <v>809</v>
      </c>
      <c r="C21" s="480"/>
      <c r="D21" s="480"/>
      <c r="E21" s="480"/>
      <c r="F21" s="480"/>
      <c r="G21" s="480"/>
      <c r="H21" s="480"/>
      <c r="I21" s="481">
        <f t="shared" si="2"/>
        <v>0</v>
      </c>
      <c r="J21" s="486"/>
      <c r="K21" s="486"/>
      <c r="L21" s="486"/>
      <c r="M21" s="486"/>
      <c r="N21" s="486"/>
      <c r="O21" s="486"/>
      <c r="P21" s="486"/>
    </row>
    <row r="22" spans="1:16" s="474" customFormat="1" ht="12">
      <c r="A22" s="477" t="s">
        <v>810</v>
      </c>
      <c r="B22" s="478" t="s">
        <v>811</v>
      </c>
      <c r="C22" s="480"/>
      <c r="D22" s="480"/>
      <c r="E22" s="480"/>
      <c r="F22" s="487"/>
      <c r="G22" s="480"/>
      <c r="H22" s="480"/>
      <c r="I22" s="481">
        <f t="shared" si="2"/>
        <v>0</v>
      </c>
      <c r="J22" s="486"/>
      <c r="K22" s="486"/>
      <c r="L22" s="486"/>
      <c r="M22" s="486"/>
      <c r="N22" s="486"/>
      <c r="O22" s="486"/>
      <c r="P22" s="486"/>
    </row>
    <row r="23" spans="1:16" s="474" customFormat="1" ht="12">
      <c r="A23" s="477" t="s">
        <v>812</v>
      </c>
      <c r="B23" s="478" t="s">
        <v>813</v>
      </c>
      <c r="C23" s="480"/>
      <c r="D23" s="480"/>
      <c r="E23" s="480"/>
      <c r="F23" s="480"/>
      <c r="G23" s="480"/>
      <c r="H23" s="480"/>
      <c r="I23" s="481">
        <f t="shared" si="2"/>
        <v>0</v>
      </c>
      <c r="J23" s="486"/>
      <c r="K23" s="486"/>
      <c r="L23" s="486"/>
      <c r="M23" s="486"/>
      <c r="N23" s="486"/>
      <c r="O23" s="486"/>
      <c r="P23" s="486"/>
    </row>
    <row r="24" spans="1:16" s="474" customFormat="1" ht="12">
      <c r="A24" s="477" t="s">
        <v>814</v>
      </c>
      <c r="B24" s="478" t="s">
        <v>815</v>
      </c>
      <c r="C24" s="480"/>
      <c r="D24" s="480"/>
      <c r="E24" s="480"/>
      <c r="F24" s="480"/>
      <c r="G24" s="480"/>
      <c r="H24" s="480"/>
      <c r="I24" s="481">
        <f t="shared" si="2"/>
        <v>0</v>
      </c>
      <c r="J24" s="486"/>
      <c r="K24" s="486"/>
      <c r="L24" s="486"/>
      <c r="M24" s="486"/>
      <c r="N24" s="486"/>
      <c r="O24" s="486"/>
      <c r="P24" s="486"/>
    </row>
    <row r="25" spans="1:16" s="474" customFormat="1" ht="12">
      <c r="A25" s="488" t="s">
        <v>816</v>
      </c>
      <c r="B25" s="489" t="s">
        <v>817</v>
      </c>
      <c r="C25" s="480"/>
      <c r="D25" s="480"/>
      <c r="E25" s="480"/>
      <c r="F25" s="480"/>
      <c r="G25" s="480"/>
      <c r="H25" s="480"/>
      <c r="I25" s="481">
        <f t="shared" si="2"/>
        <v>0</v>
      </c>
      <c r="J25" s="486"/>
      <c r="K25" s="486"/>
      <c r="L25" s="486"/>
      <c r="M25" s="486"/>
      <c r="N25" s="486"/>
      <c r="O25" s="486"/>
      <c r="P25" s="486"/>
    </row>
    <row r="26" spans="1:16" s="474" customFormat="1" ht="12">
      <c r="A26" s="483" t="s">
        <v>818</v>
      </c>
      <c r="B26" s="484" t="s">
        <v>819</v>
      </c>
      <c r="C26" s="471">
        <f aca="true" t="shared" si="3" ref="C26:H26">SUM(C19:C25)</f>
        <v>0</v>
      </c>
      <c r="D26" s="471">
        <f t="shared" si="3"/>
        <v>0</v>
      </c>
      <c r="E26" s="471">
        <f t="shared" si="3"/>
        <v>0</v>
      </c>
      <c r="F26" s="471">
        <f t="shared" si="3"/>
        <v>0</v>
      </c>
      <c r="G26" s="471">
        <f t="shared" si="3"/>
        <v>0</v>
      </c>
      <c r="H26" s="471">
        <f t="shared" si="3"/>
        <v>0</v>
      </c>
      <c r="I26" s="481">
        <f t="shared" si="2"/>
        <v>0</v>
      </c>
      <c r="J26" s="486"/>
      <c r="K26" s="486"/>
      <c r="L26" s="486"/>
      <c r="M26" s="486"/>
      <c r="N26" s="486"/>
      <c r="O26" s="486"/>
      <c r="P26" s="486"/>
    </row>
    <row r="27" spans="1:16" s="474" customFormat="1" ht="12">
      <c r="A27" s="490"/>
      <c r="B27" s="491"/>
      <c r="C27" s="492"/>
      <c r="D27" s="493"/>
      <c r="E27" s="493"/>
      <c r="F27" s="493"/>
      <c r="G27" s="493"/>
      <c r="H27" s="493"/>
      <c r="I27" s="493"/>
      <c r="J27" s="486"/>
      <c r="K27" s="486"/>
      <c r="L27" s="486"/>
      <c r="M27" s="486"/>
      <c r="N27" s="486"/>
      <c r="O27" s="486"/>
      <c r="P27" s="486"/>
    </row>
    <row r="28" spans="1:9" s="474" customFormat="1" ht="12" customHeight="1">
      <c r="A28" s="583" t="s">
        <v>820</v>
      </c>
      <c r="B28" s="583"/>
      <c r="C28" s="583"/>
      <c r="D28" s="583"/>
      <c r="E28" s="583"/>
      <c r="F28" s="583"/>
      <c r="G28" s="583"/>
      <c r="H28" s="583"/>
      <c r="I28" s="583"/>
    </row>
    <row r="29" spans="1:9" s="474" customFormat="1" ht="12">
      <c r="A29" s="454"/>
      <c r="B29" s="455"/>
      <c r="C29" s="454"/>
      <c r="D29" s="494"/>
      <c r="E29" s="494"/>
      <c r="F29" s="494"/>
      <c r="G29" s="494"/>
      <c r="H29" s="494"/>
      <c r="I29" s="494"/>
    </row>
    <row r="30" spans="1:10" s="474" customFormat="1" ht="15" customHeight="1">
      <c r="A30" s="574" t="s">
        <v>870</v>
      </c>
      <c r="B30" s="574"/>
      <c r="C30" s="580" t="s">
        <v>866</v>
      </c>
      <c r="D30" s="580"/>
      <c r="E30" s="580"/>
      <c r="F30" s="495" t="s">
        <v>858</v>
      </c>
      <c r="G30" s="495"/>
      <c r="H30" s="496"/>
      <c r="I30"/>
      <c r="J30" s="497"/>
    </row>
    <row r="31" spans="1:9" s="474" customFormat="1" ht="12.75">
      <c r="A31" s="314"/>
      <c r="B31" s="452"/>
      <c r="C31" s="314"/>
      <c r="D31" s="395" t="s">
        <v>861</v>
      </c>
      <c r="E31" s="395"/>
      <c r="F31" s="498"/>
      <c r="G31" s="539" t="s">
        <v>850</v>
      </c>
      <c r="H31" s="130"/>
      <c r="I31" s="395"/>
    </row>
    <row r="32" spans="1:9" s="474" customFormat="1" ht="12.75">
      <c r="A32" s="314"/>
      <c r="B32" s="452"/>
      <c r="C32" s="314"/>
      <c r="D32" s="395"/>
      <c r="E32" s="395"/>
      <c r="F32" s="314"/>
      <c r="G32" s="539" t="s">
        <v>854</v>
      </c>
      <c r="H32" s="130"/>
      <c r="I32" s="395"/>
    </row>
    <row r="33" spans="1:9" s="474" customFormat="1" ht="12.75">
      <c r="A33" s="336"/>
      <c r="B33" s="453"/>
      <c r="C33" s="336"/>
      <c r="D33" s="392"/>
      <c r="E33" s="392"/>
      <c r="F33" s="314"/>
      <c r="G33" s="539"/>
      <c r="H33" s="314"/>
      <c r="I33" s="392"/>
    </row>
    <row r="34" spans="1:9" s="474" customFormat="1" ht="12.75">
      <c r="A34" s="336"/>
      <c r="B34" s="453"/>
      <c r="C34" s="336"/>
      <c r="D34" s="392"/>
      <c r="E34" s="392"/>
      <c r="F34" s="314"/>
      <c r="G34" s="539"/>
      <c r="H34" s="314"/>
      <c r="I34" s="392"/>
    </row>
    <row r="35" spans="1:9" s="474" customFormat="1" ht="12.75">
      <c r="A35" s="336"/>
      <c r="B35" s="453"/>
      <c r="C35" s="336"/>
      <c r="D35" s="392"/>
      <c r="E35" s="392"/>
      <c r="F35" s="314"/>
      <c r="G35" s="539"/>
      <c r="H35" s="314"/>
      <c r="I35" s="392"/>
    </row>
    <row r="36" spans="1:9" s="474" customFormat="1" ht="12.75">
      <c r="A36" s="336"/>
      <c r="B36" s="453"/>
      <c r="C36" s="336"/>
      <c r="D36" s="392"/>
      <c r="E36" s="392"/>
      <c r="F36" s="130"/>
      <c r="G36" s="539"/>
      <c r="H36" s="314"/>
      <c r="I36" s="392"/>
    </row>
    <row r="37" spans="1:9" s="474" customFormat="1" ht="12.75">
      <c r="A37" s="336"/>
      <c r="B37" s="453"/>
      <c r="C37" s="336"/>
      <c r="D37" s="392"/>
      <c r="E37" s="392"/>
      <c r="F37" s="130"/>
      <c r="G37" s="539"/>
      <c r="H37" s="130"/>
      <c r="I37" s="392"/>
    </row>
    <row r="38" spans="1:9" s="474" customFormat="1" ht="12">
      <c r="A38" s="336"/>
      <c r="B38" s="453"/>
      <c r="C38" s="336"/>
      <c r="D38" s="392"/>
      <c r="E38" s="392"/>
      <c r="F38" s="130"/>
      <c r="I38" s="392"/>
    </row>
    <row r="39" spans="1:9" s="474" customFormat="1" ht="12">
      <c r="A39" s="336"/>
      <c r="B39" s="453"/>
      <c r="C39" s="336"/>
      <c r="D39" s="392"/>
      <c r="E39" s="392"/>
      <c r="F39" s="130"/>
      <c r="I39" s="392"/>
    </row>
    <row r="40" spans="1:9" s="474" customFormat="1" ht="12.75">
      <c r="A40" s="336"/>
      <c r="B40" s="453"/>
      <c r="C40" s="336"/>
      <c r="D40" s="392"/>
      <c r="E40" s="392"/>
      <c r="F40" s="130"/>
      <c r="G40" s="539"/>
      <c r="H40" s="130"/>
      <c r="I40" s="392"/>
    </row>
    <row r="41" spans="1:9" s="474" customFormat="1" ht="12.75">
      <c r="A41" s="336"/>
      <c r="B41" s="453"/>
      <c r="C41" s="336"/>
      <c r="D41" s="392"/>
      <c r="E41" s="392"/>
      <c r="F41" s="130"/>
      <c r="G41" s="539"/>
      <c r="H41" s="130"/>
      <c r="I41" s="392"/>
    </row>
    <row r="42" spans="1:9" s="474" customFormat="1" ht="12">
      <c r="A42" s="336"/>
      <c r="B42" s="453"/>
      <c r="C42" s="336"/>
      <c r="D42" s="392"/>
      <c r="E42" s="392"/>
      <c r="F42" s="392"/>
      <c r="G42" s="392"/>
      <c r="H42" s="392"/>
      <c r="I42" s="392"/>
    </row>
    <row r="43" spans="1:9" s="474" customFormat="1" ht="12">
      <c r="A43" s="336"/>
      <c r="B43" s="453"/>
      <c r="C43" s="336"/>
      <c r="D43" s="392"/>
      <c r="E43" s="392"/>
      <c r="F43" s="392"/>
      <c r="G43" s="392"/>
      <c r="H43" s="392"/>
      <c r="I43" s="392"/>
    </row>
    <row r="44" spans="1:9" s="474" customFormat="1" ht="12">
      <c r="A44" s="336"/>
      <c r="B44" s="453"/>
      <c r="C44" s="336"/>
      <c r="D44" s="392"/>
      <c r="E44" s="392"/>
      <c r="F44" s="392"/>
      <c r="G44" s="392"/>
      <c r="H44" s="392"/>
      <c r="I44" s="392"/>
    </row>
    <row r="45" spans="1:9" s="474" customFormat="1" ht="12">
      <c r="A45" s="336"/>
      <c r="B45" s="453"/>
      <c r="C45" s="336"/>
      <c r="D45" s="392"/>
      <c r="E45" s="392"/>
      <c r="F45" s="392"/>
      <c r="G45" s="392"/>
      <c r="H45" s="392"/>
      <c r="I45" s="392"/>
    </row>
    <row r="46" spans="1:9" s="474" customFormat="1" ht="12">
      <c r="A46" s="336"/>
      <c r="B46" s="453"/>
      <c r="C46" s="336"/>
      <c r="D46" s="392"/>
      <c r="E46" s="392"/>
      <c r="F46" s="392"/>
      <c r="G46" s="392"/>
      <c r="H46" s="392"/>
      <c r="I46" s="392"/>
    </row>
    <row r="47" spans="1:9" s="474" customFormat="1" ht="12">
      <c r="A47" s="336"/>
      <c r="B47" s="453"/>
      <c r="C47" s="336"/>
      <c r="D47" s="392"/>
      <c r="E47" s="392"/>
      <c r="F47" s="392"/>
      <c r="G47" s="392"/>
      <c r="H47" s="392"/>
      <c r="I47" s="392"/>
    </row>
    <row r="48" spans="1:9" s="474" customFormat="1" ht="12">
      <c r="A48" s="336"/>
      <c r="B48" s="453"/>
      <c r="C48" s="336"/>
      <c r="D48" s="392"/>
      <c r="E48" s="392"/>
      <c r="F48" s="392"/>
      <c r="G48" s="392"/>
      <c r="H48" s="392"/>
      <c r="I48" s="392"/>
    </row>
    <row r="49" spans="1:9" s="474" customFormat="1" ht="12">
      <c r="A49" s="336"/>
      <c r="B49" s="453"/>
      <c r="C49" s="336"/>
      <c r="D49" s="392"/>
      <c r="E49" s="392"/>
      <c r="F49" s="392"/>
      <c r="G49" s="392"/>
      <c r="H49" s="392"/>
      <c r="I49" s="392"/>
    </row>
    <row r="50" spans="1:9" s="474" customFormat="1" ht="12">
      <c r="A50" s="336"/>
      <c r="B50" s="453"/>
      <c r="C50" s="336"/>
      <c r="D50" s="392"/>
      <c r="E50" s="392"/>
      <c r="F50" s="392"/>
      <c r="G50" s="392"/>
      <c r="H50" s="392"/>
      <c r="I50" s="392"/>
    </row>
    <row r="51" spans="1:9" s="474" customFormat="1" ht="12">
      <c r="A51" s="336"/>
      <c r="B51" s="453"/>
      <c r="C51" s="336"/>
      <c r="D51" s="392"/>
      <c r="E51" s="392"/>
      <c r="F51" s="392"/>
      <c r="G51" s="392"/>
      <c r="H51" s="392"/>
      <c r="I51" s="392"/>
    </row>
    <row r="52" spans="1:9" s="474" customFormat="1" ht="12">
      <c r="A52" s="336"/>
      <c r="B52" s="453"/>
      <c r="C52" s="336"/>
      <c r="D52" s="392"/>
      <c r="E52" s="392"/>
      <c r="F52" s="392"/>
      <c r="G52" s="392"/>
      <c r="H52" s="392"/>
      <c r="I52" s="392"/>
    </row>
    <row r="53" spans="1:9" s="474" customFormat="1" ht="12">
      <c r="A53" s="336"/>
      <c r="B53" s="453"/>
      <c r="C53" s="336"/>
      <c r="D53" s="392"/>
      <c r="E53" s="392"/>
      <c r="F53" s="392"/>
      <c r="G53" s="392"/>
      <c r="H53" s="392"/>
      <c r="I53" s="392"/>
    </row>
    <row r="54" spans="1:9" s="474" customFormat="1" ht="12">
      <c r="A54" s="336"/>
      <c r="B54" s="453"/>
      <c r="C54" s="336"/>
      <c r="D54" s="392"/>
      <c r="E54" s="392"/>
      <c r="F54" s="392"/>
      <c r="G54" s="392"/>
      <c r="H54" s="392"/>
      <c r="I54" s="392"/>
    </row>
    <row r="55" spans="1:9" s="474" customFormat="1" ht="12">
      <c r="A55" s="336"/>
      <c r="B55" s="453"/>
      <c r="C55" s="336"/>
      <c r="D55" s="392"/>
      <c r="E55" s="392"/>
      <c r="F55" s="392"/>
      <c r="G55" s="392"/>
      <c r="H55" s="392"/>
      <c r="I55" s="392"/>
    </row>
    <row r="56" spans="1:9" s="474" customFormat="1" ht="12">
      <c r="A56" s="336"/>
      <c r="B56" s="453"/>
      <c r="C56" s="336"/>
      <c r="D56" s="392"/>
      <c r="E56" s="392"/>
      <c r="F56" s="392"/>
      <c r="G56" s="392"/>
      <c r="H56" s="392"/>
      <c r="I56" s="392"/>
    </row>
    <row r="57" spans="1:9" s="474" customFormat="1" ht="12">
      <c r="A57" s="336"/>
      <c r="B57" s="453"/>
      <c r="C57" s="336"/>
      <c r="D57" s="392"/>
      <c r="E57" s="392"/>
      <c r="F57" s="392"/>
      <c r="G57" s="392"/>
      <c r="H57" s="392"/>
      <c r="I57" s="392"/>
    </row>
    <row r="58" spans="1:9" s="474" customFormat="1" ht="12">
      <c r="A58" s="336"/>
      <c r="B58" s="453"/>
      <c r="C58" s="336"/>
      <c r="D58" s="392"/>
      <c r="E58" s="392"/>
      <c r="F58" s="392"/>
      <c r="G58" s="392"/>
      <c r="H58" s="392"/>
      <c r="I58" s="392"/>
    </row>
    <row r="59" spans="1:9" s="474" customFormat="1" ht="12">
      <c r="A59" s="336"/>
      <c r="B59" s="453"/>
      <c r="C59" s="336"/>
      <c r="D59" s="392"/>
      <c r="E59" s="392"/>
      <c r="F59" s="392"/>
      <c r="G59" s="392"/>
      <c r="H59" s="392"/>
      <c r="I59" s="392"/>
    </row>
    <row r="60" spans="1:9" s="474" customFormat="1" ht="12">
      <c r="A60" s="336"/>
      <c r="B60" s="453"/>
      <c r="C60" s="336"/>
      <c r="D60" s="392"/>
      <c r="E60" s="392"/>
      <c r="F60" s="392"/>
      <c r="G60" s="392"/>
      <c r="H60" s="392"/>
      <c r="I60" s="392"/>
    </row>
    <row r="61" spans="1:9" s="474" customFormat="1" ht="12">
      <c r="A61" s="336"/>
      <c r="B61" s="453"/>
      <c r="C61" s="336"/>
      <c r="D61" s="392"/>
      <c r="E61" s="392"/>
      <c r="F61" s="392"/>
      <c r="G61" s="392"/>
      <c r="H61" s="392"/>
      <c r="I61" s="392"/>
    </row>
    <row r="62" spans="1:9" s="474" customFormat="1" ht="12">
      <c r="A62" s="336"/>
      <c r="B62" s="453"/>
      <c r="C62" s="336"/>
      <c r="D62" s="392"/>
      <c r="E62" s="392"/>
      <c r="F62" s="392"/>
      <c r="G62" s="392"/>
      <c r="H62" s="392"/>
      <c r="I62" s="392"/>
    </row>
    <row r="63" spans="1:9" s="474" customFormat="1" ht="12">
      <c r="A63" s="336"/>
      <c r="B63" s="453"/>
      <c r="C63" s="336"/>
      <c r="D63" s="392"/>
      <c r="E63" s="392"/>
      <c r="F63" s="392"/>
      <c r="G63" s="392"/>
      <c r="H63" s="392"/>
      <c r="I63" s="392"/>
    </row>
    <row r="64" spans="1:9" s="474" customFormat="1" ht="12">
      <c r="A64" s="336"/>
      <c r="B64" s="453"/>
      <c r="C64" s="336"/>
      <c r="D64" s="392"/>
      <c r="E64" s="392"/>
      <c r="F64" s="392"/>
      <c r="G64" s="392"/>
      <c r="H64" s="392"/>
      <c r="I64" s="392"/>
    </row>
    <row r="65" spans="1:9" s="474" customFormat="1" ht="12">
      <c r="A65" s="336"/>
      <c r="B65" s="453"/>
      <c r="C65" s="336"/>
      <c r="D65" s="392"/>
      <c r="E65" s="392"/>
      <c r="F65" s="392"/>
      <c r="G65" s="392"/>
      <c r="H65" s="392"/>
      <c r="I65" s="392"/>
    </row>
    <row r="66" spans="1:9" s="474" customFormat="1" ht="12">
      <c r="A66" s="336"/>
      <c r="B66" s="453"/>
      <c r="C66" s="336"/>
      <c r="D66" s="392"/>
      <c r="E66" s="392"/>
      <c r="F66" s="392"/>
      <c r="G66" s="392"/>
      <c r="H66" s="392"/>
      <c r="I66" s="392"/>
    </row>
    <row r="67" spans="1:9" s="474" customFormat="1" ht="12">
      <c r="A67" s="336"/>
      <c r="B67" s="453"/>
      <c r="C67" s="336"/>
      <c r="D67" s="392"/>
      <c r="E67" s="392"/>
      <c r="F67" s="392"/>
      <c r="G67" s="392"/>
      <c r="H67" s="392"/>
      <c r="I67" s="392"/>
    </row>
    <row r="68" spans="1:9" s="474" customFormat="1" ht="12">
      <c r="A68" s="336"/>
      <c r="B68" s="453"/>
      <c r="C68" s="336"/>
      <c r="D68" s="392"/>
      <c r="E68" s="392"/>
      <c r="F68" s="392"/>
      <c r="G68" s="392"/>
      <c r="H68" s="392"/>
      <c r="I68" s="392"/>
    </row>
    <row r="69" spans="1:9" s="474" customFormat="1" ht="12">
      <c r="A69" s="336"/>
      <c r="B69" s="453"/>
      <c r="C69" s="336"/>
      <c r="D69" s="392"/>
      <c r="E69" s="392"/>
      <c r="F69" s="392"/>
      <c r="G69" s="392"/>
      <c r="H69" s="392"/>
      <c r="I69" s="392"/>
    </row>
    <row r="70" spans="1:9" s="474" customFormat="1" ht="12">
      <c r="A70" s="336"/>
      <c r="B70" s="453"/>
      <c r="C70" s="336"/>
      <c r="D70" s="392"/>
      <c r="E70" s="392"/>
      <c r="F70" s="392"/>
      <c r="G70" s="392"/>
      <c r="H70" s="392"/>
      <c r="I70" s="392"/>
    </row>
    <row r="71" spans="1:9" s="474" customFormat="1" ht="12">
      <c r="A71" s="336"/>
      <c r="B71" s="453"/>
      <c r="C71" s="336"/>
      <c r="D71" s="392"/>
      <c r="E71" s="392"/>
      <c r="F71" s="392"/>
      <c r="G71" s="392"/>
      <c r="H71" s="392"/>
      <c r="I71" s="392"/>
    </row>
    <row r="72" spans="1:9" s="474" customFormat="1" ht="12">
      <c r="A72" s="336"/>
      <c r="B72" s="453"/>
      <c r="C72" s="336"/>
      <c r="D72" s="392"/>
      <c r="E72" s="392"/>
      <c r="F72" s="392"/>
      <c r="G72" s="392"/>
      <c r="H72" s="392"/>
      <c r="I72" s="392"/>
    </row>
    <row r="73" spans="1:9" s="474" customFormat="1" ht="12">
      <c r="A73" s="336"/>
      <c r="B73" s="453"/>
      <c r="C73" s="336"/>
      <c r="D73" s="392"/>
      <c r="E73" s="392"/>
      <c r="F73" s="392"/>
      <c r="G73" s="392"/>
      <c r="H73" s="392"/>
      <c r="I73" s="392"/>
    </row>
    <row r="74" spans="1:9" s="474" customFormat="1" ht="12">
      <c r="A74" s="336"/>
      <c r="B74" s="453"/>
      <c r="C74" s="336"/>
      <c r="D74" s="392"/>
      <c r="E74" s="392"/>
      <c r="F74" s="392"/>
      <c r="G74" s="392"/>
      <c r="H74" s="392"/>
      <c r="I74" s="392"/>
    </row>
    <row r="75" spans="1:9" s="474" customFormat="1" ht="12">
      <c r="A75" s="336"/>
      <c r="B75" s="453"/>
      <c r="C75" s="336"/>
      <c r="D75" s="392"/>
      <c r="E75" s="392"/>
      <c r="F75" s="392"/>
      <c r="G75" s="392"/>
      <c r="H75" s="392"/>
      <c r="I75" s="392"/>
    </row>
    <row r="76" spans="1:9" s="474" customFormat="1" ht="12">
      <c r="A76" s="336"/>
      <c r="B76" s="453"/>
      <c r="C76" s="336"/>
      <c r="D76" s="392"/>
      <c r="E76" s="392"/>
      <c r="F76" s="392"/>
      <c r="G76" s="392"/>
      <c r="H76" s="392"/>
      <c r="I76" s="392"/>
    </row>
    <row r="77" spans="1:9" s="474" customFormat="1" ht="12">
      <c r="A77" s="336"/>
      <c r="B77" s="453"/>
      <c r="C77" s="336"/>
      <c r="D77" s="392"/>
      <c r="E77" s="392"/>
      <c r="F77" s="392"/>
      <c r="G77" s="392"/>
      <c r="H77" s="392"/>
      <c r="I77" s="392"/>
    </row>
    <row r="78" spans="1:9" s="474" customFormat="1" ht="12">
      <c r="A78" s="336"/>
      <c r="B78" s="453"/>
      <c r="C78" s="336"/>
      <c r="D78" s="392"/>
      <c r="E78" s="392"/>
      <c r="F78" s="392"/>
      <c r="G78" s="392"/>
      <c r="H78" s="392"/>
      <c r="I78" s="392"/>
    </row>
    <row r="79" spans="1:9" s="474" customFormat="1" ht="12">
      <c r="A79" s="336"/>
      <c r="B79" s="453"/>
      <c r="C79" s="336"/>
      <c r="D79" s="392"/>
      <c r="E79" s="392"/>
      <c r="F79" s="392"/>
      <c r="G79" s="392"/>
      <c r="H79" s="392"/>
      <c r="I79" s="392"/>
    </row>
    <row r="80" spans="1:9" s="474" customFormat="1" ht="12">
      <c r="A80" s="336"/>
      <c r="B80" s="453"/>
      <c r="C80" s="336"/>
      <c r="D80" s="392"/>
      <c r="E80" s="392"/>
      <c r="F80" s="392"/>
      <c r="G80" s="392"/>
      <c r="H80" s="392"/>
      <c r="I80" s="392"/>
    </row>
    <row r="81" spans="1:9" s="474" customFormat="1" ht="12">
      <c r="A81" s="336"/>
      <c r="B81" s="453"/>
      <c r="C81" s="336"/>
      <c r="D81" s="392"/>
      <c r="E81" s="392"/>
      <c r="F81" s="392"/>
      <c r="G81" s="392"/>
      <c r="H81" s="392"/>
      <c r="I81" s="392"/>
    </row>
    <row r="82" spans="1:9" s="474" customFormat="1" ht="12">
      <c r="A82" s="336"/>
      <c r="B82" s="453"/>
      <c r="C82" s="336"/>
      <c r="D82" s="392"/>
      <c r="E82" s="392"/>
      <c r="F82" s="392"/>
      <c r="G82" s="392"/>
      <c r="H82" s="392"/>
      <c r="I82" s="392"/>
    </row>
    <row r="83" spans="1:9" s="474" customFormat="1" ht="12">
      <c r="A83" s="336"/>
      <c r="B83" s="453"/>
      <c r="C83" s="336"/>
      <c r="D83" s="392"/>
      <c r="E83" s="392"/>
      <c r="F83" s="392"/>
      <c r="G83" s="392"/>
      <c r="H83" s="392"/>
      <c r="I83" s="392"/>
    </row>
    <row r="84" spans="1:9" s="474" customFormat="1" ht="12">
      <c r="A84" s="336"/>
      <c r="B84" s="453"/>
      <c r="C84" s="336"/>
      <c r="D84" s="392"/>
      <c r="E84" s="392"/>
      <c r="F84" s="392"/>
      <c r="G84" s="392"/>
      <c r="H84" s="392"/>
      <c r="I84" s="392"/>
    </row>
    <row r="85" spans="1:9" s="474" customFormat="1" ht="12">
      <c r="A85" s="336"/>
      <c r="B85" s="453"/>
      <c r="C85" s="336"/>
      <c r="D85" s="392"/>
      <c r="E85" s="392"/>
      <c r="F85" s="392"/>
      <c r="G85" s="392"/>
      <c r="H85" s="392"/>
      <c r="I85" s="392"/>
    </row>
    <row r="86" spans="1:9" s="474" customFormat="1" ht="12">
      <c r="A86" s="336"/>
      <c r="B86" s="453"/>
      <c r="C86" s="336"/>
      <c r="D86" s="392"/>
      <c r="E86" s="392"/>
      <c r="F86" s="392"/>
      <c r="G86" s="392"/>
      <c r="H86" s="392"/>
      <c r="I86" s="392"/>
    </row>
    <row r="87" spans="1:9" s="474" customFormat="1" ht="12">
      <c r="A87" s="336"/>
      <c r="B87" s="453"/>
      <c r="C87" s="336"/>
      <c r="D87" s="392"/>
      <c r="E87" s="392"/>
      <c r="F87" s="392"/>
      <c r="G87" s="392"/>
      <c r="H87" s="392"/>
      <c r="I87" s="392"/>
    </row>
    <row r="88" spans="1:9" s="474" customFormat="1" ht="12">
      <c r="A88" s="336"/>
      <c r="B88" s="453"/>
      <c r="C88" s="336"/>
      <c r="D88" s="392"/>
      <c r="E88" s="392"/>
      <c r="F88" s="392"/>
      <c r="G88" s="392"/>
      <c r="H88" s="392"/>
      <c r="I88" s="392"/>
    </row>
    <row r="89" spans="1:9" s="474" customFormat="1" ht="12">
      <c r="A89" s="336"/>
      <c r="B89" s="453"/>
      <c r="C89" s="336"/>
      <c r="D89" s="392"/>
      <c r="E89" s="392"/>
      <c r="F89" s="392"/>
      <c r="G89" s="392"/>
      <c r="H89" s="392"/>
      <c r="I89" s="392"/>
    </row>
    <row r="90" spans="1:9" s="474" customFormat="1" ht="12">
      <c r="A90" s="336"/>
      <c r="B90" s="453"/>
      <c r="C90" s="336"/>
      <c r="D90" s="392"/>
      <c r="E90" s="392"/>
      <c r="F90" s="392"/>
      <c r="G90" s="392"/>
      <c r="H90" s="392"/>
      <c r="I90" s="392"/>
    </row>
    <row r="91" spans="1:9" s="474" customFormat="1" ht="12">
      <c r="A91" s="336"/>
      <c r="B91" s="453"/>
      <c r="C91" s="336"/>
      <c r="D91" s="392"/>
      <c r="E91" s="392"/>
      <c r="F91" s="392"/>
      <c r="G91" s="392"/>
      <c r="H91" s="392"/>
      <c r="I91" s="392"/>
    </row>
    <row r="92" spans="1:9" s="474" customFormat="1" ht="12">
      <c r="A92" s="336"/>
      <c r="B92" s="453"/>
      <c r="C92" s="336"/>
      <c r="D92" s="392"/>
      <c r="E92" s="392"/>
      <c r="F92" s="392"/>
      <c r="G92" s="392"/>
      <c r="H92" s="392"/>
      <c r="I92" s="392"/>
    </row>
    <row r="93" spans="1:9" s="474" customFormat="1" ht="12">
      <c r="A93" s="336"/>
      <c r="B93" s="453"/>
      <c r="C93" s="336"/>
      <c r="D93" s="392"/>
      <c r="E93" s="392"/>
      <c r="F93" s="392"/>
      <c r="G93" s="392"/>
      <c r="H93" s="392"/>
      <c r="I93" s="392"/>
    </row>
    <row r="94" spans="1:9" s="474" customFormat="1" ht="12">
      <c r="A94" s="336"/>
      <c r="B94" s="453"/>
      <c r="C94" s="336"/>
      <c r="D94" s="392"/>
      <c r="E94" s="392"/>
      <c r="F94" s="392"/>
      <c r="G94" s="392"/>
      <c r="H94" s="392"/>
      <c r="I94" s="392"/>
    </row>
    <row r="95" spans="1:9" s="474" customFormat="1" ht="12">
      <c r="A95" s="336"/>
      <c r="B95" s="453"/>
      <c r="C95" s="336"/>
      <c r="D95" s="392"/>
      <c r="E95" s="392"/>
      <c r="F95" s="392"/>
      <c r="G95" s="392"/>
      <c r="H95" s="392"/>
      <c r="I95" s="392"/>
    </row>
    <row r="96" spans="1:9" s="474" customFormat="1" ht="12">
      <c r="A96" s="336"/>
      <c r="B96" s="453"/>
      <c r="C96" s="336"/>
      <c r="D96" s="392"/>
      <c r="E96" s="392"/>
      <c r="F96" s="392"/>
      <c r="G96" s="392"/>
      <c r="H96" s="392"/>
      <c r="I96" s="392"/>
    </row>
    <row r="97" spans="1:9" s="474" customFormat="1" ht="12">
      <c r="A97" s="336"/>
      <c r="B97" s="453"/>
      <c r="C97" s="336"/>
      <c r="D97" s="392"/>
      <c r="E97" s="392"/>
      <c r="F97" s="392"/>
      <c r="G97" s="392"/>
      <c r="H97" s="392"/>
      <c r="I97" s="392"/>
    </row>
    <row r="98" spans="1:9" s="474" customFormat="1" ht="12">
      <c r="A98" s="336"/>
      <c r="B98" s="453"/>
      <c r="C98" s="336"/>
      <c r="D98" s="392"/>
      <c r="E98" s="392"/>
      <c r="F98" s="392"/>
      <c r="G98" s="392"/>
      <c r="H98" s="392"/>
      <c r="I98" s="392"/>
    </row>
    <row r="99" spans="1:9" s="474" customFormat="1" ht="12">
      <c r="A99" s="336"/>
      <c r="B99" s="453"/>
      <c r="C99" s="336"/>
      <c r="D99" s="392"/>
      <c r="E99" s="392"/>
      <c r="F99" s="392"/>
      <c r="G99" s="392"/>
      <c r="H99" s="392"/>
      <c r="I99" s="392"/>
    </row>
    <row r="100" spans="1:9" s="474" customFormat="1" ht="12">
      <c r="A100" s="336"/>
      <c r="B100" s="453"/>
      <c r="C100" s="336"/>
      <c r="D100" s="392"/>
      <c r="E100" s="392"/>
      <c r="F100" s="392"/>
      <c r="G100" s="392"/>
      <c r="H100" s="392"/>
      <c r="I100" s="392"/>
    </row>
    <row r="101" spans="1:9" s="474" customFormat="1" ht="12">
      <c r="A101" s="336"/>
      <c r="B101" s="453"/>
      <c r="C101" s="336"/>
      <c r="D101" s="392"/>
      <c r="E101" s="392"/>
      <c r="F101" s="392"/>
      <c r="G101" s="392"/>
      <c r="H101" s="392"/>
      <c r="I101" s="392"/>
    </row>
    <row r="102" spans="1:9" s="474" customFormat="1" ht="12">
      <c r="A102" s="336"/>
      <c r="B102" s="453"/>
      <c r="C102" s="336"/>
      <c r="D102" s="392"/>
      <c r="E102" s="392"/>
      <c r="F102" s="392"/>
      <c r="G102" s="392"/>
      <c r="H102" s="392"/>
      <c r="I102" s="392"/>
    </row>
    <row r="103" spans="1:9" s="474" customFormat="1" ht="12">
      <c r="A103" s="336"/>
      <c r="B103" s="453"/>
      <c r="C103" s="336"/>
      <c r="D103" s="392"/>
      <c r="E103" s="392"/>
      <c r="F103" s="392"/>
      <c r="G103" s="392"/>
      <c r="H103" s="392"/>
      <c r="I103" s="392"/>
    </row>
    <row r="104" spans="1:9" s="474" customFormat="1" ht="12">
      <c r="A104" s="336"/>
      <c r="B104" s="453"/>
      <c r="C104" s="336"/>
      <c r="D104" s="392"/>
      <c r="E104" s="392"/>
      <c r="F104" s="392"/>
      <c r="G104" s="392"/>
      <c r="H104" s="392"/>
      <c r="I104" s="392"/>
    </row>
    <row r="105" spans="1:9" s="474" customFormat="1" ht="12">
      <c r="A105" s="336"/>
      <c r="B105" s="453"/>
      <c r="C105" s="336"/>
      <c r="D105" s="392"/>
      <c r="E105" s="392"/>
      <c r="F105" s="392"/>
      <c r="G105" s="392"/>
      <c r="H105" s="392"/>
      <c r="I105" s="392"/>
    </row>
    <row r="106" spans="1:9" s="474" customFormat="1" ht="12">
      <c r="A106" s="336"/>
      <c r="B106" s="453"/>
      <c r="C106" s="336"/>
      <c r="D106" s="392"/>
      <c r="E106" s="392"/>
      <c r="F106" s="392"/>
      <c r="G106" s="392"/>
      <c r="H106" s="392"/>
      <c r="I106" s="392"/>
    </row>
    <row r="107" spans="1:9" s="474" customFormat="1" ht="12">
      <c r="A107" s="336"/>
      <c r="B107" s="453"/>
      <c r="C107" s="336"/>
      <c r="D107" s="392"/>
      <c r="E107" s="392"/>
      <c r="F107" s="392"/>
      <c r="G107" s="392"/>
      <c r="H107" s="392"/>
      <c r="I107" s="392"/>
    </row>
    <row r="108" spans="1:9" s="474" customFormat="1" ht="12">
      <c r="A108" s="336"/>
      <c r="B108" s="453"/>
      <c r="C108" s="336"/>
      <c r="D108" s="392"/>
      <c r="E108" s="392"/>
      <c r="F108" s="392"/>
      <c r="G108" s="392"/>
      <c r="H108" s="392"/>
      <c r="I108" s="392"/>
    </row>
    <row r="109" spans="1:9" s="474" customFormat="1" ht="12">
      <c r="A109" s="336"/>
      <c r="B109" s="453"/>
      <c r="C109" s="336"/>
      <c r="D109" s="392"/>
      <c r="E109" s="392"/>
      <c r="F109" s="392"/>
      <c r="G109" s="392"/>
      <c r="H109" s="392"/>
      <c r="I109" s="392"/>
    </row>
    <row r="110" spans="1:9" s="474" customFormat="1" ht="12">
      <c r="A110" s="336"/>
      <c r="B110" s="453"/>
      <c r="C110" s="336"/>
      <c r="D110" s="392"/>
      <c r="E110" s="392"/>
      <c r="F110" s="392"/>
      <c r="G110" s="392"/>
      <c r="H110" s="392"/>
      <c r="I110" s="392"/>
    </row>
    <row r="111" spans="1:9" s="474" customFormat="1" ht="12">
      <c r="A111" s="336"/>
      <c r="B111" s="453"/>
      <c r="C111" s="336"/>
      <c r="D111" s="392"/>
      <c r="E111" s="392"/>
      <c r="F111" s="392"/>
      <c r="G111" s="392"/>
      <c r="H111" s="392"/>
      <c r="I111" s="392"/>
    </row>
    <row r="112" spans="1:9" s="474" customFormat="1" ht="12">
      <c r="A112" s="336"/>
      <c r="B112" s="453"/>
      <c r="C112" s="336"/>
      <c r="D112" s="392"/>
      <c r="E112" s="392"/>
      <c r="F112" s="392"/>
      <c r="G112" s="392"/>
      <c r="H112" s="392"/>
      <c r="I112" s="392"/>
    </row>
    <row r="113" spans="1:9" s="474" customFormat="1" ht="12">
      <c r="A113" s="336"/>
      <c r="B113" s="453"/>
      <c r="C113" s="336"/>
      <c r="D113" s="392"/>
      <c r="E113" s="392"/>
      <c r="F113" s="392"/>
      <c r="G113" s="392"/>
      <c r="H113" s="392"/>
      <c r="I113" s="392"/>
    </row>
    <row r="114" spans="1:9" s="474" customFormat="1" ht="12">
      <c r="A114" s="336"/>
      <c r="B114" s="453"/>
      <c r="C114" s="336"/>
      <c r="D114" s="392"/>
      <c r="E114" s="392"/>
      <c r="F114" s="392"/>
      <c r="G114" s="392"/>
      <c r="H114" s="392"/>
      <c r="I114" s="392"/>
    </row>
    <row r="115" spans="1:9" s="474" customFormat="1" ht="12">
      <c r="A115" s="336"/>
      <c r="B115" s="453"/>
      <c r="C115" s="336"/>
      <c r="D115" s="392"/>
      <c r="E115" s="392"/>
      <c r="F115" s="392"/>
      <c r="G115" s="392"/>
      <c r="H115" s="392"/>
      <c r="I115" s="392"/>
    </row>
    <row r="116" spans="1:9" s="474" customFormat="1" ht="12">
      <c r="A116" s="336"/>
      <c r="B116" s="453"/>
      <c r="C116" s="336"/>
      <c r="D116" s="392"/>
      <c r="E116" s="392"/>
      <c r="F116" s="392"/>
      <c r="G116" s="392"/>
      <c r="H116" s="392"/>
      <c r="I116" s="392"/>
    </row>
    <row r="117" spans="1:9" s="474" customFormat="1" ht="12">
      <c r="A117" s="336"/>
      <c r="B117" s="453"/>
      <c r="C117" s="336"/>
      <c r="D117" s="392"/>
      <c r="E117" s="392"/>
      <c r="F117" s="392"/>
      <c r="G117" s="392"/>
      <c r="H117" s="392"/>
      <c r="I117" s="392"/>
    </row>
    <row r="118" spans="1:9" s="474" customFormat="1" ht="12">
      <c r="A118" s="336"/>
      <c r="B118" s="453"/>
      <c r="C118" s="336"/>
      <c r="D118" s="392"/>
      <c r="E118" s="392"/>
      <c r="F118" s="392"/>
      <c r="G118" s="392"/>
      <c r="H118" s="392"/>
      <c r="I118" s="392"/>
    </row>
    <row r="119" spans="1:9" s="474" customFormat="1" ht="12">
      <c r="A119" s="336"/>
      <c r="B119" s="453"/>
      <c r="C119" s="336"/>
      <c r="D119" s="392"/>
      <c r="E119" s="392"/>
      <c r="F119" s="392"/>
      <c r="G119" s="392"/>
      <c r="H119" s="392"/>
      <c r="I119" s="392"/>
    </row>
    <row r="120" spans="4:9" ht="12">
      <c r="D120" s="392"/>
      <c r="E120" s="392"/>
      <c r="F120" s="392"/>
      <c r="G120" s="392"/>
      <c r="H120" s="392"/>
      <c r="I120" s="392"/>
    </row>
    <row r="121" spans="4:9" ht="12">
      <c r="D121" s="392"/>
      <c r="E121" s="392"/>
      <c r="F121" s="392"/>
      <c r="G121" s="392"/>
      <c r="H121" s="392"/>
      <c r="I121" s="392"/>
    </row>
    <row r="122" spans="4:9" ht="12">
      <c r="D122" s="392"/>
      <c r="E122" s="392"/>
      <c r="F122" s="392"/>
      <c r="G122" s="392"/>
      <c r="H122" s="392"/>
      <c r="I122" s="392"/>
    </row>
    <row r="123" spans="4:9" ht="12">
      <c r="D123" s="392"/>
      <c r="E123" s="392"/>
      <c r="F123" s="392"/>
      <c r="G123" s="392"/>
      <c r="H123" s="392"/>
      <c r="I123" s="392"/>
    </row>
    <row r="124" spans="4:9" ht="12">
      <c r="D124" s="392"/>
      <c r="E124" s="392"/>
      <c r="F124" s="392"/>
      <c r="G124" s="392"/>
      <c r="H124" s="392"/>
      <c r="I124" s="392"/>
    </row>
    <row r="125" spans="4:9" ht="12">
      <c r="D125" s="392"/>
      <c r="E125" s="392"/>
      <c r="F125" s="392"/>
      <c r="G125" s="392"/>
      <c r="H125" s="392"/>
      <c r="I125" s="392"/>
    </row>
    <row r="126" spans="4:9" ht="12">
      <c r="D126" s="392"/>
      <c r="E126" s="392"/>
      <c r="F126" s="392"/>
      <c r="G126" s="392"/>
      <c r="H126" s="392"/>
      <c r="I126" s="392"/>
    </row>
    <row r="127" spans="4:9" ht="12">
      <c r="D127" s="392"/>
      <c r="E127" s="392"/>
      <c r="F127" s="392"/>
      <c r="G127" s="392"/>
      <c r="H127" s="392"/>
      <c r="I127" s="392"/>
    </row>
    <row r="128" spans="4:9" ht="12">
      <c r="D128" s="392"/>
      <c r="E128" s="392"/>
      <c r="F128" s="392"/>
      <c r="G128" s="392"/>
      <c r="H128" s="392"/>
      <c r="I128" s="392"/>
    </row>
    <row r="129" spans="4:9" ht="12">
      <c r="D129" s="392"/>
      <c r="E129" s="392"/>
      <c r="F129" s="392"/>
      <c r="G129" s="392"/>
      <c r="H129" s="392"/>
      <c r="I129" s="392"/>
    </row>
    <row r="130" spans="4:9" ht="12">
      <c r="D130" s="392"/>
      <c r="E130" s="392"/>
      <c r="F130" s="392"/>
      <c r="G130" s="392"/>
      <c r="H130" s="392"/>
      <c r="I130" s="392"/>
    </row>
    <row r="131" spans="4:9" ht="12">
      <c r="D131" s="392"/>
      <c r="E131" s="392"/>
      <c r="F131" s="392"/>
      <c r="G131" s="392"/>
      <c r="H131" s="392"/>
      <c r="I131" s="392"/>
    </row>
    <row r="132" spans="4:9" ht="12">
      <c r="D132" s="392"/>
      <c r="E132" s="392"/>
      <c r="F132" s="392"/>
      <c r="G132" s="392"/>
      <c r="H132" s="392"/>
      <c r="I132" s="392"/>
    </row>
    <row r="133" spans="4:9" ht="12">
      <c r="D133" s="392"/>
      <c r="E133" s="392"/>
      <c r="F133" s="392"/>
      <c r="G133" s="392"/>
      <c r="H133" s="392"/>
      <c r="I133" s="392"/>
    </row>
    <row r="134" spans="4:9" ht="12">
      <c r="D134" s="392"/>
      <c r="E134" s="392"/>
      <c r="F134" s="392"/>
      <c r="G134" s="392"/>
      <c r="H134" s="392"/>
      <c r="I134" s="392"/>
    </row>
    <row r="135" spans="4:9" ht="12">
      <c r="D135" s="392"/>
      <c r="E135" s="392"/>
      <c r="F135" s="392"/>
      <c r="G135" s="392"/>
      <c r="H135" s="392"/>
      <c r="I135" s="392"/>
    </row>
    <row r="136" spans="4:9" ht="12">
      <c r="D136" s="392"/>
      <c r="E136" s="392"/>
      <c r="F136" s="392"/>
      <c r="G136" s="392"/>
      <c r="H136" s="392"/>
      <c r="I136" s="392"/>
    </row>
    <row r="137" spans="4:9" ht="12">
      <c r="D137" s="392"/>
      <c r="E137" s="392"/>
      <c r="F137" s="392"/>
      <c r="G137" s="392"/>
      <c r="H137" s="392"/>
      <c r="I137" s="392"/>
    </row>
    <row r="138" spans="4:9" ht="12">
      <c r="D138" s="392"/>
      <c r="E138" s="392"/>
      <c r="F138" s="392"/>
      <c r="G138" s="392"/>
      <c r="H138" s="392"/>
      <c r="I138" s="392"/>
    </row>
    <row r="139" spans="4:9" ht="12">
      <c r="D139" s="392"/>
      <c r="E139" s="392"/>
      <c r="F139" s="392"/>
      <c r="G139" s="392"/>
      <c r="H139" s="392"/>
      <c r="I139" s="392"/>
    </row>
    <row r="140" spans="4:9" ht="12">
      <c r="D140" s="392"/>
      <c r="E140" s="392"/>
      <c r="F140" s="392"/>
      <c r="G140" s="392"/>
      <c r="H140" s="392"/>
      <c r="I140" s="392"/>
    </row>
    <row r="141" spans="4:9" ht="12">
      <c r="D141" s="392"/>
      <c r="E141" s="392"/>
      <c r="F141" s="392"/>
      <c r="G141" s="392"/>
      <c r="H141" s="392"/>
      <c r="I141" s="392"/>
    </row>
    <row r="142" spans="4:9" ht="12">
      <c r="D142" s="392"/>
      <c r="E142" s="392"/>
      <c r="F142" s="392"/>
      <c r="G142" s="392"/>
      <c r="H142" s="392"/>
      <c r="I142" s="392"/>
    </row>
    <row r="143" spans="4:9" ht="12">
      <c r="D143" s="392"/>
      <c r="E143" s="392"/>
      <c r="F143" s="392"/>
      <c r="G143" s="392"/>
      <c r="H143" s="392"/>
      <c r="I143" s="392"/>
    </row>
    <row r="144" spans="4:9" ht="12">
      <c r="D144" s="392"/>
      <c r="E144" s="392"/>
      <c r="F144" s="392"/>
      <c r="G144" s="392"/>
      <c r="H144" s="392"/>
      <c r="I144" s="392"/>
    </row>
    <row r="145" spans="4:9" ht="12">
      <c r="D145" s="392"/>
      <c r="E145" s="392"/>
      <c r="F145" s="392"/>
      <c r="G145" s="392"/>
      <c r="H145" s="392"/>
      <c r="I145" s="392"/>
    </row>
    <row r="146" spans="4:9" ht="12">
      <c r="D146" s="392"/>
      <c r="E146" s="392"/>
      <c r="F146" s="392"/>
      <c r="G146" s="392"/>
      <c r="H146" s="392"/>
      <c r="I146" s="392"/>
    </row>
    <row r="147" spans="4:9" ht="12">
      <c r="D147" s="392"/>
      <c r="E147" s="392"/>
      <c r="F147" s="392"/>
      <c r="G147" s="392"/>
      <c r="H147" s="392"/>
      <c r="I147" s="392"/>
    </row>
    <row r="148" spans="4:9" ht="12">
      <c r="D148" s="392"/>
      <c r="E148" s="392"/>
      <c r="F148" s="392"/>
      <c r="G148" s="392"/>
      <c r="H148" s="392"/>
      <c r="I148" s="392"/>
    </row>
    <row r="149" spans="4:9" ht="12">
      <c r="D149" s="392"/>
      <c r="E149" s="392"/>
      <c r="F149" s="392"/>
      <c r="G149" s="392"/>
      <c r="H149" s="392"/>
      <c r="I149" s="392"/>
    </row>
    <row r="150" spans="4:9" ht="12">
      <c r="D150" s="392"/>
      <c r="E150" s="392"/>
      <c r="F150" s="392"/>
      <c r="G150" s="392"/>
      <c r="H150" s="392"/>
      <c r="I150" s="392"/>
    </row>
    <row r="151" spans="4:9" ht="12">
      <c r="D151" s="392"/>
      <c r="E151" s="392"/>
      <c r="F151" s="392"/>
      <c r="G151" s="392"/>
      <c r="H151" s="392"/>
      <c r="I151" s="392"/>
    </row>
    <row r="152" spans="4:9" ht="12">
      <c r="D152" s="392"/>
      <c r="E152" s="392"/>
      <c r="F152" s="392"/>
      <c r="G152" s="392"/>
      <c r="H152" s="392"/>
      <c r="I152" s="392"/>
    </row>
    <row r="153" spans="4:9" ht="12">
      <c r="D153" s="392"/>
      <c r="E153" s="392"/>
      <c r="F153" s="392"/>
      <c r="G153" s="392"/>
      <c r="H153" s="392"/>
      <c r="I153" s="392"/>
    </row>
    <row r="154" spans="4:9" ht="12">
      <c r="D154" s="392"/>
      <c r="E154" s="392"/>
      <c r="F154" s="392"/>
      <c r="G154" s="392"/>
      <c r="H154" s="392"/>
      <c r="I154" s="392"/>
    </row>
    <row r="155" spans="4:9" ht="12">
      <c r="D155" s="392"/>
      <c r="E155" s="392"/>
      <c r="F155" s="392"/>
      <c r="G155" s="392"/>
      <c r="H155" s="392"/>
      <c r="I155" s="392"/>
    </row>
    <row r="156" spans="4:9" ht="12">
      <c r="D156" s="392"/>
      <c r="E156" s="392"/>
      <c r="F156" s="392"/>
      <c r="G156" s="392"/>
      <c r="H156" s="392"/>
      <c r="I156" s="392"/>
    </row>
    <row r="157" spans="4:9" ht="12">
      <c r="D157" s="392"/>
      <c r="E157" s="392"/>
      <c r="F157" s="392"/>
      <c r="G157" s="392"/>
      <c r="H157" s="392"/>
      <c r="I157" s="392"/>
    </row>
    <row r="158" spans="4:9" ht="12">
      <c r="D158" s="392"/>
      <c r="E158" s="392"/>
      <c r="F158" s="392"/>
      <c r="G158" s="392"/>
      <c r="H158" s="392"/>
      <c r="I158" s="392"/>
    </row>
  </sheetData>
  <sheetProtection/>
  <mergeCells count="11">
    <mergeCell ref="C3:G3"/>
    <mergeCell ref="B4:F4"/>
    <mergeCell ref="G4:H4"/>
    <mergeCell ref="B5:F5"/>
    <mergeCell ref="G5:H5"/>
    <mergeCell ref="A30:B30"/>
    <mergeCell ref="C30:E30"/>
    <mergeCell ref="C7:E7"/>
    <mergeCell ref="F7:I7"/>
    <mergeCell ref="G8:H8"/>
    <mergeCell ref="A28:I28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10000000000000000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61"/>
  <sheetViews>
    <sheetView tabSelected="1" zoomScalePageLayoutView="0" workbookViewId="0" topLeftCell="A1">
      <selection activeCell="F155" sqref="F155"/>
    </sheetView>
  </sheetViews>
  <sheetFormatPr defaultColWidth="10.625" defaultRowHeight="12.75"/>
  <cols>
    <col min="1" max="1" width="42.00390625" style="499" customWidth="1"/>
    <col min="2" max="2" width="8.125" style="500" customWidth="1"/>
    <col min="3" max="3" width="19.625" style="499" customWidth="1"/>
    <col min="4" max="4" width="20.125" style="499" customWidth="1"/>
    <col min="5" max="5" width="23.625" style="499" customWidth="1"/>
    <col min="6" max="6" width="19.625" style="499" customWidth="1"/>
    <col min="7" max="16384" width="10.625" style="499" customWidth="1"/>
  </cols>
  <sheetData>
    <row r="1" spans="1:6" ht="15.75" customHeight="1">
      <c r="A1" s="501"/>
      <c r="B1" s="502"/>
      <c r="C1" s="501"/>
      <c r="D1" s="501"/>
      <c r="E1" s="501"/>
      <c r="F1" s="501"/>
    </row>
    <row r="2" spans="1:6" ht="12.75" customHeight="1">
      <c r="A2" s="588" t="s">
        <v>821</v>
      </c>
      <c r="B2" s="588"/>
      <c r="C2" s="588"/>
      <c r="D2" s="588"/>
      <c r="E2" s="588"/>
      <c r="F2" s="588"/>
    </row>
    <row r="3" spans="1:6" ht="12.75" customHeight="1">
      <c r="A3" s="588" t="s">
        <v>822</v>
      </c>
      <c r="B3" s="588"/>
      <c r="C3" s="588"/>
      <c r="D3" s="588"/>
      <c r="E3" s="588"/>
      <c r="F3" s="588"/>
    </row>
    <row r="4" spans="1:6" ht="12.75" customHeight="1">
      <c r="A4" s="503"/>
      <c r="B4" s="504"/>
      <c r="C4" s="503"/>
      <c r="D4" s="503"/>
      <c r="E4" s="503"/>
      <c r="F4" s="503"/>
    </row>
    <row r="5" spans="1:6" ht="12.75" customHeight="1">
      <c r="A5" s="505" t="s">
        <v>385</v>
      </c>
      <c r="B5" s="589" t="str">
        <f>'справка _1_БАЛАНС'!E3</f>
        <v>СВИНЕКОМПЛЕКС НИКОЛОВО АД</v>
      </c>
      <c r="C5" s="589"/>
      <c r="D5" s="589"/>
      <c r="E5" s="506" t="s">
        <v>3</v>
      </c>
      <c r="F5" s="507">
        <f>'справка _1_БАЛАНС'!H3</f>
        <v>117035708</v>
      </c>
    </row>
    <row r="6" spans="1:13" ht="15" customHeight="1">
      <c r="A6" s="508" t="s">
        <v>823</v>
      </c>
      <c r="B6" s="590" t="str">
        <f>'справка _1_БАЛАНС'!E5</f>
        <v>01.01.2013-31.12.2013</v>
      </c>
      <c r="C6" s="590"/>
      <c r="D6" s="509"/>
      <c r="E6" s="510" t="s">
        <v>6</v>
      </c>
      <c r="F6" s="511" t="str">
        <f>'справка _1_БАЛАНС'!H4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514"/>
      <c r="C7" s="515"/>
      <c r="D7" s="515"/>
      <c r="E7" s="515"/>
      <c r="F7" s="516" t="s">
        <v>276</v>
      </c>
      <c r="G7" s="515"/>
      <c r="H7" s="515"/>
      <c r="I7" s="515"/>
      <c r="J7" s="515"/>
      <c r="K7" s="515"/>
      <c r="L7" s="515"/>
      <c r="M7" s="515"/>
    </row>
    <row r="8" spans="1:15" s="521" customFormat="1" ht="63.75">
      <c r="A8" s="517" t="s">
        <v>824</v>
      </c>
      <c r="B8" s="518" t="s">
        <v>11</v>
      </c>
      <c r="C8" s="519" t="s">
        <v>825</v>
      </c>
      <c r="D8" s="519" t="s">
        <v>826</v>
      </c>
      <c r="E8" s="519" t="s">
        <v>827</v>
      </c>
      <c r="F8" s="519" t="s">
        <v>828</v>
      </c>
      <c r="G8" s="520"/>
      <c r="H8" s="520"/>
      <c r="I8" s="520"/>
      <c r="J8" s="520"/>
      <c r="K8" s="520"/>
      <c r="L8" s="520"/>
      <c r="M8" s="520"/>
      <c r="N8" s="520"/>
      <c r="O8" s="520"/>
    </row>
    <row r="9" spans="1:6" s="521" customFormat="1" ht="12.75">
      <c r="A9" s="519" t="s">
        <v>14</v>
      </c>
      <c r="B9" s="518" t="s">
        <v>15</v>
      </c>
      <c r="C9" s="519">
        <v>1</v>
      </c>
      <c r="D9" s="519">
        <v>2</v>
      </c>
      <c r="E9" s="519">
        <v>3</v>
      </c>
      <c r="F9" s="519">
        <v>4</v>
      </c>
    </row>
    <row r="10" spans="1:6" ht="14.25" customHeight="1">
      <c r="A10" s="522" t="s">
        <v>829</v>
      </c>
      <c r="B10" s="523"/>
      <c r="C10" s="524"/>
      <c r="D10" s="524"/>
      <c r="E10" s="524"/>
      <c r="F10" s="524"/>
    </row>
    <row r="11" spans="1:6" ht="18" customHeight="1">
      <c r="A11" s="525" t="s">
        <v>830</v>
      </c>
      <c r="B11" s="526"/>
      <c r="C11" s="524"/>
      <c r="D11" s="524"/>
      <c r="E11" s="524"/>
      <c r="F11" s="524"/>
    </row>
    <row r="12" spans="1:6" ht="30" customHeight="1">
      <c r="A12" s="525" t="s">
        <v>852</v>
      </c>
      <c r="B12" s="526"/>
      <c r="C12" s="527">
        <v>5</v>
      </c>
      <c r="D12" s="527">
        <v>100</v>
      </c>
      <c r="E12" s="527"/>
      <c r="F12" s="528">
        <f aca="true" t="shared" si="0" ref="F12:F26">C12-E12</f>
        <v>5</v>
      </c>
    </row>
    <row r="13" spans="1:6" ht="12.75">
      <c r="A13" s="525" t="s">
        <v>831</v>
      </c>
      <c r="B13" s="526"/>
      <c r="C13" s="527"/>
      <c r="D13" s="527"/>
      <c r="E13" s="527"/>
      <c r="F13" s="528">
        <f t="shared" si="0"/>
        <v>0</v>
      </c>
    </row>
    <row r="14" spans="1:6" ht="12.75">
      <c r="A14" s="525" t="s">
        <v>548</v>
      </c>
      <c r="B14" s="526"/>
      <c r="C14" s="527"/>
      <c r="D14" s="527"/>
      <c r="E14" s="527"/>
      <c r="F14" s="528">
        <f t="shared" si="0"/>
        <v>0</v>
      </c>
    </row>
    <row r="15" spans="1:6" ht="12.75">
      <c r="A15" s="525" t="s">
        <v>551</v>
      </c>
      <c r="B15" s="526"/>
      <c r="C15" s="527"/>
      <c r="D15" s="527"/>
      <c r="E15" s="527"/>
      <c r="F15" s="528">
        <f t="shared" si="0"/>
        <v>0</v>
      </c>
    </row>
    <row r="16" spans="1:6" ht="12.75">
      <c r="A16" s="525">
        <v>5</v>
      </c>
      <c r="B16" s="526"/>
      <c r="C16" s="527"/>
      <c r="D16" s="527"/>
      <c r="E16" s="527"/>
      <c r="F16" s="528">
        <f t="shared" si="0"/>
        <v>0</v>
      </c>
    </row>
    <row r="17" spans="1:6" ht="12.75">
      <c r="A17" s="525">
        <v>6</v>
      </c>
      <c r="B17" s="526"/>
      <c r="C17" s="527"/>
      <c r="D17" s="527"/>
      <c r="E17" s="527"/>
      <c r="F17" s="528">
        <f t="shared" si="0"/>
        <v>0</v>
      </c>
    </row>
    <row r="18" spans="1:6" ht="12.75">
      <c r="A18" s="525">
        <v>7</v>
      </c>
      <c r="B18" s="526"/>
      <c r="C18" s="527"/>
      <c r="D18" s="527"/>
      <c r="E18" s="527"/>
      <c r="F18" s="528">
        <f t="shared" si="0"/>
        <v>0</v>
      </c>
    </row>
    <row r="19" spans="1:6" ht="12.75">
      <c r="A19" s="525">
        <v>8</v>
      </c>
      <c r="B19" s="526"/>
      <c r="C19" s="527"/>
      <c r="D19" s="527"/>
      <c r="E19" s="527"/>
      <c r="F19" s="528">
        <f t="shared" si="0"/>
        <v>0</v>
      </c>
    </row>
    <row r="20" spans="1:6" ht="12.75">
      <c r="A20" s="525">
        <v>9</v>
      </c>
      <c r="B20" s="526"/>
      <c r="C20" s="527"/>
      <c r="D20" s="527"/>
      <c r="E20" s="527"/>
      <c r="F20" s="528">
        <f t="shared" si="0"/>
        <v>0</v>
      </c>
    </row>
    <row r="21" spans="1:6" ht="12.75">
      <c r="A21" s="525">
        <v>10</v>
      </c>
      <c r="B21" s="526"/>
      <c r="C21" s="527"/>
      <c r="D21" s="527"/>
      <c r="E21" s="527"/>
      <c r="F21" s="528">
        <f t="shared" si="0"/>
        <v>0</v>
      </c>
    </row>
    <row r="22" spans="1:6" ht="12.75">
      <c r="A22" s="525">
        <v>11</v>
      </c>
      <c r="B22" s="526"/>
      <c r="C22" s="527"/>
      <c r="D22" s="527"/>
      <c r="E22" s="527"/>
      <c r="F22" s="528">
        <f t="shared" si="0"/>
        <v>0</v>
      </c>
    </row>
    <row r="23" spans="1:6" ht="12.75">
      <c r="A23" s="525">
        <v>12</v>
      </c>
      <c r="B23" s="526"/>
      <c r="C23" s="527"/>
      <c r="D23" s="527"/>
      <c r="E23" s="527"/>
      <c r="F23" s="528">
        <f t="shared" si="0"/>
        <v>0</v>
      </c>
    </row>
    <row r="24" spans="1:6" ht="12.75">
      <c r="A24" s="525">
        <v>13</v>
      </c>
      <c r="B24" s="526"/>
      <c r="C24" s="527"/>
      <c r="D24" s="527"/>
      <c r="E24" s="527"/>
      <c r="F24" s="528">
        <f t="shared" si="0"/>
        <v>0</v>
      </c>
    </row>
    <row r="25" spans="1:6" ht="12" customHeight="1">
      <c r="A25" s="525">
        <v>14</v>
      </c>
      <c r="B25" s="526"/>
      <c r="C25" s="527"/>
      <c r="D25" s="527"/>
      <c r="E25" s="527"/>
      <c r="F25" s="528">
        <f t="shared" si="0"/>
        <v>0</v>
      </c>
    </row>
    <row r="26" spans="1:6" ht="12.75">
      <c r="A26" s="525">
        <v>15</v>
      </c>
      <c r="B26" s="526"/>
      <c r="C26" s="527"/>
      <c r="D26" s="527"/>
      <c r="E26" s="527"/>
      <c r="F26" s="528">
        <f t="shared" si="0"/>
        <v>0</v>
      </c>
    </row>
    <row r="27" spans="1:16" ht="11.25" customHeight="1">
      <c r="A27" s="529" t="s">
        <v>566</v>
      </c>
      <c r="B27" s="530" t="s">
        <v>832</v>
      </c>
      <c r="C27" s="524">
        <f>SUM(C12:C26)</f>
        <v>5</v>
      </c>
      <c r="D27" s="524"/>
      <c r="E27" s="524">
        <f>SUM(E12:E26)</f>
        <v>0</v>
      </c>
      <c r="F27" s="531">
        <f>SUM(F12:F26)</f>
        <v>5</v>
      </c>
      <c r="G27" s="532"/>
      <c r="H27" s="532"/>
      <c r="I27" s="532"/>
      <c r="J27" s="532"/>
      <c r="K27" s="532"/>
      <c r="L27" s="532"/>
      <c r="M27" s="532"/>
      <c r="N27" s="532"/>
      <c r="O27" s="532"/>
      <c r="P27" s="532"/>
    </row>
    <row r="28" spans="1:6" ht="16.5" customHeight="1">
      <c r="A28" s="525" t="s">
        <v>833</v>
      </c>
      <c r="B28" s="533"/>
      <c r="C28" s="524"/>
      <c r="D28" s="524"/>
      <c r="E28" s="524"/>
      <c r="F28" s="531"/>
    </row>
    <row r="29" spans="1:6" ht="12.75">
      <c r="A29" s="525" t="s">
        <v>542</v>
      </c>
      <c r="B29" s="533"/>
      <c r="C29" s="527"/>
      <c r="D29" s="527"/>
      <c r="E29" s="527"/>
      <c r="F29" s="528">
        <f aca="true" t="shared" si="1" ref="F29:F43">C29-E29</f>
        <v>0</v>
      </c>
    </row>
    <row r="30" spans="1:6" ht="12.75">
      <c r="A30" s="525" t="s">
        <v>545</v>
      </c>
      <c r="B30" s="533"/>
      <c r="C30" s="527"/>
      <c r="D30" s="527"/>
      <c r="E30" s="527"/>
      <c r="F30" s="528">
        <f t="shared" si="1"/>
        <v>0</v>
      </c>
    </row>
    <row r="31" spans="1:6" ht="12.75">
      <c r="A31" s="525" t="s">
        <v>548</v>
      </c>
      <c r="B31" s="533"/>
      <c r="C31" s="527"/>
      <c r="D31" s="527"/>
      <c r="E31" s="527"/>
      <c r="F31" s="528">
        <f t="shared" si="1"/>
        <v>0</v>
      </c>
    </row>
    <row r="32" spans="1:6" ht="12.75">
      <c r="A32" s="525" t="s">
        <v>551</v>
      </c>
      <c r="B32" s="533"/>
      <c r="C32" s="527"/>
      <c r="D32" s="527"/>
      <c r="E32" s="527"/>
      <c r="F32" s="528">
        <f t="shared" si="1"/>
        <v>0</v>
      </c>
    </row>
    <row r="33" spans="1:6" ht="12.75">
      <c r="A33" s="525">
        <v>5</v>
      </c>
      <c r="B33" s="526"/>
      <c r="C33" s="527"/>
      <c r="D33" s="527"/>
      <c r="E33" s="527"/>
      <c r="F33" s="528">
        <f t="shared" si="1"/>
        <v>0</v>
      </c>
    </row>
    <row r="34" spans="1:6" ht="12.75">
      <c r="A34" s="525">
        <v>6</v>
      </c>
      <c r="B34" s="526"/>
      <c r="C34" s="527"/>
      <c r="D34" s="527"/>
      <c r="E34" s="527"/>
      <c r="F34" s="528">
        <f t="shared" si="1"/>
        <v>0</v>
      </c>
    </row>
    <row r="35" spans="1:6" ht="12.75">
      <c r="A35" s="525">
        <v>7</v>
      </c>
      <c r="B35" s="526"/>
      <c r="C35" s="527"/>
      <c r="D35" s="527"/>
      <c r="E35" s="527"/>
      <c r="F35" s="528">
        <f t="shared" si="1"/>
        <v>0</v>
      </c>
    </row>
    <row r="36" spans="1:6" ht="12.75">
      <c r="A36" s="525">
        <v>8</v>
      </c>
      <c r="B36" s="526"/>
      <c r="C36" s="527"/>
      <c r="D36" s="527"/>
      <c r="E36" s="527"/>
      <c r="F36" s="528">
        <f t="shared" si="1"/>
        <v>0</v>
      </c>
    </row>
    <row r="37" spans="1:6" ht="12.75">
      <c r="A37" s="525">
        <v>9</v>
      </c>
      <c r="B37" s="526"/>
      <c r="C37" s="527"/>
      <c r="D37" s="527"/>
      <c r="E37" s="527"/>
      <c r="F37" s="528">
        <f t="shared" si="1"/>
        <v>0</v>
      </c>
    </row>
    <row r="38" spans="1:6" ht="12.75">
      <c r="A38" s="525">
        <v>10</v>
      </c>
      <c r="B38" s="526"/>
      <c r="C38" s="527"/>
      <c r="D38" s="527"/>
      <c r="E38" s="527"/>
      <c r="F38" s="528">
        <f t="shared" si="1"/>
        <v>0</v>
      </c>
    </row>
    <row r="39" spans="1:6" ht="12.75">
      <c r="A39" s="525">
        <v>11</v>
      </c>
      <c r="B39" s="526"/>
      <c r="C39" s="527"/>
      <c r="D39" s="527"/>
      <c r="E39" s="527"/>
      <c r="F39" s="528">
        <f t="shared" si="1"/>
        <v>0</v>
      </c>
    </row>
    <row r="40" spans="1:6" ht="12.75">
      <c r="A40" s="525">
        <v>12</v>
      </c>
      <c r="B40" s="526"/>
      <c r="C40" s="527"/>
      <c r="D40" s="527"/>
      <c r="E40" s="527"/>
      <c r="F40" s="528">
        <f t="shared" si="1"/>
        <v>0</v>
      </c>
    </row>
    <row r="41" spans="1:6" ht="12.75">
      <c r="A41" s="525">
        <v>13</v>
      </c>
      <c r="B41" s="526"/>
      <c r="C41" s="527"/>
      <c r="D41" s="527"/>
      <c r="E41" s="527"/>
      <c r="F41" s="528">
        <f t="shared" si="1"/>
        <v>0</v>
      </c>
    </row>
    <row r="42" spans="1:6" ht="12" customHeight="1">
      <c r="A42" s="525">
        <v>14</v>
      </c>
      <c r="B42" s="526"/>
      <c r="C42" s="527"/>
      <c r="D42" s="527"/>
      <c r="E42" s="527"/>
      <c r="F42" s="528">
        <f t="shared" si="1"/>
        <v>0</v>
      </c>
    </row>
    <row r="43" spans="1:6" ht="12.75">
      <c r="A43" s="525">
        <v>15</v>
      </c>
      <c r="B43" s="526"/>
      <c r="C43" s="527"/>
      <c r="D43" s="527"/>
      <c r="E43" s="527"/>
      <c r="F43" s="528">
        <f t="shared" si="1"/>
        <v>0</v>
      </c>
    </row>
    <row r="44" spans="1:16" ht="15" customHeight="1">
      <c r="A44" s="529" t="s">
        <v>818</v>
      </c>
      <c r="B44" s="530" t="s">
        <v>834</v>
      </c>
      <c r="C44" s="524">
        <f>SUM(C29:C43)</f>
        <v>0</v>
      </c>
      <c r="D44" s="524"/>
      <c r="E44" s="524">
        <f>SUM(E29:E43)</f>
        <v>0</v>
      </c>
      <c r="F44" s="531">
        <f>SUM(F29:F43)</f>
        <v>0</v>
      </c>
      <c r="G44" s="532"/>
      <c r="H44" s="532"/>
      <c r="I44" s="532"/>
      <c r="J44" s="532"/>
      <c r="K44" s="532"/>
      <c r="L44" s="532"/>
      <c r="M44" s="532"/>
      <c r="N44" s="532"/>
      <c r="O44" s="532"/>
      <c r="P44" s="532"/>
    </row>
    <row r="45" spans="1:6" ht="12.75" customHeight="1">
      <c r="A45" s="525" t="s">
        <v>835</v>
      </c>
      <c r="B45" s="533"/>
      <c r="C45" s="524"/>
      <c r="D45" s="524"/>
      <c r="E45" s="524"/>
      <c r="F45" s="531"/>
    </row>
    <row r="46" spans="1:6" ht="12.75">
      <c r="A46" s="525" t="s">
        <v>542</v>
      </c>
      <c r="B46" s="533"/>
      <c r="C46" s="527"/>
      <c r="D46" s="527"/>
      <c r="E46" s="527"/>
      <c r="F46" s="528">
        <f aca="true" t="shared" si="2" ref="F46:F60">C46-E46</f>
        <v>0</v>
      </c>
    </row>
    <row r="47" spans="1:6" ht="12.75">
      <c r="A47" s="525" t="s">
        <v>545</v>
      </c>
      <c r="B47" s="533"/>
      <c r="C47" s="527"/>
      <c r="D47" s="527"/>
      <c r="E47" s="527"/>
      <c r="F47" s="528">
        <f t="shared" si="2"/>
        <v>0</v>
      </c>
    </row>
    <row r="48" spans="1:6" ht="12.75">
      <c r="A48" s="525" t="s">
        <v>548</v>
      </c>
      <c r="B48" s="533"/>
      <c r="C48" s="527"/>
      <c r="D48" s="527"/>
      <c r="E48" s="527"/>
      <c r="F48" s="528">
        <f t="shared" si="2"/>
        <v>0</v>
      </c>
    </row>
    <row r="49" spans="1:6" ht="12.75">
      <c r="A49" s="525" t="s">
        <v>551</v>
      </c>
      <c r="B49" s="533"/>
      <c r="C49" s="527"/>
      <c r="D49" s="527"/>
      <c r="E49" s="527"/>
      <c r="F49" s="528">
        <f t="shared" si="2"/>
        <v>0</v>
      </c>
    </row>
    <row r="50" spans="1:6" ht="12.75">
      <c r="A50" s="525">
        <v>5</v>
      </c>
      <c r="B50" s="526"/>
      <c r="C50" s="527"/>
      <c r="D50" s="527"/>
      <c r="E50" s="527"/>
      <c r="F50" s="528">
        <f t="shared" si="2"/>
        <v>0</v>
      </c>
    </row>
    <row r="51" spans="1:6" ht="12.75">
      <c r="A51" s="525">
        <v>6</v>
      </c>
      <c r="B51" s="526"/>
      <c r="C51" s="527"/>
      <c r="D51" s="527"/>
      <c r="E51" s="527"/>
      <c r="F51" s="528">
        <f t="shared" si="2"/>
        <v>0</v>
      </c>
    </row>
    <row r="52" spans="1:6" ht="12.75">
      <c r="A52" s="525">
        <v>7</v>
      </c>
      <c r="B52" s="526"/>
      <c r="C52" s="527"/>
      <c r="D52" s="527"/>
      <c r="E52" s="527"/>
      <c r="F52" s="528">
        <f t="shared" si="2"/>
        <v>0</v>
      </c>
    </row>
    <row r="53" spans="1:6" ht="12.75">
      <c r="A53" s="525">
        <v>8</v>
      </c>
      <c r="B53" s="526"/>
      <c r="C53" s="527"/>
      <c r="D53" s="527"/>
      <c r="E53" s="527"/>
      <c r="F53" s="528">
        <f t="shared" si="2"/>
        <v>0</v>
      </c>
    </row>
    <row r="54" spans="1:6" ht="12.75">
      <c r="A54" s="525">
        <v>9</v>
      </c>
      <c r="B54" s="526"/>
      <c r="C54" s="527"/>
      <c r="D54" s="527"/>
      <c r="E54" s="527"/>
      <c r="F54" s="528">
        <f t="shared" si="2"/>
        <v>0</v>
      </c>
    </row>
    <row r="55" spans="1:6" ht="12.75">
      <c r="A55" s="525">
        <v>10</v>
      </c>
      <c r="B55" s="526"/>
      <c r="C55" s="527"/>
      <c r="D55" s="527"/>
      <c r="E55" s="527"/>
      <c r="F55" s="528">
        <f t="shared" si="2"/>
        <v>0</v>
      </c>
    </row>
    <row r="56" spans="1:6" ht="12.75">
      <c r="A56" s="525">
        <v>11</v>
      </c>
      <c r="B56" s="526"/>
      <c r="C56" s="527"/>
      <c r="D56" s="527"/>
      <c r="E56" s="527"/>
      <c r="F56" s="528">
        <f t="shared" si="2"/>
        <v>0</v>
      </c>
    </row>
    <row r="57" spans="1:6" ht="12.75">
      <c r="A57" s="525">
        <v>12</v>
      </c>
      <c r="B57" s="526"/>
      <c r="C57" s="527"/>
      <c r="D57" s="527"/>
      <c r="E57" s="527"/>
      <c r="F57" s="528">
        <f t="shared" si="2"/>
        <v>0</v>
      </c>
    </row>
    <row r="58" spans="1:6" ht="12.75">
      <c r="A58" s="525">
        <v>13</v>
      </c>
      <c r="B58" s="526"/>
      <c r="C58" s="527"/>
      <c r="D58" s="527"/>
      <c r="E58" s="527"/>
      <c r="F58" s="528">
        <f t="shared" si="2"/>
        <v>0</v>
      </c>
    </row>
    <row r="59" spans="1:6" ht="12" customHeight="1">
      <c r="A59" s="525">
        <v>14</v>
      </c>
      <c r="B59" s="526"/>
      <c r="C59" s="527"/>
      <c r="D59" s="527"/>
      <c r="E59" s="527"/>
      <c r="F59" s="528">
        <f t="shared" si="2"/>
        <v>0</v>
      </c>
    </row>
    <row r="60" spans="1:6" ht="12.75">
      <c r="A60" s="525">
        <v>15</v>
      </c>
      <c r="B60" s="526"/>
      <c r="C60" s="527"/>
      <c r="D60" s="527"/>
      <c r="E60" s="527"/>
      <c r="F60" s="528">
        <f t="shared" si="2"/>
        <v>0</v>
      </c>
    </row>
    <row r="61" spans="1:16" ht="12" customHeight="1">
      <c r="A61" s="529" t="s">
        <v>836</v>
      </c>
      <c r="B61" s="530" t="s">
        <v>837</v>
      </c>
      <c r="C61" s="524">
        <f>SUM(C46:C60)</f>
        <v>0</v>
      </c>
      <c r="D61" s="524"/>
      <c r="E61" s="524">
        <f>SUM(E46:E60)</f>
        <v>0</v>
      </c>
      <c r="F61" s="531">
        <f>SUM(F46:F60)</f>
        <v>0</v>
      </c>
      <c r="G61" s="532"/>
      <c r="H61" s="532"/>
      <c r="I61" s="532"/>
      <c r="J61" s="532"/>
      <c r="K61" s="532"/>
      <c r="L61" s="532"/>
      <c r="M61" s="532"/>
      <c r="N61" s="532"/>
      <c r="O61" s="532"/>
      <c r="P61" s="532"/>
    </row>
    <row r="62" spans="1:6" ht="18.75" customHeight="1">
      <c r="A62" s="525" t="s">
        <v>838</v>
      </c>
      <c r="B62" s="533"/>
      <c r="C62" s="524"/>
      <c r="D62" s="524"/>
      <c r="E62" s="524"/>
      <c r="F62" s="531"/>
    </row>
    <row r="63" spans="1:6" ht="12.75">
      <c r="A63" s="525" t="s">
        <v>542</v>
      </c>
      <c r="B63" s="533"/>
      <c r="C63" s="527"/>
      <c r="D63" s="527"/>
      <c r="E63" s="527"/>
      <c r="F63" s="528">
        <f aca="true" t="shared" si="3" ref="F63:F77">C63-E63</f>
        <v>0</v>
      </c>
    </row>
    <row r="64" spans="1:6" ht="12.75">
      <c r="A64" s="525" t="s">
        <v>545</v>
      </c>
      <c r="B64" s="533"/>
      <c r="C64" s="527"/>
      <c r="D64" s="527"/>
      <c r="E64" s="527"/>
      <c r="F64" s="528">
        <f t="shared" si="3"/>
        <v>0</v>
      </c>
    </row>
    <row r="65" spans="1:6" ht="12.75">
      <c r="A65" s="525" t="s">
        <v>548</v>
      </c>
      <c r="B65" s="533"/>
      <c r="C65" s="527"/>
      <c r="D65" s="527"/>
      <c r="E65" s="527"/>
      <c r="F65" s="528">
        <f t="shared" si="3"/>
        <v>0</v>
      </c>
    </row>
    <row r="66" spans="1:6" ht="12.75">
      <c r="A66" s="525" t="s">
        <v>551</v>
      </c>
      <c r="B66" s="533"/>
      <c r="C66" s="527"/>
      <c r="D66" s="527"/>
      <c r="E66" s="527"/>
      <c r="F66" s="528">
        <f t="shared" si="3"/>
        <v>0</v>
      </c>
    </row>
    <row r="67" spans="1:6" ht="12.75">
      <c r="A67" s="525">
        <v>5</v>
      </c>
      <c r="B67" s="526"/>
      <c r="C67" s="527"/>
      <c r="D67" s="527"/>
      <c r="E67" s="527"/>
      <c r="F67" s="528">
        <f t="shared" si="3"/>
        <v>0</v>
      </c>
    </row>
    <row r="68" spans="1:6" ht="12.75">
      <c r="A68" s="525">
        <v>6</v>
      </c>
      <c r="B68" s="526"/>
      <c r="C68" s="527"/>
      <c r="D68" s="527"/>
      <c r="E68" s="527"/>
      <c r="F68" s="528">
        <f t="shared" si="3"/>
        <v>0</v>
      </c>
    </row>
    <row r="69" spans="1:6" ht="12.75">
      <c r="A69" s="525">
        <v>7</v>
      </c>
      <c r="B69" s="526"/>
      <c r="C69" s="527"/>
      <c r="D69" s="527"/>
      <c r="E69" s="527"/>
      <c r="F69" s="528">
        <f t="shared" si="3"/>
        <v>0</v>
      </c>
    </row>
    <row r="70" spans="1:6" ht="12.75">
      <c r="A70" s="525">
        <v>8</v>
      </c>
      <c r="B70" s="526"/>
      <c r="C70" s="527"/>
      <c r="D70" s="527"/>
      <c r="E70" s="527"/>
      <c r="F70" s="528">
        <f t="shared" si="3"/>
        <v>0</v>
      </c>
    </row>
    <row r="71" spans="1:6" ht="12.75">
      <c r="A71" s="525">
        <v>9</v>
      </c>
      <c r="B71" s="526"/>
      <c r="C71" s="527"/>
      <c r="D71" s="527"/>
      <c r="E71" s="527"/>
      <c r="F71" s="528">
        <f t="shared" si="3"/>
        <v>0</v>
      </c>
    </row>
    <row r="72" spans="1:6" ht="12.75">
      <c r="A72" s="525">
        <v>10</v>
      </c>
      <c r="B72" s="526"/>
      <c r="C72" s="527"/>
      <c r="D72" s="527"/>
      <c r="E72" s="527"/>
      <c r="F72" s="528">
        <f t="shared" si="3"/>
        <v>0</v>
      </c>
    </row>
    <row r="73" spans="1:6" ht="12.75">
      <c r="A73" s="525">
        <v>11</v>
      </c>
      <c r="B73" s="526"/>
      <c r="C73" s="527"/>
      <c r="D73" s="527"/>
      <c r="E73" s="527"/>
      <c r="F73" s="528">
        <f t="shared" si="3"/>
        <v>0</v>
      </c>
    </row>
    <row r="74" spans="1:6" ht="12.75">
      <c r="A74" s="525">
        <v>12</v>
      </c>
      <c r="B74" s="526"/>
      <c r="C74" s="527"/>
      <c r="D74" s="527"/>
      <c r="E74" s="527"/>
      <c r="F74" s="528">
        <f t="shared" si="3"/>
        <v>0</v>
      </c>
    </row>
    <row r="75" spans="1:6" ht="12.75">
      <c r="A75" s="525">
        <v>13</v>
      </c>
      <c r="B75" s="526"/>
      <c r="C75" s="527"/>
      <c r="D75" s="527"/>
      <c r="E75" s="527"/>
      <c r="F75" s="528">
        <f t="shared" si="3"/>
        <v>0</v>
      </c>
    </row>
    <row r="76" spans="1:6" ht="12" customHeight="1">
      <c r="A76" s="525">
        <v>14</v>
      </c>
      <c r="B76" s="526"/>
      <c r="C76" s="527"/>
      <c r="D76" s="527"/>
      <c r="E76" s="527"/>
      <c r="F76" s="528">
        <f t="shared" si="3"/>
        <v>0</v>
      </c>
    </row>
    <row r="77" spans="1:6" ht="12.75">
      <c r="A77" s="525">
        <v>15</v>
      </c>
      <c r="B77" s="526"/>
      <c r="C77" s="527"/>
      <c r="D77" s="527"/>
      <c r="E77" s="527"/>
      <c r="F77" s="528">
        <f t="shared" si="3"/>
        <v>0</v>
      </c>
    </row>
    <row r="78" spans="1:16" ht="14.25" customHeight="1">
      <c r="A78" s="529" t="s">
        <v>583</v>
      </c>
      <c r="B78" s="530" t="s">
        <v>839</v>
      </c>
      <c r="C78" s="524">
        <f>SUM(C63:C77)</f>
        <v>0</v>
      </c>
      <c r="D78" s="524"/>
      <c r="E78" s="524">
        <f>SUM(E63:E77)</f>
        <v>0</v>
      </c>
      <c r="F78" s="531">
        <f>SUM(F63:F77)</f>
        <v>0</v>
      </c>
      <c r="G78" s="532"/>
      <c r="H78" s="532"/>
      <c r="I78" s="532"/>
      <c r="J78" s="532"/>
      <c r="K78" s="532"/>
      <c r="L78" s="532"/>
      <c r="M78" s="532"/>
      <c r="N78" s="532"/>
      <c r="O78" s="532"/>
      <c r="P78" s="532"/>
    </row>
    <row r="79" spans="1:16" ht="20.25" customHeight="1">
      <c r="A79" s="534" t="s">
        <v>840</v>
      </c>
      <c r="B79" s="530" t="s">
        <v>841</v>
      </c>
      <c r="C79" s="524">
        <f>C78+C61+C44+C27</f>
        <v>5</v>
      </c>
      <c r="D79" s="524"/>
      <c r="E79" s="524">
        <f>E78+E61+E44+E27</f>
        <v>0</v>
      </c>
      <c r="F79" s="531">
        <f>F78+F61+F44+F27</f>
        <v>5</v>
      </c>
      <c r="G79" s="532"/>
      <c r="H79" s="532"/>
      <c r="I79" s="532"/>
      <c r="J79" s="532"/>
      <c r="K79" s="532"/>
      <c r="L79" s="532"/>
      <c r="M79" s="532"/>
      <c r="N79" s="532"/>
      <c r="O79" s="532"/>
      <c r="P79" s="532"/>
    </row>
    <row r="80" spans="1:6" ht="15" customHeight="1">
      <c r="A80" s="522" t="s">
        <v>842</v>
      </c>
      <c r="B80" s="530"/>
      <c r="C80" s="524"/>
      <c r="D80" s="524"/>
      <c r="E80" s="524"/>
      <c r="F80" s="531"/>
    </row>
    <row r="81" spans="1:6" ht="14.25" customHeight="1">
      <c r="A81" s="525" t="s">
        <v>830</v>
      </c>
      <c r="B81" s="533"/>
      <c r="C81" s="524"/>
      <c r="D81" s="524"/>
      <c r="E81" s="524"/>
      <c r="F81" s="531"/>
    </row>
    <row r="82" spans="1:6" ht="12.75">
      <c r="A82" s="525" t="s">
        <v>843</v>
      </c>
      <c r="B82" s="533"/>
      <c r="C82" s="527"/>
      <c r="D82" s="527"/>
      <c r="E82" s="527"/>
      <c r="F82" s="528">
        <f aca="true" t="shared" si="4" ref="F82:F96">C82-E82</f>
        <v>0</v>
      </c>
    </row>
    <row r="83" spans="1:6" ht="12.75">
      <c r="A83" s="525" t="s">
        <v>831</v>
      </c>
      <c r="B83" s="533"/>
      <c r="C83" s="527"/>
      <c r="D83" s="527"/>
      <c r="E83" s="527"/>
      <c r="F83" s="528">
        <f t="shared" si="4"/>
        <v>0</v>
      </c>
    </row>
    <row r="84" spans="1:6" ht="12.75">
      <c r="A84" s="525" t="s">
        <v>548</v>
      </c>
      <c r="B84" s="533"/>
      <c r="C84" s="527"/>
      <c r="D84" s="527"/>
      <c r="E84" s="527"/>
      <c r="F84" s="528">
        <f t="shared" si="4"/>
        <v>0</v>
      </c>
    </row>
    <row r="85" spans="1:6" ht="12.75">
      <c r="A85" s="525" t="s">
        <v>551</v>
      </c>
      <c r="B85" s="533"/>
      <c r="C85" s="527"/>
      <c r="D85" s="527"/>
      <c r="E85" s="527"/>
      <c r="F85" s="528">
        <f t="shared" si="4"/>
        <v>0</v>
      </c>
    </row>
    <row r="86" spans="1:6" ht="12.75">
      <c r="A86" s="525">
        <v>5</v>
      </c>
      <c r="B86" s="526"/>
      <c r="C86" s="527"/>
      <c r="D86" s="527"/>
      <c r="E86" s="527"/>
      <c r="F86" s="528">
        <f t="shared" si="4"/>
        <v>0</v>
      </c>
    </row>
    <row r="87" spans="1:6" ht="12.75">
      <c r="A87" s="525">
        <v>6</v>
      </c>
      <c r="B87" s="526"/>
      <c r="C87" s="527"/>
      <c r="D87" s="527"/>
      <c r="E87" s="527"/>
      <c r="F87" s="528">
        <f t="shared" si="4"/>
        <v>0</v>
      </c>
    </row>
    <row r="88" spans="1:6" ht="12.75">
      <c r="A88" s="525">
        <v>7</v>
      </c>
      <c r="B88" s="526"/>
      <c r="C88" s="527"/>
      <c r="D88" s="527"/>
      <c r="E88" s="527"/>
      <c r="F88" s="528">
        <f t="shared" si="4"/>
        <v>0</v>
      </c>
    </row>
    <row r="89" spans="1:6" ht="12.75">
      <c r="A89" s="525">
        <v>8</v>
      </c>
      <c r="B89" s="526"/>
      <c r="C89" s="527"/>
      <c r="D89" s="527"/>
      <c r="E89" s="527"/>
      <c r="F89" s="528">
        <f t="shared" si="4"/>
        <v>0</v>
      </c>
    </row>
    <row r="90" spans="1:6" ht="12" customHeight="1">
      <c r="A90" s="525">
        <v>9</v>
      </c>
      <c r="B90" s="526"/>
      <c r="C90" s="527"/>
      <c r="D90" s="527"/>
      <c r="E90" s="527"/>
      <c r="F90" s="528">
        <f t="shared" si="4"/>
        <v>0</v>
      </c>
    </row>
    <row r="91" spans="1:6" ht="12.75">
      <c r="A91" s="525">
        <v>10</v>
      </c>
      <c r="B91" s="526"/>
      <c r="C91" s="527"/>
      <c r="D91" s="527"/>
      <c r="E91" s="527"/>
      <c r="F91" s="528">
        <f t="shared" si="4"/>
        <v>0</v>
      </c>
    </row>
    <row r="92" spans="1:6" ht="12.75">
      <c r="A92" s="525">
        <v>11</v>
      </c>
      <c r="B92" s="526"/>
      <c r="C92" s="527"/>
      <c r="D92" s="527"/>
      <c r="E92" s="527"/>
      <c r="F92" s="528">
        <f t="shared" si="4"/>
        <v>0</v>
      </c>
    </row>
    <row r="93" spans="1:6" ht="12.75">
      <c r="A93" s="525">
        <v>12</v>
      </c>
      <c r="B93" s="526"/>
      <c r="C93" s="527"/>
      <c r="D93" s="527"/>
      <c r="E93" s="527"/>
      <c r="F93" s="528">
        <f t="shared" si="4"/>
        <v>0</v>
      </c>
    </row>
    <row r="94" spans="1:6" ht="12.75">
      <c r="A94" s="525">
        <v>13</v>
      </c>
      <c r="B94" s="526"/>
      <c r="C94" s="527"/>
      <c r="D94" s="527"/>
      <c r="E94" s="527"/>
      <c r="F94" s="528">
        <f t="shared" si="4"/>
        <v>0</v>
      </c>
    </row>
    <row r="95" spans="1:6" ht="12" customHeight="1">
      <c r="A95" s="525">
        <v>14</v>
      </c>
      <c r="B95" s="526"/>
      <c r="C95" s="527"/>
      <c r="D95" s="527"/>
      <c r="E95" s="527"/>
      <c r="F95" s="528">
        <f t="shared" si="4"/>
        <v>0</v>
      </c>
    </row>
    <row r="96" spans="1:6" ht="12.75">
      <c r="A96" s="525">
        <v>15</v>
      </c>
      <c r="B96" s="526"/>
      <c r="C96" s="527"/>
      <c r="D96" s="527"/>
      <c r="E96" s="527"/>
      <c r="F96" s="528">
        <f t="shared" si="4"/>
        <v>0</v>
      </c>
    </row>
    <row r="97" spans="1:16" ht="15" customHeight="1">
      <c r="A97" s="529" t="s">
        <v>566</v>
      </c>
      <c r="B97" s="530" t="s">
        <v>844</v>
      </c>
      <c r="C97" s="524">
        <f>SUM(C82:C96)</f>
        <v>0</v>
      </c>
      <c r="D97" s="524"/>
      <c r="E97" s="524">
        <f>SUM(E82:E96)</f>
        <v>0</v>
      </c>
      <c r="F97" s="531">
        <f>SUM(F82:F96)</f>
        <v>0</v>
      </c>
      <c r="G97" s="532"/>
      <c r="H97" s="532"/>
      <c r="I97" s="532"/>
      <c r="J97" s="532"/>
      <c r="K97" s="532"/>
      <c r="L97" s="532"/>
      <c r="M97" s="532"/>
      <c r="N97" s="532"/>
      <c r="O97" s="532"/>
      <c r="P97" s="532"/>
    </row>
    <row r="98" spans="1:6" ht="15.75" customHeight="1">
      <c r="A98" s="525" t="s">
        <v>833</v>
      </c>
      <c r="B98" s="533"/>
      <c r="C98" s="524"/>
      <c r="D98" s="524"/>
      <c r="E98" s="524"/>
      <c r="F98" s="531"/>
    </row>
    <row r="99" spans="1:6" ht="12.75">
      <c r="A99" s="525" t="s">
        <v>542</v>
      </c>
      <c r="B99" s="533"/>
      <c r="C99" s="527"/>
      <c r="D99" s="527"/>
      <c r="E99" s="527"/>
      <c r="F99" s="528">
        <f aca="true" t="shared" si="5" ref="F99:F113">C99-E99</f>
        <v>0</v>
      </c>
    </row>
    <row r="100" spans="1:6" ht="12.75">
      <c r="A100" s="525" t="s">
        <v>545</v>
      </c>
      <c r="B100" s="533"/>
      <c r="C100" s="527"/>
      <c r="D100" s="527"/>
      <c r="E100" s="527"/>
      <c r="F100" s="528">
        <f t="shared" si="5"/>
        <v>0</v>
      </c>
    </row>
    <row r="101" spans="1:6" ht="12.75">
      <c r="A101" s="525" t="s">
        <v>548</v>
      </c>
      <c r="B101" s="533"/>
      <c r="C101" s="527"/>
      <c r="D101" s="527"/>
      <c r="E101" s="527"/>
      <c r="F101" s="528">
        <f t="shared" si="5"/>
        <v>0</v>
      </c>
    </row>
    <row r="102" spans="1:6" ht="12.75">
      <c r="A102" s="525" t="s">
        <v>551</v>
      </c>
      <c r="B102" s="533"/>
      <c r="C102" s="527"/>
      <c r="D102" s="527"/>
      <c r="E102" s="527"/>
      <c r="F102" s="528">
        <f t="shared" si="5"/>
        <v>0</v>
      </c>
    </row>
    <row r="103" spans="1:6" ht="12.75">
      <c r="A103" s="525">
        <v>5</v>
      </c>
      <c r="B103" s="526"/>
      <c r="C103" s="527"/>
      <c r="D103" s="527"/>
      <c r="E103" s="527"/>
      <c r="F103" s="528">
        <f t="shared" si="5"/>
        <v>0</v>
      </c>
    </row>
    <row r="104" spans="1:6" ht="12.75">
      <c r="A104" s="525">
        <v>6</v>
      </c>
      <c r="B104" s="526"/>
      <c r="C104" s="527"/>
      <c r="D104" s="527"/>
      <c r="E104" s="527"/>
      <c r="F104" s="528">
        <f t="shared" si="5"/>
        <v>0</v>
      </c>
    </row>
    <row r="105" spans="1:6" ht="12.75">
      <c r="A105" s="525">
        <v>7</v>
      </c>
      <c r="B105" s="526"/>
      <c r="C105" s="527"/>
      <c r="D105" s="527"/>
      <c r="E105" s="527"/>
      <c r="F105" s="528">
        <f t="shared" si="5"/>
        <v>0</v>
      </c>
    </row>
    <row r="106" spans="1:6" ht="12.75">
      <c r="A106" s="525">
        <v>8</v>
      </c>
      <c r="B106" s="526"/>
      <c r="C106" s="527"/>
      <c r="D106" s="527"/>
      <c r="E106" s="527"/>
      <c r="F106" s="528">
        <f t="shared" si="5"/>
        <v>0</v>
      </c>
    </row>
    <row r="107" spans="1:6" ht="12" customHeight="1">
      <c r="A107" s="525">
        <v>9</v>
      </c>
      <c r="B107" s="526"/>
      <c r="C107" s="527"/>
      <c r="D107" s="527"/>
      <c r="E107" s="527"/>
      <c r="F107" s="528">
        <f t="shared" si="5"/>
        <v>0</v>
      </c>
    </row>
    <row r="108" spans="1:6" ht="12.75">
      <c r="A108" s="525">
        <v>10</v>
      </c>
      <c r="B108" s="526"/>
      <c r="C108" s="527"/>
      <c r="D108" s="527"/>
      <c r="E108" s="527"/>
      <c r="F108" s="528">
        <f t="shared" si="5"/>
        <v>0</v>
      </c>
    </row>
    <row r="109" spans="1:6" ht="12.75">
      <c r="A109" s="525">
        <v>11</v>
      </c>
      <c r="B109" s="526"/>
      <c r="C109" s="527"/>
      <c r="D109" s="527"/>
      <c r="E109" s="527"/>
      <c r="F109" s="528">
        <f t="shared" si="5"/>
        <v>0</v>
      </c>
    </row>
    <row r="110" spans="1:6" ht="12.75">
      <c r="A110" s="525">
        <v>12</v>
      </c>
      <c r="B110" s="526"/>
      <c r="C110" s="527"/>
      <c r="D110" s="527"/>
      <c r="E110" s="527"/>
      <c r="F110" s="528">
        <f t="shared" si="5"/>
        <v>0</v>
      </c>
    </row>
    <row r="111" spans="1:6" ht="12.75">
      <c r="A111" s="525">
        <v>13</v>
      </c>
      <c r="B111" s="526"/>
      <c r="C111" s="527"/>
      <c r="D111" s="527"/>
      <c r="E111" s="527"/>
      <c r="F111" s="528">
        <f t="shared" si="5"/>
        <v>0</v>
      </c>
    </row>
    <row r="112" spans="1:6" ht="12" customHeight="1">
      <c r="A112" s="525">
        <v>14</v>
      </c>
      <c r="B112" s="526"/>
      <c r="C112" s="527"/>
      <c r="D112" s="527"/>
      <c r="E112" s="527"/>
      <c r="F112" s="528">
        <f t="shared" si="5"/>
        <v>0</v>
      </c>
    </row>
    <row r="113" spans="1:6" ht="12.75">
      <c r="A113" s="525">
        <v>15</v>
      </c>
      <c r="B113" s="526"/>
      <c r="C113" s="527"/>
      <c r="D113" s="527"/>
      <c r="E113" s="527"/>
      <c r="F113" s="528">
        <f t="shared" si="5"/>
        <v>0</v>
      </c>
    </row>
    <row r="114" spans="1:16" ht="11.25" customHeight="1">
      <c r="A114" s="529" t="s">
        <v>818</v>
      </c>
      <c r="B114" s="530" t="s">
        <v>845</v>
      </c>
      <c r="C114" s="524">
        <f>SUM(C99:C113)</f>
        <v>0</v>
      </c>
      <c r="D114" s="524"/>
      <c r="E114" s="524">
        <f>SUM(E99:E113)</f>
        <v>0</v>
      </c>
      <c r="F114" s="531">
        <f>SUM(F99:F113)</f>
        <v>0</v>
      </c>
      <c r="G114" s="532"/>
      <c r="H114" s="532"/>
      <c r="I114" s="532"/>
      <c r="J114" s="532"/>
      <c r="K114" s="532"/>
      <c r="L114" s="532"/>
      <c r="M114" s="532"/>
      <c r="N114" s="532"/>
      <c r="O114" s="532"/>
      <c r="P114" s="532"/>
    </row>
    <row r="115" spans="1:6" ht="15" customHeight="1">
      <c r="A115" s="525" t="s">
        <v>835</v>
      </c>
      <c r="B115" s="533"/>
      <c r="C115" s="524"/>
      <c r="D115" s="524"/>
      <c r="E115" s="524"/>
      <c r="F115" s="531"/>
    </row>
    <row r="116" spans="1:6" ht="12.75">
      <c r="A116" s="525" t="s">
        <v>542</v>
      </c>
      <c r="B116" s="533"/>
      <c r="C116" s="527"/>
      <c r="D116" s="527"/>
      <c r="E116" s="527"/>
      <c r="F116" s="528">
        <f aca="true" t="shared" si="6" ref="F116:F130">C116-E116</f>
        <v>0</v>
      </c>
    </row>
    <row r="117" spans="1:6" ht="12.75">
      <c r="A117" s="525" t="s">
        <v>545</v>
      </c>
      <c r="B117" s="533"/>
      <c r="C117" s="527"/>
      <c r="D117" s="527"/>
      <c r="E117" s="527"/>
      <c r="F117" s="528">
        <f t="shared" si="6"/>
        <v>0</v>
      </c>
    </row>
    <row r="118" spans="1:6" ht="12.75">
      <c r="A118" s="525" t="s">
        <v>548</v>
      </c>
      <c r="B118" s="533"/>
      <c r="C118" s="527"/>
      <c r="D118" s="527"/>
      <c r="E118" s="527"/>
      <c r="F118" s="528">
        <f t="shared" si="6"/>
        <v>0</v>
      </c>
    </row>
    <row r="119" spans="1:6" ht="12.75">
      <c r="A119" s="525" t="s">
        <v>551</v>
      </c>
      <c r="B119" s="533"/>
      <c r="C119" s="527"/>
      <c r="D119" s="527"/>
      <c r="E119" s="527"/>
      <c r="F119" s="528">
        <f t="shared" si="6"/>
        <v>0</v>
      </c>
    </row>
    <row r="120" spans="1:6" ht="12.75">
      <c r="A120" s="525">
        <v>5</v>
      </c>
      <c r="B120" s="526"/>
      <c r="C120" s="527"/>
      <c r="D120" s="527"/>
      <c r="E120" s="527"/>
      <c r="F120" s="528">
        <f t="shared" si="6"/>
        <v>0</v>
      </c>
    </row>
    <row r="121" spans="1:6" ht="12.75">
      <c r="A121" s="525">
        <v>6</v>
      </c>
      <c r="B121" s="526"/>
      <c r="C121" s="527"/>
      <c r="D121" s="527"/>
      <c r="E121" s="527"/>
      <c r="F121" s="528">
        <f t="shared" si="6"/>
        <v>0</v>
      </c>
    </row>
    <row r="122" spans="1:6" ht="12.75">
      <c r="A122" s="525">
        <v>7</v>
      </c>
      <c r="B122" s="526"/>
      <c r="C122" s="527"/>
      <c r="D122" s="527"/>
      <c r="E122" s="527"/>
      <c r="F122" s="528">
        <f t="shared" si="6"/>
        <v>0</v>
      </c>
    </row>
    <row r="123" spans="1:6" ht="12.75">
      <c r="A123" s="525">
        <v>8</v>
      </c>
      <c r="B123" s="526"/>
      <c r="C123" s="527"/>
      <c r="D123" s="527"/>
      <c r="E123" s="527"/>
      <c r="F123" s="528">
        <f t="shared" si="6"/>
        <v>0</v>
      </c>
    </row>
    <row r="124" spans="1:6" ht="12" customHeight="1">
      <c r="A124" s="525">
        <v>9</v>
      </c>
      <c r="B124" s="526"/>
      <c r="C124" s="527"/>
      <c r="D124" s="527"/>
      <c r="E124" s="527"/>
      <c r="F124" s="528">
        <f t="shared" si="6"/>
        <v>0</v>
      </c>
    </row>
    <row r="125" spans="1:6" ht="12.75">
      <c r="A125" s="525">
        <v>10</v>
      </c>
      <c r="B125" s="526"/>
      <c r="C125" s="527"/>
      <c r="D125" s="527"/>
      <c r="E125" s="527"/>
      <c r="F125" s="528">
        <f t="shared" si="6"/>
        <v>0</v>
      </c>
    </row>
    <row r="126" spans="1:6" ht="12.75">
      <c r="A126" s="525">
        <v>11</v>
      </c>
      <c r="B126" s="526"/>
      <c r="C126" s="527"/>
      <c r="D126" s="527"/>
      <c r="E126" s="527"/>
      <c r="F126" s="528">
        <f t="shared" si="6"/>
        <v>0</v>
      </c>
    </row>
    <row r="127" spans="1:6" ht="12.75">
      <c r="A127" s="525">
        <v>12</v>
      </c>
      <c r="B127" s="526"/>
      <c r="C127" s="527"/>
      <c r="D127" s="527"/>
      <c r="E127" s="527"/>
      <c r="F127" s="528">
        <f t="shared" si="6"/>
        <v>0</v>
      </c>
    </row>
    <row r="128" spans="1:6" ht="12.75">
      <c r="A128" s="525">
        <v>13</v>
      </c>
      <c r="B128" s="526"/>
      <c r="C128" s="527"/>
      <c r="D128" s="527"/>
      <c r="E128" s="527"/>
      <c r="F128" s="528">
        <f t="shared" si="6"/>
        <v>0</v>
      </c>
    </row>
    <row r="129" spans="1:6" ht="12" customHeight="1">
      <c r="A129" s="525">
        <v>14</v>
      </c>
      <c r="B129" s="526"/>
      <c r="C129" s="527"/>
      <c r="D129" s="527"/>
      <c r="E129" s="527"/>
      <c r="F129" s="528">
        <f t="shared" si="6"/>
        <v>0</v>
      </c>
    </row>
    <row r="130" spans="1:6" ht="12.75">
      <c r="A130" s="525">
        <v>15</v>
      </c>
      <c r="B130" s="526"/>
      <c r="C130" s="527"/>
      <c r="D130" s="527"/>
      <c r="E130" s="527"/>
      <c r="F130" s="528">
        <f t="shared" si="6"/>
        <v>0</v>
      </c>
    </row>
    <row r="131" spans="1:16" ht="15.75" customHeight="1">
      <c r="A131" s="529" t="s">
        <v>836</v>
      </c>
      <c r="B131" s="530" t="s">
        <v>846</v>
      </c>
      <c r="C131" s="524">
        <f>SUM(C116:C130)</f>
        <v>0</v>
      </c>
      <c r="D131" s="524"/>
      <c r="E131" s="524">
        <f>SUM(E116:E130)</f>
        <v>0</v>
      </c>
      <c r="F131" s="531">
        <f>SUM(F116:F130)</f>
        <v>0</v>
      </c>
      <c r="G131" s="532"/>
      <c r="H131" s="532"/>
      <c r="I131" s="532"/>
      <c r="J131" s="532"/>
      <c r="K131" s="532"/>
      <c r="L131" s="532"/>
      <c r="M131" s="532"/>
      <c r="N131" s="532"/>
      <c r="O131" s="532"/>
      <c r="P131" s="532"/>
    </row>
    <row r="132" spans="1:6" ht="12.75" customHeight="1">
      <c r="A132" s="525" t="s">
        <v>838</v>
      </c>
      <c r="B132" s="533"/>
      <c r="C132" s="524"/>
      <c r="D132" s="524"/>
      <c r="E132" s="524"/>
      <c r="F132" s="531"/>
    </row>
    <row r="133" spans="1:6" ht="12.75">
      <c r="A133" s="525" t="s">
        <v>542</v>
      </c>
      <c r="B133" s="533"/>
      <c r="C133" s="527"/>
      <c r="D133" s="527"/>
      <c r="E133" s="527"/>
      <c r="F133" s="528">
        <f aca="true" t="shared" si="7" ref="F133:F147">C133-E133</f>
        <v>0</v>
      </c>
    </row>
    <row r="134" spans="1:6" ht="12.75">
      <c r="A134" s="525" t="s">
        <v>545</v>
      </c>
      <c r="B134" s="533"/>
      <c r="C134" s="527"/>
      <c r="D134" s="527"/>
      <c r="E134" s="527"/>
      <c r="F134" s="528">
        <f t="shared" si="7"/>
        <v>0</v>
      </c>
    </row>
    <row r="135" spans="1:6" ht="12.75">
      <c r="A135" s="525" t="s">
        <v>548</v>
      </c>
      <c r="B135" s="533"/>
      <c r="C135" s="527"/>
      <c r="D135" s="527"/>
      <c r="E135" s="527"/>
      <c r="F135" s="528">
        <f t="shared" si="7"/>
        <v>0</v>
      </c>
    </row>
    <row r="136" spans="1:6" ht="12.75">
      <c r="A136" s="525" t="s">
        <v>551</v>
      </c>
      <c r="B136" s="533"/>
      <c r="C136" s="527"/>
      <c r="D136" s="527"/>
      <c r="E136" s="527"/>
      <c r="F136" s="528">
        <f t="shared" si="7"/>
        <v>0</v>
      </c>
    </row>
    <row r="137" spans="1:6" ht="12.75">
      <c r="A137" s="525">
        <v>5</v>
      </c>
      <c r="B137" s="526"/>
      <c r="C137" s="527"/>
      <c r="D137" s="527"/>
      <c r="E137" s="527"/>
      <c r="F137" s="528">
        <f t="shared" si="7"/>
        <v>0</v>
      </c>
    </row>
    <row r="138" spans="1:6" ht="12.75">
      <c r="A138" s="525">
        <v>6</v>
      </c>
      <c r="B138" s="526"/>
      <c r="C138" s="527"/>
      <c r="D138" s="527"/>
      <c r="E138" s="527"/>
      <c r="F138" s="528">
        <f t="shared" si="7"/>
        <v>0</v>
      </c>
    </row>
    <row r="139" spans="1:6" ht="12.75">
      <c r="A139" s="525">
        <v>7</v>
      </c>
      <c r="B139" s="526"/>
      <c r="C139" s="527"/>
      <c r="D139" s="527"/>
      <c r="E139" s="527"/>
      <c r="F139" s="528">
        <f t="shared" si="7"/>
        <v>0</v>
      </c>
    </row>
    <row r="140" spans="1:6" ht="12.75">
      <c r="A140" s="525">
        <v>8</v>
      </c>
      <c r="B140" s="526"/>
      <c r="C140" s="527"/>
      <c r="D140" s="527"/>
      <c r="E140" s="527"/>
      <c r="F140" s="528">
        <f t="shared" si="7"/>
        <v>0</v>
      </c>
    </row>
    <row r="141" spans="1:6" ht="12" customHeight="1">
      <c r="A141" s="525">
        <v>9</v>
      </c>
      <c r="B141" s="526"/>
      <c r="C141" s="527"/>
      <c r="D141" s="527"/>
      <c r="E141" s="527"/>
      <c r="F141" s="528">
        <f t="shared" si="7"/>
        <v>0</v>
      </c>
    </row>
    <row r="142" spans="1:6" ht="12.75">
      <c r="A142" s="525">
        <v>10</v>
      </c>
      <c r="B142" s="526"/>
      <c r="C142" s="527"/>
      <c r="D142" s="527"/>
      <c r="E142" s="527"/>
      <c r="F142" s="528">
        <f t="shared" si="7"/>
        <v>0</v>
      </c>
    </row>
    <row r="143" spans="1:6" ht="12.75">
      <c r="A143" s="525">
        <v>11</v>
      </c>
      <c r="B143" s="526"/>
      <c r="C143" s="527"/>
      <c r="D143" s="527"/>
      <c r="E143" s="527"/>
      <c r="F143" s="528">
        <f t="shared" si="7"/>
        <v>0</v>
      </c>
    </row>
    <row r="144" spans="1:6" ht="12.75">
      <c r="A144" s="525">
        <v>12</v>
      </c>
      <c r="B144" s="526"/>
      <c r="C144" s="527"/>
      <c r="D144" s="527"/>
      <c r="E144" s="527"/>
      <c r="F144" s="528">
        <f t="shared" si="7"/>
        <v>0</v>
      </c>
    </row>
    <row r="145" spans="1:6" ht="12.75">
      <c r="A145" s="525">
        <v>13</v>
      </c>
      <c r="B145" s="526"/>
      <c r="C145" s="527"/>
      <c r="D145" s="527"/>
      <c r="E145" s="527"/>
      <c r="F145" s="528">
        <f t="shared" si="7"/>
        <v>0</v>
      </c>
    </row>
    <row r="146" spans="1:6" ht="12" customHeight="1">
      <c r="A146" s="525">
        <v>14</v>
      </c>
      <c r="B146" s="526"/>
      <c r="C146" s="527"/>
      <c r="D146" s="527"/>
      <c r="E146" s="527"/>
      <c r="F146" s="528">
        <f t="shared" si="7"/>
        <v>0</v>
      </c>
    </row>
    <row r="147" spans="1:6" ht="12.75">
      <c r="A147" s="525">
        <v>15</v>
      </c>
      <c r="B147" s="526"/>
      <c r="C147" s="527"/>
      <c r="D147" s="527"/>
      <c r="E147" s="527"/>
      <c r="F147" s="528">
        <f t="shared" si="7"/>
        <v>0</v>
      </c>
    </row>
    <row r="148" spans="1:16" ht="17.25" customHeight="1">
      <c r="A148" s="529" t="s">
        <v>583</v>
      </c>
      <c r="B148" s="530" t="s">
        <v>847</v>
      </c>
      <c r="C148" s="524">
        <f>SUM(C133:C147)</f>
        <v>0</v>
      </c>
      <c r="D148" s="524"/>
      <c r="E148" s="524">
        <f>SUM(E133:E147)</f>
        <v>0</v>
      </c>
      <c r="F148" s="531">
        <f>SUM(F133:F147)</f>
        <v>0</v>
      </c>
      <c r="G148" s="532"/>
      <c r="H148" s="532"/>
      <c r="I148" s="532"/>
      <c r="J148" s="532"/>
      <c r="K148" s="532"/>
      <c r="L148" s="532"/>
      <c r="M148" s="532"/>
      <c r="N148" s="532"/>
      <c r="O148" s="532"/>
      <c r="P148" s="532"/>
    </row>
    <row r="149" spans="1:16" ht="19.5" customHeight="1">
      <c r="A149" s="534" t="s">
        <v>848</v>
      </c>
      <c r="B149" s="530" t="s">
        <v>849</v>
      </c>
      <c r="C149" s="524">
        <f>C148+C131+C114+C97</f>
        <v>0</v>
      </c>
      <c r="D149" s="524"/>
      <c r="E149" s="524">
        <f>E148+E131+E114+E97</f>
        <v>0</v>
      </c>
      <c r="F149" s="531">
        <f>F148+F131+F114+F97</f>
        <v>0</v>
      </c>
      <c r="G149" s="532"/>
      <c r="H149" s="532"/>
      <c r="I149" s="532"/>
      <c r="J149" s="532"/>
      <c r="K149" s="532"/>
      <c r="L149" s="532"/>
      <c r="M149" s="532"/>
      <c r="N149" s="532"/>
      <c r="O149" s="532"/>
      <c r="P149" s="532"/>
    </row>
    <row r="150" spans="1:6" ht="19.5" customHeight="1">
      <c r="A150" s="535"/>
      <c r="B150" s="536"/>
      <c r="C150" s="537"/>
      <c r="D150" s="537"/>
      <c r="E150" s="537"/>
      <c r="F150" s="537"/>
    </row>
    <row r="151" spans="1:8" ht="12.75">
      <c r="A151" s="574" t="s">
        <v>870</v>
      </c>
      <c r="B151" s="574"/>
      <c r="C151" s="580" t="s">
        <v>866</v>
      </c>
      <c r="D151" s="580"/>
      <c r="E151" s="580"/>
      <c r="F151" s="495" t="s">
        <v>858</v>
      </c>
      <c r="G151" s="495"/>
      <c r="H151" s="496"/>
    </row>
    <row r="152" spans="1:7" ht="12.75">
      <c r="A152" s="314"/>
      <c r="B152" s="452"/>
      <c r="C152" s="395" t="s">
        <v>861</v>
      </c>
      <c r="E152" s="395"/>
      <c r="F152" s="539" t="s">
        <v>850</v>
      </c>
      <c r="G152" s="130"/>
    </row>
    <row r="153" spans="1:7" ht="12.75">
      <c r="A153" s="314"/>
      <c r="B153" s="452"/>
      <c r="C153" s="314"/>
      <c r="D153" s="395"/>
      <c r="E153" s="395"/>
      <c r="F153" s="539" t="s">
        <v>854</v>
      </c>
      <c r="G153" s="130"/>
    </row>
    <row r="154" spans="3:7" ht="12.75">
      <c r="C154" s="538"/>
      <c r="E154" s="538"/>
      <c r="F154" s="539"/>
      <c r="G154" s="314"/>
    </row>
    <row r="155" spans="6:7" ht="12.75">
      <c r="F155" s="539"/>
      <c r="G155" s="314"/>
    </row>
    <row r="156" spans="6:7" ht="12.75">
      <c r="F156" s="539"/>
      <c r="G156" s="314"/>
    </row>
    <row r="157" spans="6:7" ht="12.75">
      <c r="F157" s="539"/>
      <c r="G157" s="130"/>
    </row>
    <row r="158" spans="6:7" ht="12.75">
      <c r="F158" s="539"/>
      <c r="G158" s="130"/>
    </row>
    <row r="159" spans="6:7" ht="12.75">
      <c r="F159" s="539"/>
      <c r="G159" s="130"/>
    </row>
    <row r="160" spans="6:7" ht="12.75">
      <c r="F160" s="539"/>
      <c r="G160" s="130"/>
    </row>
    <row r="161" spans="6:7" ht="12.75">
      <c r="F161" s="539"/>
      <c r="G161" s="130"/>
    </row>
  </sheetData>
  <sheetProtection/>
  <mergeCells count="6">
    <mergeCell ref="A2:F2"/>
    <mergeCell ref="A3:F3"/>
    <mergeCell ref="B5:D5"/>
    <mergeCell ref="B6:C6"/>
    <mergeCell ref="A151:B151"/>
    <mergeCell ref="C151:E15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10000000000000000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65" r:id="rId1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Nikolovo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Svetlana</cp:lastModifiedBy>
  <cp:lastPrinted>2014-01-29T14:38:00Z</cp:lastPrinted>
  <dcterms:modified xsi:type="dcterms:W3CDTF">2014-01-29T14:46:42Z</dcterms:modified>
  <cp:category/>
  <cp:version/>
  <cp:contentType/>
  <cp:contentStatus/>
</cp:coreProperties>
</file>