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<sst xmlns="http://schemas.openxmlformats.org/spreadsheetml/2006/main" count="4320" uniqueCount="1000">
  <si>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</si>
  <si>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</si>
  <si>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</si>
  <si>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</si>
  <si>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</si>
  <si>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</si>
  <si>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</si>
  <si>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</si>
  <si>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</si>
  <si>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</si>
  <si>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</si>
  <si>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</si>
  <si>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</si>
  <si>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</si>
  <si>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</si>
  <si>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</si>
  <si>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</si>
  <si>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</si>
  <si>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</si>
  <si>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</si>
  <si>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</si>
  <si>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</si>
  <si>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</si>
  <si>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</si>
  <si>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</si>
  <si>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</si>
  <si>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</si>
  <si>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</si>
  <si>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</si>
  <si>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</si>
  <si>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</si>
  <si>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</si>
  <si>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</si>
  <si>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</si>
  <si>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</si>
  <si>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</si>
  <si>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</si>
  <si>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</si>
  <si>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</si>
  <si>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</si>
  <si>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</si>
  <si>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</si>
  <si>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</si>
  <si>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</si>
  <si>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</si>
  <si>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</si>
  <si>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</si>
  <si>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</si>
  <si>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</si>
  <si>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</si>
  <si>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</si>
  <si>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</si>
  <si>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</si>
  <si>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</si>
  <si>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</si>
  <si>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</si>
  <si>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</si>
  <si>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</si>
  <si>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</si>
  <si>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</si>
  <si>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</si>
  <si>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</si>
  <si>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</si>
  <si>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</si>
  <si>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</si>
  <si>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</si>
  <si>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</si>
  <si>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</si>
  <si>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</si>
  <si>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</si>
  <si>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</si>
  <si>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</si>
  <si>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</si>
  <si>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</si>
  <si>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</si>
  <si>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</si>
  <si>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</si>
  <si>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</si>
  <si>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</si>
  <si>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</si>
  <si>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</si>
  <si>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</si>
  <si>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</si>
  <si>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</si>
  <si>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</si>
  <si>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</si>
  <si>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</si>
  <si>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</si>
  <si>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</si>
  <si>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</si>
  <si>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</si>
  <si>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</si>
  <si>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</si>
  <si>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</si>
  <si>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</si>
  <si>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</si>
  <si>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</si>
  <si>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</si>
  <si>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</si>
  <si>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</si>
  <si>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</si>
  <si>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</si>
  <si>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</si>
  <si>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</si>
  <si>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</si>
  <si>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</si>
  <si>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</si>
  <si>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</si>
  <si>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</si>
  <si>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</si>
  <si>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</si>
  <si>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</si>
  <si>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</si>
  <si>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</si>
  <si>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</si>
  <si>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</si>
  <si>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</si>
  <si>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</si>
  <si>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</si>
  <si>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</si>
  <si>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</si>
  <si>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</si>
  <si>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</si>
  <si>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</si>
  <si>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</si>
  <si>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</si>
  <si>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</si>
  <si>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</si>
  <si>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</si>
  <si>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</si>
  <si>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</si>
  <si>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</si>
  <si>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</si>
  <si>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</si>
  <si>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</si>
  <si>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</si>
  <si>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</si>
  <si>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</si>
  <si>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</si>
  <si>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</si>
  <si>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</si>
  <si>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</si>
  <si>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</si>
  <si>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</si>
  <si>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</si>
  <si>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</si>
  <si>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</si>
  <si>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</si>
  <si>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</si>
  <si>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</si>
  <si>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</si>
  <si>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</si>
  <si>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</si>
  <si>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</si>
  <si>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</si>
  <si>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</si>
  <si>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</si>
  <si>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</si>
  <si>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</si>
  <si>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</si>
  <si>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</si>
  <si>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</si>
  <si>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</si>
  <si>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</si>
  <si>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</si>
  <si>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</si>
  <si>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</si>
  <si>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</si>
  <si>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</si>
  <si>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</si>
  <si>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</si>
  <si>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</si>
  <si>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</si>
  <si>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</si>
  <si>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</si>
  <si>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</si>
  <si>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</si>
  <si>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</si>
  <si>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</si>
  <si>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</si>
  <si>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</si>
  <si>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</si>
  <si>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</si>
  <si>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</si>
  <si>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</si>
  <si>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</si>
  <si>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</si>
  <si>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</si>
  <si>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</si>
  <si>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</si>
  <si>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</si>
  <si>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</si>
  <si>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</si>
  <si>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</si>
  <si>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</si>
  <si>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</si>
  <si>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</si>
  <si>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</si>
  <si>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</si>
  <si>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</si>
  <si>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</si>
  <si>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</si>
  <si>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</si>
  <si>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</si>
  <si>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</si>
  <si>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</si>
  <si>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</si>
  <si>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</si>
  <si>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</si>
  <si>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</si>
  <si>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</si>
  <si>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</si>
  <si>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</si>
  <si>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</si>
  <si>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</si>
  <si>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</si>
  <si>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</si>
  <si>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</si>
  <si>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</si>
  <si>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</si>
  <si>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</si>
  <si>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</si>
  <si>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</si>
  <si>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</si>
  <si>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</si>
  <si>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</si>
  <si>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</si>
  <si>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</si>
  <si>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</si>
  <si>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</si>
  <si>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</si>
  <si>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</si>
  <si>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</si>
  <si>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</si>
  <si>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</si>
  <si>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</si>
  <si>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</si>
  <si>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</si>
  <si>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</si>
  <si>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</si>
  <si>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</si>
  <si>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</si>
  <si>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</si>
  <si>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</si>
  <si>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</si>
  <si>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</si>
  <si>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</si>
  <si>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</si>
  <si>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</si>
  <si>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</si>
  <si>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</si>
  <si>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</si>
  <si>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</si>
  <si>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</si>
  <si>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</si>
  <si>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</si>
  <si>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</si>
  <si>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</si>
  <si>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</si>
  <si>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</si>
  <si>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</si>
  <si>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</si>
  <si>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</si>
  <si>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</si>
  <si>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</si>
  <si>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</si>
  <si>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</si>
  <si>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</si>
  <si>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</si>
  <si>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</si>
  <si>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</si>
  <si>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</si>
  <si>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</si>
  <si>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</si>
  <si>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</si>
  <si>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</si>
  <si>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</si>
  <si>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</si>
  <si>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</si>
  <si>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</si>
  <si>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</si>
  <si>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</si>
  <si>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</si>
  <si>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</si>
  <si>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</si>
  <si>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</si>
  <si>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</si>
  <si>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</si>
  <si>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</si>
  <si>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</si>
  <si>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</si>
  <si>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</si>
  <si>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</si>
  <si>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</si>
  <si>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</si>
  <si>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</si>
  <si>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</si>
  <si>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</si>
  <si>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</si>
  <si>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</si>
  <si>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</si>
  <si>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</si>
  <si>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</si>
  <si>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</si>
  <si>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</si>
  <si>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</si>
  <si>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</si>
  <si>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</si>
  <si>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</si>
  <si>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</si>
  <si>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</si>
  <si>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</si>
  <si>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</si>
  <si>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</si>
  <si>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</si>
  <si>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</si>
  <si>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</si>
  <si>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</si>
  <si>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</si>
  <si>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</si>
  <si>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</si>
  <si>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</si>
  <si>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</si>
  <si>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</si>
  <si>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</si>
  <si>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</si>
  <si>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</si>
  <si>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</si>
  <si>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</si>
  <si>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</si>
  <si>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</si>
  <si>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</si>
  <si>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</si>
  <si>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</si>
  <si>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</si>
  <si>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</si>
  <si>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</si>
  <si>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</si>
  <si>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</si>
  <si>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</si>
  <si>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</si>
  <si>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</si>
  <si>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</si>
  <si>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</si>
  <si>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</si>
  <si>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</si>
  <si>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</si>
  <si>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</si>
  <si>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</si>
  <si>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</si>
  <si>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</si>
  <si>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</si>
  <si>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</si>
  <si>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</si>
  <si>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</si>
  <si>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</si>
  <si>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</si>
  <si>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</si>
  <si>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</si>
  <si>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</si>
  <si>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</si>
  <si>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</si>
  <si>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</si>
  <si>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</si>
  <si>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</si>
  <si>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</si>
  <si>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</si>
  <si>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</si>
  <si>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</si>
  <si>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</si>
  <si>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</si>
  <si>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</si>
  <si>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</si>
  <si>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</si>
  <si>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</si>
  <si>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</si>
  <si>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</si>
  <si>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</si>
  <si>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</si>
  <si>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</si>
  <si>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</si>
  <si>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</si>
  <si>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</si>
  <si>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</si>
  <si>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</si>
  <si>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</si>
  <si>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</si>
  <si>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</si>
  <si>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</si>
  <si>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</si>
  <si>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</si>
  <si>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</si>
  <si>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</si>
  <si>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</si>
  <si>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</si>
  <si>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</si>
  <si>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</si>
  <si>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</si>
  <si>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</si>
  <si>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</si>
  <si>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</si>
  <si>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</si>
  <si>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</si>
  <si>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</si>
  <si>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</si>
  <si>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</si>
  <si>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</si>
  <si>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</si>
  <si>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</si>
  <si>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</si>
  <si>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</si>
  <si>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</si>
  <si>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</si>
  <si>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</si>
  <si>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</si>
  <si>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</si>
  <si>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</si>
  <si>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</si>
  <si>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</si>
  <si>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</si>
  <si>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</si>
  <si>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</si>
  <si>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</si>
  <si>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</si>
  <si>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</si>
  <si>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</si>
  <si>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</si>
  <si>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</si>
  <si>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</si>
  <si>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</si>
  <si>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</si>
  <si>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</si>
  <si>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</si>
  <si>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</si>
  <si>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</si>
  <si>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</si>
  <si>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</si>
  <si>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</si>
  <si>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</si>
  <si>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</si>
  <si>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</si>
  <si>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</si>
  <si>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</si>
  <si>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</si>
  <si>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</si>
  <si>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</si>
  <si>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</si>
  <si>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</si>
  <si>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</si>
  <si>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</si>
  <si>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</si>
  <si>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</si>
  <si>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</si>
  <si>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</si>
  <si>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</si>
  <si>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</si>
  <si>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</si>
  <si>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</si>
  <si>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</si>
  <si>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</si>
  <si>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</si>
  <si>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</si>
  <si>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</si>
  <si>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</si>
  <si>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</si>
  <si>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</si>
  <si>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</si>
  <si>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</si>
  <si>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</si>
  <si>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</si>
  <si>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</si>
  <si>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</si>
  <si>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</si>
  <si>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</si>
  <si>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</si>
  <si>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</si>
  <si>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</si>
  <si>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</si>
  <si>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</si>
  <si>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</si>
  <si>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</si>
  <si>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</si>
  <si>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</si>
  <si>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</si>
  <si>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</si>
  <si>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</si>
  <si>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</si>
  <si>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</si>
  <si>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</si>
  <si>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</si>
  <si>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</si>
  <si>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</si>
  <si>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</si>
  <si>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</si>
  <si>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</si>
  <si>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</si>
  <si>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</si>
  <si>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</si>
  <si>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</si>
  <si>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</si>
  <si>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</si>
  <si>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</si>
  <si>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</si>
  <si>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</si>
  <si>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</si>
  <si>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</si>
  <si>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</si>
  <si>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</si>
  <si>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</si>
  <si>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</si>
  <si>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</si>
  <si>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</si>
  <si>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</si>
  <si>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</si>
  <si>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</si>
  <si>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</si>
  <si>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</si>
  <si>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</si>
  <si>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</si>
  <si>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</si>
  <si>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</si>
  <si>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</si>
  <si>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</si>
  <si>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</si>
  <si>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</si>
  <si>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</si>
  <si>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</si>
  <si>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</si>
  <si>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</si>
  <si>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</si>
  <si>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</si>
  <si>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</si>
  <si>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</si>
  <si>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</si>
  <si>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</si>
  <si>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</si>
  <si>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</si>
  <si>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</si>
  <si>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</si>
  <si>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</si>
  <si>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</si>
  <si>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</si>
  <si>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</si>
  <si>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</si>
  <si>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</si>
  <si>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</si>
  <si>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</si>
  <si>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</si>
  <si>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</si>
  <si>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</si>
  <si>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</si>
  <si>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</si>
  <si>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</si>
  <si>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</si>
  <si>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</si>
  <si>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</si>
  <si>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</si>
  <si>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</si>
  <si>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</si>
  <si>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</si>
  <si>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</si>
  <si>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</si>
  <si>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</si>
  <si>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</si>
  <si>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</si>
  <si>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</si>
  <si>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</si>
  <si>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</si>
  <si>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</si>
  <si>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</si>
  <si>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</si>
  <si>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</si>
  <si>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</si>
  <si>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</si>
  <si>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</si>
  <si>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</si>
  <si>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</si>
  <si>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</si>
  <si>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</si>
  <si>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</si>
  <si>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</si>
  <si>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</si>
  <si>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</si>
  <si>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</si>
  <si>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</si>
  <si>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</si>
  <si>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</si>
  <si>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</si>
  <si>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</si>
  <si>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</si>
  <si>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</si>
  <si>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</si>
  <si>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</si>
  <si>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</si>
  <si>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</si>
  <si>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</si>
  <si>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</si>
  <si>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</si>
  <si>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</si>
  <si>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</si>
  <si>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</si>
  <si>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</si>
  <si>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</si>
  <si>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</si>
  <si>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</si>
  <si>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</si>
  <si>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</si>
  <si>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</si>
  <si>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</si>
  <si>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</si>
  <si>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</si>
  <si>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</si>
  <si>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</si>
  <si>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</si>
  <si>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</si>
  <si>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</si>
  <si>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</si>
  <si>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</si>
  <si>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</si>
  <si>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</si>
  <si>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</si>
  <si>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</si>
  <si>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</si>
  <si>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</si>
  <si>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</si>
  <si>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</si>
  <si>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</si>
  <si>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</si>
  <si>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</si>
  <si>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</si>
  <si>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</si>
  <si>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</si>
  <si>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</si>
  <si>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</si>
  <si>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</si>
  <si>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</si>
  <si>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</si>
  <si>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</si>
  <si>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</si>
  <si>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</si>
  <si>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</si>
  <si>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</si>
  <si>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</si>
  <si>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</si>
  <si>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</si>
  <si>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</si>
  <si>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</si>
  <si>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</si>
  <si>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</si>
  <si>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</si>
  <si>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</si>
  <si>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</si>
  <si>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</si>
  <si>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</si>
  <si>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</si>
  <si>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</si>
  <si>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</si>
  <si>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</si>
  <si>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</si>
  <si>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</si>
  <si>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</si>
  <si>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</si>
  <si>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</si>
  <si>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</si>
  <si>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</si>
  <si>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</si>
  <si>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</si>
  <si>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</si>
  <si>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</si>
  <si>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</si>
  <si>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</si>
  <si>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</si>
  <si>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</si>
  <si>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</si>
  <si>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</si>
  <si>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</si>
  <si>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</si>
  <si>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</si>
  <si>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</si>
  <si>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</si>
  <si>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</si>
  <si>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</si>
  <si>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</si>
  <si>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</si>
  <si>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</si>
  <si>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</si>
  <si>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</si>
  <si>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</si>
  <si>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</si>
  <si>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</si>
  <si>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</si>
  <si>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</si>
  <si>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</si>
  <si>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</si>
  <si>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</si>
  <si>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</si>
  <si>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</si>
  <si>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</si>
  <si>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</si>
  <si>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</si>
  <si>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</si>
  <si>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</si>
  <si>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</si>
  <si>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</si>
  <si>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</si>
  <si>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</si>
  <si>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</si>
  <si>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</si>
  <si>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</si>
  <si>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</si>
  <si>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</si>
  <si>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</si>
  <si>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</si>
  <si>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</si>
  <si>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</si>
  <si>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</si>
  <si>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</si>
  <si>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</si>
  <si>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</si>
  <si>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</si>
  <si>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</si>
  <si>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</si>
  <si>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</si>
  <si>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</si>
  <si>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</si>
  <si>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</si>
  <si>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</si>
  <si>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</si>
  <si>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</si>
  <si>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</si>
  <si>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</si>
  <si>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</si>
  <si>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</si>
  <si>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</si>
  <si>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</si>
  <si>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</si>
  <si>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</si>
  <si>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</si>
  <si>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</si>
  <si>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</si>
  <si>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</si>
  <si>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</si>
  <si>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</si>
  <si>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</si>
  <si>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</si>
  <si>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</si>
  <si>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</si>
  <si>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</si>
  <si>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</si>
  <si>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</si>
  <si>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</si>
  <si>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</si>
  <si>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</si>
  <si>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</si>
  <si>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</si>
  <si>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</si>
  <si>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</si>
  <si>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</si>
  <si>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</si>
  <si>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</si>
  <si>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</si>
  <si>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</si>
  <si>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</si>
  <si>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</si>
  <si>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</si>
  <si>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</si>
  <si>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</si>
  <si>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</si>
  <si>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</si>
  <si>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</si>
  <si>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</si>
  <si>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</si>
  <si>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</si>
  <si>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</si>
  <si>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</si>
  <si>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</si>
  <si>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</si>
  <si>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</si>
  <si>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</si>
  <si>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</si>
  <si>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</si>
  <si>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</si>
  <si>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</si>
  <si>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</si>
  <si>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</si>
  <si>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</si>
  <si>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</si>
  <si>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</si>
  <si>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</si>
  <si>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</si>
  <si>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</si>
  <si>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</si>
  <si>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</si>
  <si>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</si>
  <si>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</si>
  <si>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</si>
  <si>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</si>
  <si>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</si>
  <si>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</si>
  <si>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</si>
  <si>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</si>
  <si>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</si>
  <si>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</si>
  <si>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</si>
  <si>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</si>
  <si>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</si>
  <si>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</si>
  <si>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</si>
  <si>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</si>
  <si>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</si>
  <si>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</si>
  <si>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</si>
  <si>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</si>
  <si>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</si>
  <si>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</si>
  <si>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</si>
  <si>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</si>
  <si>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</si>
  <si>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</si>
  <si>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</si>
  <si>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</si>
  <si>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</si>
  <si>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</si>
  <si>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</si>
  <si>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</si>
  <si>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</si>
  <si>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</si>
  <si>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</si>
  <si>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</si>
  <si>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</si>
  <si>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</si>
  <si>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</si>
  <si>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</si>
  <si>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</si>
  <si>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</si>
  <si>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</si>
  <si>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</si>
  <si>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</si>
  <si>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</si>
  <si>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</si>
  <si>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</si>
  <si>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</si>
  <si>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</si>
  <si>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</si>
  <si>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</si>
  <si>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</si>
  <si>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</si>
  <si>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</si>
  <si>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</si>
  <si>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</si>
  <si>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</si>
  <si>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</si>
  <si>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</si>
  <si>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</si>
  <si>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</si>
  <si>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</si>
  <si>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</si>
  <si>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</si>
  <si>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</si>
  <si>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</si>
  <si>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</si>
  <si>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</si>
  <si>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</si>
  <si>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</si>
  <si>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</si>
  <si>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</si>
  <si>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</si>
  <si>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</si>
  <si>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</si>
  <si>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</si>
  <si>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</si>
  <si>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</si>
  <si>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</si>
  <si>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</si>
  <si>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</si>
  <si>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</si>
  <si>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</si>
  <si>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</si>
  <si>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</si>
  <si>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</si>
  <si>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</si>
  <si>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</si>
  <si>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</si>
  <si>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</si>
  <si>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</si>
  <si>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</si>
  <si>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</si>
  <si>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</si>
  <si>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</si>
  <si>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</si>
  <si>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</si>
  <si>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</si>
  <si>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</si>
  <si>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</si>
  <si>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</si>
  <si>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</si>
  <si>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</si>
  <si>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</si>
  <si>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</si>
  <si>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</si>
  <si>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</si>
  <si>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</si>
  <si>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</si>
  <si>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</si>
  <si>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</si>
  <si>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</si>
  <si>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</si>
  <si>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</si>
  <si>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</si>
  <si>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</si>
  <si>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</si>
  <si>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</si>
  <si>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</si>
  <si>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</si>
  <si>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</si>
  <si>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</si>
  <si>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</si>
  <si>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</si>
  <si>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</si>
  <si>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</si>
  <si>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</si>
  <si>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</si>
  <si>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</si>
  <si>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</si>
  <si>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</si>
  <si>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</si>
  <si>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</si>
  <si>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</si>
  <si>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</si>
  <si>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</si>
  <si>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</si>
  <si>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</si>
  <si>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</si>
  <si>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</si>
  <si>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</si>
  <si>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</si>
  <si>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</si>
  <si>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</si>
  <si>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</si>
  <si>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</si>
  <si>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</si>
  <si>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</si>
  <si>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</si>
  <si>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</si>
  <si>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</si>
  <si>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</si>
  <si>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</si>
  <si>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</si>
  <si>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</si>
  <si>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</si>
  <si>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</si>
  <si>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</si>
  <si>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</si>
  <si>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</si>
  <si>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</si>
  <si>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</si>
  <si>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</si>
  <si>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</si>
  <si>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</si>
  <si>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</si>
  <si>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</si>
  <si>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</si>
  <si>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</si>
  <si>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</si>
  <si>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</si>
  <si>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</si>
  <si>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</si>
  <si>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</si>
  <si>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</si>
  <si>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</si>
  <si>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</si>
  <si>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</si>
  <si>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</si>
  <si>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</si>
  <si>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</si>
  <si>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</si>
  <si>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</si>
  <si>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</si>
  <si>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</si>
  <si>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</si>
  <si>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</si>
  <si>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</si>
  <si>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</si>
  <si>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</si>
  <si>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</si>
  <si>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</si>
  <si>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</si>
  <si>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</si>
  <si>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</si>
  <si>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</si>
  <si>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</si>
  <si>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</si>
  <si>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</si>
  <si>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р-н Одесос, ул. Шипка № 10, ет. 5</t>
  </si>
  <si>
    <t>gmr.reit@gmr-reit.com</t>
  </si>
  <si>
    <t>www.gmr-reit.com</t>
  </si>
  <si>
    <t>Кремена Георгиева Иванова</t>
  </si>
  <si>
    <t>Управител на "МК-АКАУНТ" ЕООД</t>
  </si>
  <si>
    <t>+35952681580</t>
  </si>
  <si>
    <t>"ИНВЕСТОР.БГ"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</si>
</sst>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44643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Кремена Георгиева Иванова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998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700" t="s">
        <v>999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923</v>
      </c>
      <c r="D6" s="675">
        <f aca="true" t="shared" si="0" ref="D6:D15">C6-E6</f>
        <v>0</v>
      </c>
      <c r="E6" s="674">
        <f>'1-Баланс'!G95</f>
        <v>923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852</v>
      </c>
      <c r="D7" s="675">
        <f t="shared" si="0"/>
        <v>202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47</v>
      </c>
      <c r="D8" s="675">
        <f t="shared" si="0"/>
        <v>0</v>
      </c>
      <c r="E8" s="674">
        <f>ABS('2-Отчет за доходите'!C44)-ABS('2-Отчет за доходите'!G44)</f>
        <v>47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53</v>
      </c>
      <c r="D9" s="675">
        <f t="shared" si="0"/>
        <v>0</v>
      </c>
      <c r="E9" s="674">
        <f>'3-Отчет за паричния поток'!C45</f>
        <v>53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55</v>
      </c>
      <c r="D10" s="675">
        <f t="shared" si="0"/>
        <v>0</v>
      </c>
      <c r="E10" s="674">
        <f>'3-Отчет за паричния поток'!C46</f>
        <v>55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852</v>
      </c>
      <c r="D11" s="675">
        <f t="shared" si="0"/>
        <v>0</v>
      </c>
      <c r="E11" s="674">
        <f>'4-Отчет за собствения капитал'!L34</f>
        <v>852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0.27325581395348836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0.05516431924882629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0.6619718309859155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0.050920910075839654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1.373015873015873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0.7887323943661971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0.7887323943661971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0.7746478873239436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0.7746478873239436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0.19838523644752018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0.18634886240520043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0.08333333333333333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0.07692307692307693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0.05516431924882629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0.27167630057803466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1.5106382978723405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ГЛЕНМООР КЕПИТАЛ АДСИЦ</v>
      </c>
      <c r="B3" s="105" t="str">
        <f aca="true" t="shared" si="1" ref="B3:B34">pdeBulstat</f>
        <v>204509737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867</v>
      </c>
    </row>
    <row r="13" spans="1:8" ht="15.75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ГЛЕНМООР КЕПИТАЛ АДСИЦ</v>
      </c>
      <c r="B35" s="105" t="str">
        <f aca="true" t="shared" si="4" ref="B35:B66">pdeBulstat</f>
        <v>204509737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867</v>
      </c>
    </row>
    <row r="42" spans="1:8" ht="15.75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</v>
      </c>
    </row>
    <row r="58" spans="1:8" ht="15.75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55</v>
      </c>
    </row>
    <row r="67" spans="1:8" ht="15.75">
      <c r="A67" s="105" t="str">
        <f aca="true" t="shared" si="6" ref="A67:A98">pdeName</f>
        <v>ГЛЕНМООР КЕПИТАЛ АДСИЦ</v>
      </c>
      <c r="B67" s="105" t="str">
        <f aca="true" t="shared" si="7" ref="B67:B98">pdeBulstat</f>
        <v>204509737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</v>
      </c>
    </row>
    <row r="70" spans="1:8" ht="15.75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56</v>
      </c>
    </row>
    <row r="72" spans="1:8" ht="15.75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923</v>
      </c>
    </row>
    <row r="73" spans="1:8" ht="15.75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 ht="15.75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</v>
      </c>
    </row>
    <row r="83" spans="1:8" ht="15.75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65</v>
      </c>
    </row>
    <row r="85" spans="1:8" ht="15.75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140</v>
      </c>
    </row>
    <row r="87" spans="1:8" ht="15.75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</v>
      </c>
    </row>
    <row r="88" spans="1:8" ht="15.75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</v>
      </c>
    </row>
    <row r="89" spans="1:8" ht="15.75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47</v>
      </c>
    </row>
    <row r="92" spans="1:8" ht="15.75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</v>
      </c>
    </row>
    <row r="94" spans="1:8" ht="15.75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852</v>
      </c>
    </row>
    <row r="95" spans="1:8" ht="15.75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ГЛЕНМООР КЕПИТАЛ АДСИЦ</v>
      </c>
      <c r="B99" s="105" t="str">
        <f aca="true" t="shared" si="10" ref="B99:B125">pdeBulstat</f>
        <v>204509737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</v>
      </c>
    </row>
    <row r="111" spans="1:8" ht="15.75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58</v>
      </c>
    </row>
    <row r="119" spans="1:8" ht="15.75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71</v>
      </c>
    </row>
    <row r="121" spans="1:8" ht="15.75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</v>
      </c>
    </row>
    <row r="125" spans="1:8" ht="15.75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ГЛЕНМООР КЕПИТАЛ АДСИЦ</v>
      </c>
      <c r="B127" s="105" t="str">
        <f aca="true" t="shared" si="13" ref="B127:B158">pdeBulstat</f>
        <v>204509737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</v>
      </c>
    </row>
    <row r="129" spans="1:8" ht="15.75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76</v>
      </c>
    </row>
    <row r="131" spans="1:8" ht="15.75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125</v>
      </c>
    </row>
    <row r="138" spans="1:8" ht="15.75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126</v>
      </c>
    </row>
    <row r="144" spans="1:8" ht="15.75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</v>
      </c>
    </row>
    <row r="145" spans="1:8" ht="15.75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126</v>
      </c>
    </row>
    <row r="148" spans="1:8" ht="15.75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</v>
      </c>
    </row>
    <row r="149" spans="1:8" ht="15.75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47</v>
      </c>
    </row>
    <row r="154" spans="1:8" ht="15.75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47</v>
      </c>
    </row>
    <row r="156" spans="1:8" ht="15.75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173</v>
      </c>
    </row>
    <row r="157" spans="1:8" ht="15.75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ГЛЕНМООР КЕПИТАЛ АДСИЦ</v>
      </c>
      <c r="B159" s="105" t="str">
        <f aca="true" t="shared" si="16" ref="B159:B179">pdeBulstat</f>
        <v>204509737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172</v>
      </c>
    </row>
    <row r="160" spans="1:8" ht="15.75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172</v>
      </c>
    </row>
    <row r="162" spans="1:8" ht="15.75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173</v>
      </c>
    </row>
    <row r="171" spans="1:8" ht="15.75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173</v>
      </c>
    </row>
    <row r="175" spans="1:8" ht="15.75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ГЛЕНМООР КЕПИТАЛ АДСИЦ</v>
      </c>
      <c r="B181" s="105" t="str">
        <f aca="true" t="shared" si="19" ref="B181:B216">pdeBulstat</f>
        <v>204509737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213</v>
      </c>
    </row>
    <row r="182" spans="1:8" ht="15.75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-36</v>
      </c>
    </row>
    <row r="183" spans="1:8" ht="15.75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-88</v>
      </c>
    </row>
    <row r="185" spans="1:8" ht="15.75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</v>
      </c>
    </row>
    <row r="186" spans="1:8" ht="15.75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55</v>
      </c>
    </row>
    <row r="192" spans="1:8" ht="15.75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-52</v>
      </c>
    </row>
    <row r="210" spans="1:8" ht="15.75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-53</v>
      </c>
    </row>
    <row r="212" spans="1:8" ht="15.75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</v>
      </c>
    </row>
    <row r="213" spans="1:8" ht="15.75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53</v>
      </c>
    </row>
    <row r="214" spans="1:8" ht="15.75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</v>
      </c>
    </row>
    <row r="215" spans="1:8" ht="15.75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55</v>
      </c>
    </row>
    <row r="216" spans="1:8" ht="15.75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ГЛЕНМООР КЕПИТАЛ АДСИЦ</v>
      </c>
      <c r="B218" s="105" t="str">
        <f aca="true" t="shared" si="22" ref="B218:B281">pdeBulstat</f>
        <v>204509737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 ht="15.75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 ht="15.75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 ht="15.75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 ht="15.75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ГЛЕНМООР КЕПИТАЛ АДСИЦ</v>
      </c>
      <c r="B282" s="105" t="str">
        <f aca="true" t="shared" si="25" ref="B282:B345">pdeBulstat</f>
        <v>204509737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65</v>
      </c>
    </row>
    <row r="307" spans="1:8" ht="15.75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65</v>
      </c>
    </row>
    <row r="311" spans="1:8" ht="15.75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65</v>
      </c>
    </row>
    <row r="325" spans="1:8" ht="15.75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65</v>
      </c>
    </row>
    <row r="328" spans="1:8" ht="15.75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ГЛЕНМООР КЕПИТАЛ АДСИЦ</v>
      </c>
      <c r="B346" s="105" t="str">
        <f aca="true" t="shared" si="28" ref="B346:B409">pdeBulstat</f>
        <v>204509737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59</v>
      </c>
    </row>
    <row r="351" spans="1:8" ht="15.75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59</v>
      </c>
    </row>
    <row r="355" spans="1:8" ht="15.75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47</v>
      </c>
    </row>
    <row r="356" spans="1:8" ht="15.75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-44</v>
      </c>
    </row>
    <row r="357" spans="1:8" ht="15.75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-44</v>
      </c>
    </row>
    <row r="358" spans="1:8" ht="15.75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</v>
      </c>
    </row>
    <row r="369" spans="1:8" ht="15.75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</v>
      </c>
    </row>
    <row r="372" spans="1:8" ht="15.75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ГЛЕНМООР КЕПИТАЛ АДСИЦ</v>
      </c>
      <c r="B410" s="105" t="str">
        <f aca="true" t="shared" si="31" ref="B410:B459">pdeBulstat</f>
        <v>204509737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849</v>
      </c>
    </row>
    <row r="417" spans="1:8" ht="15.75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849</v>
      </c>
    </row>
    <row r="421" spans="1:8" ht="15.75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47</v>
      </c>
    </row>
    <row r="422" spans="1:8" ht="15.75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-44</v>
      </c>
    </row>
    <row r="423" spans="1:8" ht="15.75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-44</v>
      </c>
    </row>
    <row r="424" spans="1:8" ht="15.75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852</v>
      </c>
    </row>
    <row r="435" spans="1:8" ht="15.75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852</v>
      </c>
    </row>
    <row r="438" spans="1:8" ht="15.75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ГЛЕНМООР КЕПИТАЛ АДСИЦ</v>
      </c>
      <c r="B461" s="105" t="str">
        <f aca="true" t="shared" si="34" ref="B461:B524">pdeBulstat</f>
        <v>204509737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866</v>
      </c>
    </row>
    <row r="471" spans="1:8" ht="15.75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866</v>
      </c>
    </row>
    <row r="491" spans="1:8" ht="15.75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ГЛЕНМООР КЕПИТАЛ АДСИЦ</v>
      </c>
      <c r="B525" s="105" t="str">
        <f aca="true" t="shared" si="37" ref="B525:B588">pdeBulstat</f>
        <v>204509737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866</v>
      </c>
    </row>
    <row r="561" spans="1:8" ht="15.75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866</v>
      </c>
    </row>
    <row r="581" spans="1:8" ht="15.75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ГЛЕНМООР КЕПИТАЛ АДСИЦ</v>
      </c>
      <c r="B589" s="105" t="str">
        <f aca="true" t="shared" si="40" ref="B589:B652">pdeBulstat</f>
        <v>204509737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1</v>
      </c>
    </row>
    <row r="591" spans="1:8" ht="15.75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</v>
      </c>
    </row>
    <row r="611" spans="1:8" ht="15.75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867</v>
      </c>
    </row>
    <row r="651" spans="1:8" ht="15.75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ГЛЕНМООР КЕПИТАЛ АДСИЦ</v>
      </c>
      <c r="B653" s="105" t="str">
        <f aca="true" t="shared" si="43" ref="B653:B716">pdeBulstat</f>
        <v>204509737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867</v>
      </c>
    </row>
    <row r="671" spans="1:8" ht="15.75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ГЛЕНМООР КЕПИТАЛ АДСИЦ</v>
      </c>
      <c r="B717" s="105" t="str">
        <f aca="true" t="shared" si="46" ref="B717:B780">pdeBulstat</f>
        <v>204509737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ГЛЕНМООР КЕПИТАЛ АДСИЦ</v>
      </c>
      <c r="B781" s="105" t="str">
        <f aca="true" t="shared" si="49" ref="B781:B844">pdeBulstat</f>
        <v>204509737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ГЛЕНМООР КЕПИТАЛ АДСИЦ</v>
      </c>
      <c r="B845" s="105" t="str">
        <f aca="true" t="shared" si="52" ref="B845:B910">pdeBulstat</f>
        <v>204509737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867</v>
      </c>
    </row>
    <row r="891" spans="1:8" ht="15.75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867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ГЛЕНМООР КЕПИТАЛ АДСИЦ</v>
      </c>
      <c r="B912" s="105" t="str">
        <f aca="true" t="shared" si="55" ref="B912:B975">pdeBulstat</f>
        <v>204509737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</v>
      </c>
    </row>
    <row r="943" spans="1:8" ht="15.75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</v>
      </c>
    </row>
    <row r="944" spans="1:8" ht="15.75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</v>
      </c>
    </row>
    <row r="975" spans="1:8" ht="15.75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</v>
      </c>
    </row>
    <row r="976" spans="1:8" ht="15.75">
      <c r="A976" s="105" t="str">
        <f aca="true" t="shared" si="57" ref="A976:A1039">pdeName</f>
        <v>ГЛЕНМООР КЕПИТАЛ АДСИЦ</v>
      </c>
      <c r="B976" s="105" t="str">
        <f aca="true" t="shared" si="58" ref="B976:B1039">pdeBulstat</f>
        <v>204509737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</v>
      </c>
    </row>
    <row r="1039" spans="1:8" ht="15.75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ГЛЕНМООР КЕПИТАЛ АДСИЦ</v>
      </c>
      <c r="B1040" s="105" t="str">
        <f aca="true" t="shared" si="61" ref="B1040:B1103">pdeBulstat</f>
        <v>204509737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58</v>
      </c>
    </row>
    <row r="1049" spans="1:8" ht="15.75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71</v>
      </c>
    </row>
    <row r="1050" spans="1:8" ht="15.75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</v>
      </c>
    </row>
    <row r="1051" spans="1:8" ht="15.75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</v>
      </c>
    </row>
    <row r="1082" spans="1:8" ht="15.75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58</v>
      </c>
    </row>
    <row r="1092" spans="1:8" ht="15.75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71</v>
      </c>
    </row>
    <row r="1093" spans="1:8" ht="15.75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71</v>
      </c>
    </row>
    <row r="1094" spans="1:8" ht="15.75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ГЛЕНМООР КЕПИТАЛ АДСИЦ</v>
      </c>
      <c r="B1104" s="105" t="str">
        <f aca="true" t="shared" si="64" ref="B1104:B1167">pdeBulstat</f>
        <v>204509737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ГЛЕНМООР КЕПИТАЛ АДСИЦ</v>
      </c>
      <c r="B1168" s="105" t="str">
        <f aca="true" t="shared" si="67" ref="B1168:B1195">pdeBulstat</f>
        <v>204509737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ГЛЕНМООР КЕПИТАЛ АДСИЦ</v>
      </c>
      <c r="B1197" s="105" t="str">
        <f aca="true" t="shared" si="70" ref="B1197:B1228">pdeBulstat</f>
        <v>204509737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ГЛЕНМООР КЕПИТАЛ АДСИЦ</v>
      </c>
      <c r="B1229" s="105" t="str">
        <f aca="true" t="shared" si="73" ref="B1229:B1260">pdeBulstat</f>
        <v>204509737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ГЛЕНМООР КЕПИТАЛ АДСИЦ</v>
      </c>
      <c r="B1261" s="105" t="str">
        <f aca="true" t="shared" si="76" ref="B1261:B1294">pdeBulstat</f>
        <v>204509737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ГЛЕНМООР КЕПИТАЛ АДСИЦ</v>
      </c>
      <c r="B1296" s="105" t="str">
        <f aca="true" t="shared" si="79" ref="B1296:B1335">pdeBulstat</f>
        <v>204509737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204509737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8" ht="15.75">
      <c r="A21" s="100" t="s">
        <v>56</v>
      </c>
      <c r="B21" s="96" t="s">
        <v>57</v>
      </c>
      <c r="C21" s="476">
        <v>867</v>
      </c>
      <c r="D21" s="477">
        <v>866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</v>
      </c>
      <c r="H22" s="614">
        <f>SUM(H23:H25)</f>
        <v>65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65</v>
      </c>
      <c r="H24" s="196">
        <v>65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140</v>
      </c>
      <c r="H26" s="598">
        <f>H20+H21+H22</f>
        <v>140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</v>
      </c>
      <c r="H28" s="596">
        <f>SUM(H29:H31)</f>
        <v>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</v>
      </c>
      <c r="H29" s="196">
        <v>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47</v>
      </c>
      <c r="H32" s="196">
        <v>54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62</v>
      </c>
      <c r="H34" s="598">
        <f>H28+H32+H33</f>
        <v>59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852</v>
      </c>
      <c r="H37" s="600">
        <f>H26+H18+H34</f>
        <v>849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867</v>
      </c>
      <c r="D56" s="602">
        <f>D20+D21+D22+D28+D33+D46+D52+D54+D55</f>
        <v>866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</v>
      </c>
      <c r="H61" s="596">
        <f>SUM(H62:H68)</f>
        <v>10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6">
        <v>3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1</v>
      </c>
      <c r="E69" s="201" t="s">
        <v>79</v>
      </c>
      <c r="F69" s="93" t="s">
        <v>216</v>
      </c>
      <c r="G69" s="197">
        <v>58</v>
      </c>
      <c r="H69" s="196">
        <v>61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71</v>
      </c>
      <c r="H71" s="598">
        <f>H59+H60+H61+H69+H70</f>
        <v>71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</v>
      </c>
      <c r="H79" s="600">
        <f>H71+H73+H75+H77</f>
        <v>71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55</v>
      </c>
      <c r="D89" s="196">
        <v>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</v>
      </c>
      <c r="D92" s="598">
        <f>SUM(D88:D91)</f>
        <v>53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56</v>
      </c>
      <c r="D94" s="602">
        <f>D65+D76+D85+D92+D93</f>
        <v>54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923</v>
      </c>
      <c r="D95" s="604">
        <f>D94+D56</f>
        <v>920</v>
      </c>
      <c r="E95" s="229" t="s">
        <v>941</v>
      </c>
      <c r="F95" s="489" t="s">
        <v>268</v>
      </c>
      <c r="G95" s="603">
        <f>G37+G40+G56+G79</f>
        <v>923</v>
      </c>
      <c r="H95" s="604">
        <f>H37+H40+H56+H79</f>
        <v>920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44643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Кремена Георгиева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</v>
      </c>
      <c r="D13" s="317">
        <v>32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172</v>
      </c>
      <c r="H14" s="317">
        <v>136</v>
      </c>
    </row>
    <row r="15" spans="1:8" ht="15.75">
      <c r="A15" s="194" t="s">
        <v>287</v>
      </c>
      <c r="B15" s="190" t="s">
        <v>288</v>
      </c>
      <c r="C15" s="316">
        <v>76</v>
      </c>
      <c r="D15" s="317">
        <v>33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14</v>
      </c>
      <c r="D16" s="317">
        <v>15</v>
      </c>
      <c r="E16" s="236" t="s">
        <v>52</v>
      </c>
      <c r="F16" s="264" t="s">
        <v>292</v>
      </c>
      <c r="G16" s="628">
        <f>SUM(G12:G15)</f>
        <v>172</v>
      </c>
      <c r="H16" s="629">
        <f>SUM(H12:H15)</f>
        <v>136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125</v>
      </c>
      <c r="D22" s="629">
        <f>SUM(D12:D18)+D19</f>
        <v>81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126</v>
      </c>
      <c r="D31" s="635">
        <f>D29+D22</f>
        <v>82</v>
      </c>
      <c r="E31" s="251" t="s">
        <v>824</v>
      </c>
      <c r="F31" s="266" t="s">
        <v>331</v>
      </c>
      <c r="G31" s="253">
        <f>G16+G18+G27</f>
        <v>173</v>
      </c>
      <c r="H31" s="254">
        <f>H16+H18+H27</f>
        <v>136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</v>
      </c>
      <c r="D33" s="244">
        <f>IF((H31-D31)&gt;0,H31-D31,0)</f>
        <v>54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126</v>
      </c>
      <c r="D36" s="637">
        <f>D31-D34+D35</f>
        <v>82</v>
      </c>
      <c r="E36" s="262" t="s">
        <v>346</v>
      </c>
      <c r="F36" s="256" t="s">
        <v>347</v>
      </c>
      <c r="G36" s="267">
        <f>G35-G34+G31</f>
        <v>173</v>
      </c>
      <c r="H36" s="268">
        <f>H35-H34+H31</f>
        <v>136</v>
      </c>
    </row>
    <row r="37" spans="1:8" ht="15.75">
      <c r="A37" s="261" t="s">
        <v>348</v>
      </c>
      <c r="B37" s="231" t="s">
        <v>349</v>
      </c>
      <c r="C37" s="634">
        <f>IF((G36-C36)&gt;0,G36-C36,0)</f>
        <v>47</v>
      </c>
      <c r="D37" s="635">
        <f>IF((H36-D36)&gt;0,H36-D36,0)</f>
        <v>54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47</v>
      </c>
      <c r="D42" s="244">
        <f>+IF((H36-D36-D38)&gt;0,H36-D36-D38,0)</f>
        <v>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47</v>
      </c>
      <c r="D44" s="268">
        <f>IF(H42=0,IF(D42-D43&gt;0,D42-D43+H43,0),IF(H42-H43&lt;0,H43-H42+D42,0))</f>
        <v>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173</v>
      </c>
      <c r="D45" s="631">
        <f>D36+D38+D42</f>
        <v>136</v>
      </c>
      <c r="E45" s="270" t="s">
        <v>373</v>
      </c>
      <c r="F45" s="272" t="s">
        <v>374</v>
      </c>
      <c r="G45" s="630">
        <f>G42+G36</f>
        <v>173</v>
      </c>
      <c r="H45" s="631">
        <f>H42+H36</f>
        <v>136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44643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Кремена Георгиева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204509737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213</v>
      </c>
      <c r="D11" s="196">
        <v>166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-36</v>
      </c>
      <c r="D12" s="196">
        <v>-35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-88</v>
      </c>
      <c r="D14" s="196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</v>
      </c>
      <c r="D15" s="196">
        <v>-23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55</v>
      </c>
      <c r="D21" s="659">
        <f>SUM(D11:D20)</f>
        <v>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-52</v>
      </c>
      <c r="D41" s="196">
        <v>-43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-53</v>
      </c>
      <c r="D43" s="661">
        <f>SUM(D35:D42)</f>
        <v>-44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53</v>
      </c>
      <c r="D45" s="309">
        <v>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</v>
      </c>
      <c r="D46" s="311">
        <f>D45+D44</f>
        <v>53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55</v>
      </c>
      <c r="D47" s="298">
        <v>53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44643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Кремена Георгиева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65</v>
      </c>
      <c r="H13" s="585"/>
      <c r="I13" s="584">
        <f>'1-Баланс'!H29+'1-Баланс'!H32</f>
        <v>59</v>
      </c>
      <c r="J13" s="584">
        <f>'1-Баланс'!H30+'1-Баланс'!H33</f>
        <v>0</v>
      </c>
      <c r="K13" s="585"/>
      <c r="L13" s="584">
        <f>SUM(C13:K13)</f>
        <v>849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65</v>
      </c>
      <c r="H17" s="653">
        <f t="shared" si="2"/>
        <v>0</v>
      </c>
      <c r="I17" s="653">
        <f t="shared" si="2"/>
        <v>59</v>
      </c>
      <c r="J17" s="653">
        <f t="shared" si="2"/>
        <v>0</v>
      </c>
      <c r="K17" s="653">
        <f t="shared" si="2"/>
        <v>0</v>
      </c>
      <c r="L17" s="584">
        <f t="shared" si="1"/>
        <v>849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47</v>
      </c>
      <c r="J18" s="584">
        <f>+'1-Баланс'!G33</f>
        <v>0</v>
      </c>
      <c r="K18" s="585"/>
      <c r="L18" s="584">
        <f t="shared" si="1"/>
        <v>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-44</v>
      </c>
      <c r="J19" s="168">
        <f>J20+J21</f>
        <v>0</v>
      </c>
      <c r="K19" s="168">
        <f t="shared" si="3"/>
        <v>0</v>
      </c>
      <c r="L19" s="584">
        <f t="shared" si="1"/>
        <v>-44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-44</v>
      </c>
      <c r="J20" s="316"/>
      <c r="K20" s="316"/>
      <c r="L20" s="584">
        <f>SUM(C20:K20)</f>
        <v>-44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65</v>
      </c>
      <c r="H31" s="653">
        <f t="shared" si="6"/>
        <v>0</v>
      </c>
      <c r="I31" s="653">
        <f t="shared" si="6"/>
        <v>62</v>
      </c>
      <c r="J31" s="653">
        <f t="shared" si="6"/>
        <v>0</v>
      </c>
      <c r="K31" s="653">
        <f t="shared" si="6"/>
        <v>0</v>
      </c>
      <c r="L31" s="584">
        <f t="shared" si="1"/>
        <v>852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65</v>
      </c>
      <c r="H34" s="587">
        <f t="shared" si="7"/>
        <v>0</v>
      </c>
      <c r="I34" s="587">
        <f t="shared" si="7"/>
        <v>62</v>
      </c>
      <c r="J34" s="587">
        <f t="shared" si="7"/>
        <v>0</v>
      </c>
      <c r="K34" s="587">
        <f t="shared" si="7"/>
        <v>0</v>
      </c>
      <c r="L34" s="651">
        <f t="shared" si="1"/>
        <v>852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44643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Кремена Георгиева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204509737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44643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Кремена Георгиева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866</v>
      </c>
      <c r="E20" s="328"/>
      <c r="F20" s="328"/>
      <c r="G20" s="329">
        <f t="shared" si="2"/>
        <v>866</v>
      </c>
      <c r="H20" s="328">
        <v>1</v>
      </c>
      <c r="I20" s="328"/>
      <c r="J20" s="329">
        <f t="shared" si="3"/>
        <v>867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867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866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866</v>
      </c>
      <c r="H43" s="349">
        <f t="shared" si="11"/>
        <v>1</v>
      </c>
      <c r="I43" s="349">
        <f t="shared" si="11"/>
        <v>0</v>
      </c>
      <c r="J43" s="349">
        <f t="shared" si="11"/>
        <v>867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867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44643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Кремена Георгиева Иванова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204509737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</v>
      </c>
      <c r="D45" s="438">
        <f>D26+D30+D31+D33+D32+D34+D35+D40</f>
        <v>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</v>
      </c>
      <c r="D46" s="444">
        <f>D45+D23+D21+D11</f>
        <v>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</v>
      </c>
      <c r="D87" s="134">
        <f>SUM(D88:D92)+D96</f>
        <v>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58</v>
      </c>
      <c r="D97" s="197">
        <v>58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71</v>
      </c>
      <c r="D98" s="433">
        <f>D87+D82+D77+D73+D97</f>
        <v>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71</v>
      </c>
      <c r="D99" s="427">
        <f>D98+D70+D68</f>
        <v>71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44643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Кремена Георгиева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44643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Кремена Георгиева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2021-12-10T13:26:48Z</cp:lastPrinted>
  <dcterms:created xsi:type="dcterms:W3CDTF">2006-09-16T00:00:00Z</dcterms:created>
  <dcterms:modified xsi:type="dcterms:W3CDTF">2022-03-26T11:22:42Z</dcterms:modified>
  <cp:category/>
  <cp:version/>
  <cp:contentType/>
  <cp:contentStatus/>
</cp:coreProperties>
</file>