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<sst xmlns="http://schemas.openxmlformats.org/spreadsheetml/2006/main" count="1075" uniqueCount="866">
  <si>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</si>
  <si>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</si>
  <si>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</si>
  <si>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</si>
  <si>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</si>
  <si>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</si>
  <si>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</si>
  <si>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</si>
  <si>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</si>
  <si>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</si>
  <si>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</si>
  <si>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</si>
  <si>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</si>
  <si>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</si>
  <si>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</si>
  <si>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</si>
  <si>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</si>
  <si>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</si>
  <si>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</si>
  <si>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</si>
  <si>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</si>
  <si>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</si>
  <si>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</si>
  <si>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</si>
  <si>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</si>
  <si>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</si>
  <si>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</si>
  <si>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</si>
  <si>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</si>
  <si>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</si>
  <si>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</si>
  <si>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</si>
  <si>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</si>
  <si>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</si>
  <si>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</si>
  <si>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</si>
  <si>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</si>
  <si>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</si>
  <si>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</si>
  <si>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</si>
  <si>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</si>
  <si>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</si>
  <si>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</si>
  <si>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</si>
  <si>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</si>
  <si>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</si>
  <si>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</si>
  <si>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</si>
  <si>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</si>
  <si>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</si>
  <si>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</si>
  <si>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</si>
  <si>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</si>
  <si>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</si>
  <si>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</si>
  <si>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</si>
  <si>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</si>
  <si>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</si>
  <si>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</si>
  <si>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</si>
  <si>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</si>
  <si>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</si>
  <si>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</si>
  <si>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</si>
  <si>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</si>
  <si>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</si>
  <si>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</si>
  <si>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</si>
  <si>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</si>
  <si>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</si>
  <si>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</si>
  <si>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</si>
  <si>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</si>
  <si>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</si>
  <si>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</si>
  <si>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</si>
  <si>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</si>
  <si>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</si>
  <si>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</si>
  <si>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</si>
  <si>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</si>
  <si>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</si>
  <si>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</si>
  <si>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</si>
  <si>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</si>
  <si>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</si>
  <si>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</si>
  <si>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</si>
  <si>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</si>
  <si>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</si>
  <si>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</si>
  <si>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</si>
  <si>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</si>
  <si>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</si>
  <si>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</si>
  <si>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</si>
  <si>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</si>
  <si>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</si>
  <si>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</si>
  <si>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</si>
  <si>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</si>
  <si>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</si>
  <si>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</si>
  <si>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</si>
  <si>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</si>
  <si>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</si>
  <si>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</si>
  <si>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</si>
  <si>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</si>
  <si>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</si>
  <si>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</si>
  <si>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</si>
  <si>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</si>
  <si>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</si>
  <si>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</si>
  <si>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</si>
  <si>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</si>
  <si>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</si>
  <si>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</si>
  <si>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</si>
  <si>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</si>
  <si>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</si>
  <si>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</si>
  <si>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</si>
  <si>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</si>
  <si>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</si>
  <si>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</si>
  <si>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</si>
  <si>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</si>
  <si>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</si>
  <si>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</si>
  <si>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</si>
  <si>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</si>
  <si>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</si>
  <si>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</si>
  <si>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</si>
  <si>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</si>
  <si>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</si>
  <si>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</si>
  <si>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</si>
  <si>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</si>
  <si>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</si>
  <si>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</si>
  <si>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</si>
  <si>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</si>
  <si>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</si>
  <si>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</si>
  <si>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</si>
  <si>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</si>
  <si>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</si>
  <si>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</si>
  <si>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</si>
  <si>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</si>
  <si>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</si>
  <si>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</si>
  <si>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</si>
  <si>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</si>
  <si>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</si>
  <si>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</si>
  <si>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</si>
  <si>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</si>
  <si>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</si>
  <si>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</si>
  <si>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</si>
  <si>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</si>
  <si>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</si>
  <si>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</si>
  <si>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</si>
  <si>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</si>
  <si>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</si>
  <si>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</si>
  <si>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</si>
  <si>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</si>
  <si>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</si>
  <si>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</si>
  <si>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</si>
  <si>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</si>
  <si>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</si>
  <si>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</si>
  <si>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</si>
  <si>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</si>
  <si>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</si>
  <si>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</si>
  <si>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</si>
  <si>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</si>
  <si>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</si>
  <si>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</si>
  <si>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</si>
  <si>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</si>
  <si>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</si>
  <si>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</si>
  <si>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</si>
  <si>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</si>
  <si>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</si>
  <si>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</si>
  <si>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</si>
  <si>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</si>
  <si>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</si>
  <si>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</si>
  <si>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</si>
  <si>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</si>
  <si>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</si>
  <si>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</si>
  <si>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</si>
  <si>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</si>
  <si>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</si>
  <si>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</si>
  <si>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</si>
  <si>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</si>
  <si>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</si>
  <si>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</si>
  <si>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</si>
  <si>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</si>
  <si>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</si>
  <si>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</si>
  <si>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</si>
  <si>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</si>
  <si>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</si>
  <si>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</si>
  <si>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</si>
  <si>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</si>
  <si>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</si>
  <si>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</si>
  <si>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</si>
  <si>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</si>
  <si>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</si>
  <si>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</si>
  <si>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</si>
  <si>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</si>
  <si>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</si>
  <si>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</si>
  <si>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</si>
  <si>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</si>
  <si>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</si>
  <si>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</si>
  <si>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</si>
  <si>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</si>
  <si>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</si>
  <si>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</si>
  <si>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</si>
  <si>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</si>
  <si>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</si>
  <si>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</si>
  <si>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</si>
  <si>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</si>
  <si>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</si>
  <si>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</si>
  <si>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</si>
  <si>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</si>
  <si>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</si>
  <si>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</si>
  <si>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</si>
  <si>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</si>
  <si>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</si>
  <si>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</si>
  <si>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</si>
  <si>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</si>
  <si>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</si>
  <si>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</si>
  <si>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</si>
  <si>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</si>
  <si>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</si>
  <si>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</si>
  <si>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</si>
  <si>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</si>
  <si>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</si>
  <si>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</si>
  <si>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</si>
  <si>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</si>
  <si>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</si>
  <si>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</si>
  <si>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</si>
  <si>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</si>
  <si>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</si>
  <si>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</si>
  <si>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</si>
  <si>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</si>
  <si>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</si>
  <si>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</si>
  <si>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</si>
  <si>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</si>
  <si>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</si>
  <si>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</si>
  <si>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</si>
  <si>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</si>
  <si>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</si>
  <si>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</si>
  <si>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</si>
  <si>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</si>
  <si>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</si>
  <si>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</si>
  <si>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</si>
  <si>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</si>
  <si>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</si>
  <si>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</si>
  <si>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</si>
  <si>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</si>
  <si>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</si>
  <si>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</si>
  <si>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</si>
  <si>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</si>
  <si>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</si>
  <si>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</si>
  <si>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</si>
  <si>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</si>
  <si>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</si>
  <si>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</si>
  <si>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</si>
  <si>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</si>
  <si>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</si>
  <si>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</si>
  <si>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</si>
  <si>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</si>
  <si>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</si>
  <si>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</si>
  <si>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</si>
  <si>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</si>
  <si>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</si>
  <si>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</si>
  <si>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</si>
  <si>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</si>
  <si>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</si>
  <si>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</si>
  <si>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</si>
  <si>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</si>
  <si>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</si>
  <si>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</si>
  <si>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</si>
  <si>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</si>
  <si>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</si>
  <si>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</si>
  <si>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</si>
  <si>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</si>
  <si>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</si>
  <si>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</si>
  <si>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</si>
  <si>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</si>
  <si>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</si>
  <si>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</si>
  <si>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</si>
  <si>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</si>
  <si>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</si>
  <si>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</si>
  <si>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</si>
  <si>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</si>
  <si>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</si>
  <si>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</si>
  <si>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</si>
  <si>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</si>
  <si>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</si>
  <si>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</si>
  <si>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</si>
  <si>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</si>
  <si>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</si>
  <si>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</si>
  <si>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</si>
  <si>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</si>
  <si>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</si>
  <si>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</si>
  <si>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</si>
  <si>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</si>
  <si>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</si>
  <si>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</si>
  <si>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</si>
  <si>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</si>
  <si>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</si>
  <si>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</si>
  <si>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</si>
  <si>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</si>
  <si>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</si>
  <si>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</si>
  <si>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</si>
  <si>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</si>
  <si>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</si>
  <si>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</si>
  <si>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</si>
  <si>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</si>
  <si>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</si>
  <si>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</si>
  <si>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</si>
  <si>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</si>
  <si>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</si>
  <si>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</si>
  <si>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</si>
  <si>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</si>
  <si>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</si>
  <si>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</si>
  <si>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</si>
  <si>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</si>
  <si>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</si>
  <si>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</si>
  <si>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</si>
  <si>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</si>
  <si>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</si>
  <si>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</si>
  <si>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</si>
  <si>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</si>
  <si>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</si>
  <si>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</si>
  <si>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</si>
  <si>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</si>
  <si>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</si>
  <si>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</si>
  <si>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</si>
  <si>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</si>
  <si>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</si>
  <si>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</si>
  <si>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</si>
  <si>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</si>
  <si>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</si>
  <si>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</si>
  <si>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</si>
  <si>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</si>
  <si>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</si>
  <si>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</si>
  <si>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</si>
  <si>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</si>
  <si>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</si>
  <si>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</si>
  <si>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</si>
  <si>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</si>
  <si>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</si>
  <si>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</si>
  <si>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</si>
  <si>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</si>
  <si>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</si>
  <si>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</si>
  <si>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</si>
  <si>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</si>
  <si>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</si>
  <si>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</si>
  <si>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</si>
  <si>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</si>
  <si>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</si>
  <si>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</si>
  <si>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</si>
  <si>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</si>
  <si>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</si>
  <si>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</si>
  <si>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</si>
  <si>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</si>
  <si>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</si>
  <si>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</si>
  <si>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</si>
  <si>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</si>
  <si>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</si>
  <si>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</si>
  <si>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</si>
  <si>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</si>
  <si>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</si>
  <si>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</si>
  <si>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</si>
  <si>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</si>
  <si>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</si>
  <si>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</si>
  <si>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</si>
  <si>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</si>
  <si>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</si>
  <si>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</si>
  <si>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</si>
  <si>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</si>
  <si>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</si>
  <si>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</si>
  <si>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</si>
  <si>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</si>
  <si>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</si>
  <si>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</si>
  <si>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</si>
  <si>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</si>
  <si>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</si>
  <si>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</si>
  <si>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</si>
  <si>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</si>
  <si>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</si>
  <si>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</si>
  <si>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</si>
  <si>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</si>
  <si>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</si>
  <si>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</si>
  <si>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</si>
  <si>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</si>
  <si>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</si>
  <si>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</si>
  <si>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</si>
  <si>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</si>
  <si>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</si>
  <si>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</si>
  <si>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</si>
  <si>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</si>
  <si>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</si>
  <si>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</si>
  <si>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</si>
  <si>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</si>
  <si>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</si>
  <si>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</si>
  <si>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</si>
  <si>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</si>
  <si>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</si>
  <si>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</si>
  <si>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</si>
  <si>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</si>
  <si>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</si>
  <si>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</si>
  <si>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</si>
  <si>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</si>
  <si>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</si>
  <si>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</si>
  <si>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</si>
  <si>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</si>
  <si>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</si>
  <si>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</si>
  <si>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</si>
  <si>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</si>
  <si>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</si>
  <si>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</si>
  <si>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</si>
  <si>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</si>
  <si>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</si>
  <si>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</si>
  <si>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</si>
  <si>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</si>
  <si>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</si>
  <si>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</si>
  <si>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</si>
  <si>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</si>
  <si>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</si>
  <si>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</si>
  <si>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</si>
  <si>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</si>
  <si>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</si>
  <si>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</si>
  <si>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</si>
  <si>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</si>
  <si>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</si>
  <si>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</si>
  <si>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</si>
  <si>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</si>
  <si>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</si>
  <si>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</si>
  <si>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</si>
  <si>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</si>
  <si>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</si>
  <si>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</si>
  <si>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</si>
  <si>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</si>
  <si>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</si>
  <si>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</si>
  <si>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</si>
  <si>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</si>
  <si>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</si>
  <si>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</si>
  <si>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</si>
  <si>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</si>
  <si>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</si>
  <si>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</si>
  <si>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</si>
  <si>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</si>
  <si>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</si>
  <si>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</si>
  <si>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</si>
  <si>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</si>
  <si>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</si>
  <si>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</si>
  <si>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</si>
  <si>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</si>
  <si>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</si>
  <si>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</si>
  <si>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</si>
  <si>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</si>
  <si>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</si>
  <si>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</si>
  <si>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</si>
  <si>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</si>
  <si>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</si>
  <si>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</si>
  <si>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</si>
  <si>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</si>
  <si>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</si>
  <si>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</si>
  <si>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</si>
  <si>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</si>
  <si>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</si>
  <si>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</si>
  <si>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</si>
  <si>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</si>
  <si>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</si>
  <si>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</si>
  <si>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</si>
  <si>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</si>
  <si>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</si>
  <si>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</si>
  <si>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</si>
  <si>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</si>
  <si>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</si>
  <si>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</si>
  <si>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</si>
  <si>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</si>
  <si>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</si>
  <si>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</si>
  <si>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</si>
  <si>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</si>
  <si>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</si>
  <si>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</si>
  <si>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</si>
  <si>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</si>
  <si>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</si>
  <si>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</si>
  <si>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</si>
  <si>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</si>
  <si>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</si>
  <si>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</si>
  <si>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</si>
  <si>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</si>
  <si>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</si>
  <si>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</si>
  <si>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</si>
  <si>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</si>
  <si>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</si>
  <si>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</si>
  <si>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</si>
  <si>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</si>
  <si>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</si>
  <si>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</si>
  <si>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</si>
  <si>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</si>
  <si>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</si>
  <si>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</si>
  <si>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</si>
  <si>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</si>
  <si>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</si>
  <si>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</si>
  <si>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</si>
  <si>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</si>
  <si>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</si>
  <si>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</si>
  <si>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</si>
  <si>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</si>
  <si>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</si>
  <si>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</si>
  <si>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</si>
  <si>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</si>
  <si>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</si>
  <si>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</si>
  <si>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</si>
  <si>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</si>
  <si>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</si>
  <si>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</si>
  <si>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</si>
  <si>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</si>
  <si>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</si>
  <si>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</si>
  <si>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</si>
  <si>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</si>
  <si>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</si>
  <si>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</si>
  <si>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</si>
  <si>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</si>
  <si>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</si>
  <si>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</si>
  <si>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</si>
  <si>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</si>
  <si>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</si>
  <si>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</si>
  <si>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</si>
  <si>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</si>
  <si>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</si>
  <si>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</si>
  <si>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</si>
  <si>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</si>
  <si>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</si>
  <si>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</si>
  <si>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</si>
  <si>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</si>
  <si>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</si>
  <si>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</si>
  <si>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</si>
  <si>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</si>
  <si>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</si>
  <si>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</si>
  <si>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</si>
  <si>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</si>
  <si>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</si>
  <si>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</si>
  <si>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</si>
  <si>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</si>
  <si>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</si>
  <si>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</si>
  <si>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</si>
  <si>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</si>
  <si>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</si>
  <si>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</si>
  <si>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</si>
  <si>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</si>
  <si>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</si>
  <si>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</si>
  <si>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</si>
  <si>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</si>
  <si>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</si>
  <si>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</si>
  <si>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</si>
  <si>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</si>
  <si>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</si>
  <si>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</si>
  <si>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</si>
  <si>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</si>
  <si>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</si>
  <si>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</si>
  <si>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</si>
  <si>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</si>
  <si>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</si>
  <si>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</si>
  <si>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</si>
  <si>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</si>
  <si>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</si>
  <si>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</si>
  <si>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</si>
  <si>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</si>
  <si>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</si>
  <si>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</si>
  <si>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</si>
  <si>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</si>
  <si>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</si>
  <si>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</si>
  <si>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</si>
  <si>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</si>
  <si>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</si>
  <si>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</si>
  <si>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</si>
  <si>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</si>
  <si>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</si>
  <si>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</si>
  <si>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</si>
  <si>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</si>
  <si>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</si>
  <si>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</si>
  <si>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</si>
  <si>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</si>
  <si>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</si>
  <si>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</si>
  <si>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</si>
  <si>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</si>
  <si>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</si>
  <si>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</si>
  <si>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</si>
  <si>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</si>
  <si>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</si>
  <si>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</si>
  <si>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</si>
  <si>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</si>
  <si>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</si>
  <si>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</si>
  <si>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</si>
  <si>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</si>
  <si>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</si>
  <si>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</si>
  <si>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</si>
  <si>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</si>
  <si>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</si>
  <si>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</si>
  <si>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</si>
  <si>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</si>
  <si>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</si>
  <si>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</si>
  <si>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</si>
  <si>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</si>
  <si>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</si>
  <si>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</si>
  <si>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</si>
  <si>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</si>
  <si>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</si>
  <si>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</si>
  <si>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</si>
  <si>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</si>
  <si>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</si>
  <si>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</si>
  <si>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</si>
  <si>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</si>
  <si>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</si>
  <si>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</si>
  <si>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</si>
  <si>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</si>
  <si>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</si>
  <si>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</si>
  <si>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</si>
  <si>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</si>
  <si>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</si>
  <si>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</si>
  <si>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</si>
  <si>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</si>
  <si>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</si>
  <si>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</si>
  <si>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</si>
  <si>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</si>
  <si>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</si>
  <si>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</si>
  <si>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</si>
  <si>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</si>
  <si>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</si>
  <si>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</si>
  <si>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</si>
  <si>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</si>
  <si>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</si>
  <si>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</si>
  <si>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</si>
  <si>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</si>
  <si>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</si>
  <si>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</si>
  <si>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</si>
  <si>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</si>
  <si>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</si>
  <si>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</si>
  <si>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</si>
  <si>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</si>
  <si>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</si>
  <si>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</si>
  <si>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</si>
  <si>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</si>
  <si>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</si>
  <si>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</si>
  <si>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</si>
  <si>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</si>
  <si>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</si>
  <si>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</si>
  <si>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</si>
  <si>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</si>
  <si>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</si>
  <si>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</si>
  <si>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</si>
  <si>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</si>
  <si>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</si>
  <si>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</si>
  <si>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</si>
  <si>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</si>
  <si>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</si>
  <si>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</si>
  <si>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</si>
  <si>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</si>
  <si>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</si>
  <si>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</si>
  <si>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</si>
  <si>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</si>
  <si>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</si>
  <si>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</si>
  <si>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</si>
  <si>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</si>
  <si>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</si>
  <si>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</si>
  <si>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</si>
  <si>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</si>
  <si>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</si>
  <si>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</si>
  <si>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</si>
  <si>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</si>
  <si>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</si>
  <si>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</si>
  <si>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</si>
  <si>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</si>
  <si>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</si>
  <si>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</si>
  <si>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</si>
  <si>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</si>
  <si>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</si>
  <si>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 xml:space="preserve">4. Платени   заеми </t>
  </si>
  <si>
    <t>Предходен период към 31.12.2013</t>
  </si>
  <si>
    <t>01.01.2014-31.12.2014</t>
  </si>
  <si>
    <t xml:space="preserve">Дата на съставяне: 25.03.2015 г.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</si>
</sst>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7" t="s">
        <v>1</v>
      </c>
      <c r="B3" s="537"/>
      <c r="C3" s="537"/>
      <c r="D3" s="537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7" t="s">
        <v>4</v>
      </c>
      <c r="B4" s="537"/>
      <c r="C4" s="537"/>
      <c r="D4" s="537"/>
      <c r="E4" s="17" t="s">
        <v>5</v>
      </c>
      <c r="F4" s="539" t="s">
        <v>6</v>
      </c>
      <c r="G4" s="539"/>
      <c r="H4" s="16" t="s">
        <v>7</v>
      </c>
    </row>
    <row r="5" spans="1:8" ht="13.5" customHeight="1">
      <c r="A5" s="537" t="s">
        <v>8</v>
      </c>
      <c r="B5" s="537"/>
      <c r="C5" s="537"/>
      <c r="D5" s="537"/>
      <c r="E5" s="18" t="s">
        <v>864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863</v>
      </c>
      <c r="E7" s="24" t="s">
        <v>13</v>
      </c>
      <c r="F7" s="22" t="s">
        <v>11</v>
      </c>
      <c r="G7" s="23" t="s">
        <v>14</v>
      </c>
      <c r="H7" s="23" t="s">
        <v>863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2625</v>
      </c>
    </row>
    <row r="12" spans="1:8" ht="15">
      <c r="A12" s="37" t="s">
        <v>25</v>
      </c>
      <c r="B12" s="43" t="s">
        <v>26</v>
      </c>
      <c r="C12" s="44">
        <v>1126</v>
      </c>
      <c r="D12" s="44">
        <v>2159</v>
      </c>
      <c r="E12" s="39" t="s">
        <v>27</v>
      </c>
      <c r="F12" s="45" t="s">
        <v>28</v>
      </c>
      <c r="G12" s="47">
        <v>3500</v>
      </c>
      <c r="H12" s="47">
        <v>2625</v>
      </c>
    </row>
    <row r="13" spans="1:8" ht="15">
      <c r="A13" s="37" t="s">
        <v>29</v>
      </c>
      <c r="B13" s="43" t="s">
        <v>30</v>
      </c>
      <c r="C13" s="44">
        <v>37</v>
      </c>
      <c r="D13" s="44">
        <v>55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168</v>
      </c>
      <c r="D14" s="44">
        <v>193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151</v>
      </c>
      <c r="D15" s="44">
        <v>236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/>
      <c r="D17" s="44">
        <v>113</v>
      </c>
      <c r="E17" s="48" t="s">
        <v>47</v>
      </c>
      <c r="F17" s="51" t="s">
        <v>48</v>
      </c>
      <c r="G17" s="52">
        <f>G11+G14+G15+G16</f>
        <v>3500</v>
      </c>
      <c r="H17" s="52">
        <f>H11+H14+H15+H16</f>
        <v>2625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982</v>
      </c>
      <c r="D18" s="44">
        <v>7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2467</v>
      </c>
      <c r="D19" s="57">
        <f>SUM(D11:D18)</f>
        <v>2766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483</v>
      </c>
      <c r="D21" s="44">
        <v>428</v>
      </c>
      <c r="E21" s="60" t="s">
        <v>62</v>
      </c>
      <c r="F21" s="45" t="s">
        <v>63</v>
      </c>
      <c r="G21" s="61">
        <f>SUM(G22:G24)</f>
        <v>1575</v>
      </c>
      <c r="H21" s="61">
        <f>SUM(H22:H24)</f>
        <v>457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317</v>
      </c>
      <c r="H22" s="46">
        <v>215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v>1258</v>
      </c>
      <c r="H24" s="46">
        <v>242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1575</v>
      </c>
      <c r="H25" s="52">
        <f>H19+H20+H21</f>
        <v>457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/>
      <c r="H27" s="52">
        <v>377</v>
      </c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/>
      <c r="H28" s="46">
        <v>377</v>
      </c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>
        <v>118</v>
      </c>
      <c r="H31" s="46">
        <v>515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118</v>
      </c>
      <c r="H33" s="52">
        <f>H27+H31+H32</f>
        <v>892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5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>
        <v>5</v>
      </c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5193</v>
      </c>
      <c r="H36" s="52">
        <f>H25+H17+H33</f>
        <v>3974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24</v>
      </c>
      <c r="H44" s="46">
        <v>97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5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>
        <v>89</v>
      </c>
      <c r="D47" s="44"/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>
        <v>97</v>
      </c>
      <c r="H48" s="46">
        <v>1082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121</v>
      </c>
      <c r="H49" s="52">
        <f>SUM(H43:H48)</f>
        <v>1179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/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89</v>
      </c>
      <c r="D51" s="57">
        <f>SUM(D47:D50)</f>
        <v>0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111</v>
      </c>
      <c r="D54" s="44">
        <v>76</v>
      </c>
      <c r="E54" s="39" t="s">
        <v>169</v>
      </c>
      <c r="F54" s="51" t="s">
        <v>170</v>
      </c>
      <c r="G54" s="46">
        <v>366</v>
      </c>
      <c r="H54" s="46">
        <v>386</v>
      </c>
    </row>
    <row r="55" spans="1:18" ht="25.5">
      <c r="A55" s="82" t="s">
        <v>171</v>
      </c>
      <c r="B55" s="83" t="s">
        <v>172</v>
      </c>
      <c r="C55" s="57">
        <f>C19+C20+C21+C27+C32+C45+C51+C53+C54</f>
        <v>3151</v>
      </c>
      <c r="D55" s="57">
        <f>D19+D20+D21+D27+D32+D45+D51+D53+D54</f>
        <v>3276</v>
      </c>
      <c r="E55" s="39" t="s">
        <v>173</v>
      </c>
      <c r="F55" s="72" t="s">
        <v>174</v>
      </c>
      <c r="G55" s="52">
        <f>G49+G51+G52+G53+G54</f>
        <v>487</v>
      </c>
      <c r="H55" s="52">
        <f>H49+H51+H52+H53+H54</f>
        <v>1565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110</v>
      </c>
      <c r="D58" s="44">
        <v>1250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>
        <v>11</v>
      </c>
      <c r="E59" s="60" t="s">
        <v>182</v>
      </c>
      <c r="F59" s="45" t="s">
        <v>183</v>
      </c>
      <c r="G59" s="46">
        <v>938</v>
      </c>
      <c r="H59" s="46">
        <v>1112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46</v>
      </c>
      <c r="H60" s="46">
        <v>27</v>
      </c>
    </row>
    <row r="61" spans="1:18" ht="15">
      <c r="A61" s="37" t="s">
        <v>188</v>
      </c>
      <c r="B61" s="50" t="s">
        <v>189</v>
      </c>
      <c r="C61" s="44"/>
      <c r="D61" s="44">
        <v>22</v>
      </c>
      <c r="E61" s="48" t="s">
        <v>190</v>
      </c>
      <c r="F61" s="87" t="s">
        <v>191</v>
      </c>
      <c r="G61" s="532">
        <v>1414</v>
      </c>
      <c r="H61" s="532">
        <v>1854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599</v>
      </c>
      <c r="D62" s="44">
        <v>616</v>
      </c>
      <c r="E62" s="48" t="s">
        <v>194</v>
      </c>
      <c r="F62" s="45" t="s">
        <v>195</v>
      </c>
      <c r="G62" s="46">
        <v>19</v>
      </c>
      <c r="H62" s="46">
        <v>23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709</v>
      </c>
      <c r="D64" s="57">
        <f>SUM(D58:D63)</f>
        <v>1899</v>
      </c>
      <c r="E64" s="39" t="s">
        <v>201</v>
      </c>
      <c r="F64" s="45" t="s">
        <v>202</v>
      </c>
      <c r="G64" s="46">
        <v>1155</v>
      </c>
      <c r="H64" s="46">
        <v>1634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153</v>
      </c>
      <c r="H66" s="46">
        <v>140</v>
      </c>
    </row>
    <row r="67" spans="1:8" ht="15">
      <c r="A67" s="37" t="s">
        <v>208</v>
      </c>
      <c r="B67" s="43" t="s">
        <v>209</v>
      </c>
      <c r="C67" s="44">
        <v>309</v>
      </c>
      <c r="D67" s="44">
        <v>504</v>
      </c>
      <c r="E67" s="39" t="s">
        <v>210</v>
      </c>
      <c r="F67" s="45" t="s">
        <v>211</v>
      </c>
      <c r="G67" s="46">
        <v>26</v>
      </c>
      <c r="H67" s="46">
        <v>25</v>
      </c>
    </row>
    <row r="68" spans="1:8" ht="15">
      <c r="A68" s="37" t="s">
        <v>212</v>
      </c>
      <c r="B68" s="43" t="s">
        <v>213</v>
      </c>
      <c r="C68" s="44">
        <v>3963</v>
      </c>
      <c r="D68" s="44">
        <v>2731</v>
      </c>
      <c r="E68" s="39" t="s">
        <v>214</v>
      </c>
      <c r="F68" s="45" t="s">
        <v>215</v>
      </c>
      <c r="G68" s="46">
        <v>61</v>
      </c>
      <c r="H68" s="46">
        <v>32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48</v>
      </c>
      <c r="H69" s="46">
        <v>2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63</v>
      </c>
      <c r="H70" s="46">
        <v>62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2509</v>
      </c>
      <c r="H71" s="89">
        <f>H59+H60+H61+H69+H70</f>
        <v>3057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>
        <v>117</v>
      </c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25</v>
      </c>
      <c r="D74" s="44">
        <v>46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4297</v>
      </c>
      <c r="D75" s="57">
        <f>SUM(D67:D74)</f>
        <v>3398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2509</v>
      </c>
      <c r="H79" s="98">
        <f>H71+H74+H75+H76</f>
        <v>3057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24</v>
      </c>
      <c r="D87" s="44">
        <v>18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3</v>
      </c>
      <c r="D88" s="44">
        <v>2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27</v>
      </c>
      <c r="D91" s="57">
        <f>SUM(D87:D90)</f>
        <v>20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5</v>
      </c>
      <c r="D92" s="44">
        <v>3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5038</v>
      </c>
      <c r="D93" s="57">
        <f>D64+D75+D84+D91+D92</f>
        <v>5320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8189</v>
      </c>
      <c r="D94" s="104">
        <f>D93+D55</f>
        <v>8596</v>
      </c>
      <c r="E94" s="105" t="s">
        <v>271</v>
      </c>
      <c r="F94" s="106" t="s">
        <v>272</v>
      </c>
      <c r="G94" s="107">
        <f>G36+G39+G55+G79</f>
        <v>8189</v>
      </c>
      <c r="H94" s="107">
        <f>H36+H39+H55+H79</f>
        <v>8596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865</v>
      </c>
      <c r="B97" s="117"/>
      <c r="C97" s="118"/>
      <c r="D97" s="118"/>
      <c r="F97" s="538"/>
      <c r="G97" s="538"/>
      <c r="H97" s="538"/>
      <c r="I97" s="538"/>
      <c r="J97" s="536"/>
      <c r="K97" s="536"/>
      <c r="L97" s="536"/>
      <c r="M97" s="536"/>
      <c r="N97"/>
      <c r="O97" s="120"/>
      <c r="P97" s="120"/>
      <c r="Q97" s="120"/>
      <c r="X97"/>
    </row>
    <row r="98" spans="1:13" ht="13.5" customHeight="1">
      <c r="A98" s="538" t="s">
        <v>274</v>
      </c>
      <c r="B98" s="538"/>
      <c r="C98" s="538"/>
      <c r="D98" s="538"/>
      <c r="E98" s="538"/>
      <c r="F98" s="538" t="s">
        <v>854</v>
      </c>
      <c r="G98" s="538"/>
      <c r="H98" s="538"/>
      <c r="I98" s="538"/>
      <c r="M98" s="65"/>
    </row>
    <row r="99" spans="3:8" ht="15">
      <c r="C99" s="527"/>
      <c r="D99" s="114"/>
      <c r="E99" s="527"/>
      <c r="F99" s="526"/>
      <c r="G99" s="9"/>
      <c r="H99" s="526" t="s">
        <v>852</v>
      </c>
    </row>
    <row r="100" spans="1:6" ht="13.5" customHeight="1">
      <c r="A100" s="122"/>
      <c r="B100" s="122"/>
      <c r="C100" s="537"/>
      <c r="D100" s="537"/>
      <c r="E100" s="537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G28:H28 G31:H31 C35:D38 G43:H48 C40:D44 G51:H54 C47:D50 G59:H60 C53:D54 C58:D63 G62:H70 C67:D74 G11:H13 C79:D83 C92:D92 C87:D90 C11:D18 C20:D21 G19:H19 C23:D26 G22:H24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34">
      <selection activeCell="B46" sqref="B46:D46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1" t="s">
        <v>275</v>
      </c>
      <c r="B1" s="541"/>
      <c r="C1" s="541"/>
      <c r="D1" s="541"/>
      <c r="E1" s="541"/>
      <c r="F1" s="541"/>
      <c r="G1" s="126"/>
      <c r="H1" s="126"/>
    </row>
    <row r="2" spans="1:8" ht="13.5" customHeight="1">
      <c r="A2" s="127" t="s">
        <v>1</v>
      </c>
      <c r="B2" s="542" t="str">
        <f>'справка _1_БАЛАНС'!E3</f>
        <v>СВИНЕКОМПЛЕКС НИКОЛОВО АД</v>
      </c>
      <c r="C2" s="542"/>
      <c r="D2" s="542"/>
      <c r="E2" s="542"/>
      <c r="F2" s="543" t="s">
        <v>3</v>
      </c>
      <c r="G2" s="543"/>
      <c r="H2" s="128">
        <f>'справка _1_БАЛАНС'!H3</f>
        <v>117035708</v>
      </c>
    </row>
    <row r="3" spans="1:8" ht="15">
      <c r="A3" s="127" t="s">
        <v>276</v>
      </c>
      <c r="B3" s="542" t="str">
        <f>'справка _1_БАЛАНС'!E4</f>
        <v>неконсолидиран</v>
      </c>
      <c r="C3" s="542"/>
      <c r="D3" s="542"/>
      <c r="E3" s="542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4" t="str">
        <f>'справка _1_БАЛАНС'!E5</f>
        <v>01.01.2014-31.12.2014</v>
      </c>
      <c r="C4" s="544"/>
      <c r="D4" s="544"/>
      <c r="E4" s="131"/>
      <c r="F4" s="132"/>
      <c r="G4" s="126"/>
      <c r="H4" s="133" t="s">
        <v>277</v>
      </c>
    </row>
    <row r="5" spans="1:8" ht="57">
      <c r="A5" s="134" t="s">
        <v>278</v>
      </c>
      <c r="B5" s="135" t="s">
        <v>11</v>
      </c>
      <c r="C5" s="23" t="s">
        <v>12</v>
      </c>
      <c r="D5" s="23" t="s">
        <v>863</v>
      </c>
      <c r="E5" s="134" t="s">
        <v>279</v>
      </c>
      <c r="F5" s="135" t="s">
        <v>11</v>
      </c>
      <c r="G5" s="23" t="s">
        <v>12</v>
      </c>
      <c r="H5" s="23" t="s">
        <v>863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4382</v>
      </c>
      <c r="D9" s="146">
        <v>5617</v>
      </c>
      <c r="E9" s="144" t="s">
        <v>286</v>
      </c>
      <c r="F9" s="147" t="s">
        <v>287</v>
      </c>
      <c r="G9" s="148">
        <v>6561</v>
      </c>
      <c r="H9" s="148">
        <v>7544</v>
      </c>
    </row>
    <row r="10" spans="1:8" ht="12">
      <c r="A10" s="144" t="s">
        <v>288</v>
      </c>
      <c r="B10" s="145" t="s">
        <v>289</v>
      </c>
      <c r="C10" s="146">
        <v>361</v>
      </c>
      <c r="D10" s="146">
        <v>509</v>
      </c>
      <c r="E10" s="144" t="s">
        <v>290</v>
      </c>
      <c r="F10" s="147" t="s">
        <v>291</v>
      </c>
      <c r="G10" s="148">
        <v>1752</v>
      </c>
      <c r="H10" s="148"/>
    </row>
    <row r="11" spans="1:8" ht="12">
      <c r="A11" s="144" t="s">
        <v>292</v>
      </c>
      <c r="B11" s="145" t="s">
        <v>293</v>
      </c>
      <c r="C11" s="146">
        <v>165</v>
      </c>
      <c r="D11" s="146">
        <v>215</v>
      </c>
      <c r="E11" s="149" t="s">
        <v>294</v>
      </c>
      <c r="F11" s="147" t="s">
        <v>295</v>
      </c>
      <c r="G11" s="148">
        <v>11</v>
      </c>
      <c r="H11" s="148">
        <v>16</v>
      </c>
    </row>
    <row r="12" spans="1:8" ht="12">
      <c r="A12" s="144" t="s">
        <v>296</v>
      </c>
      <c r="B12" s="145" t="s">
        <v>297</v>
      </c>
      <c r="C12" s="146">
        <v>952</v>
      </c>
      <c r="D12" s="146">
        <v>867</v>
      </c>
      <c r="E12" s="149" t="s">
        <v>850</v>
      </c>
      <c r="F12" s="147" t="s">
        <v>298</v>
      </c>
      <c r="G12" s="148">
        <v>380</v>
      </c>
      <c r="H12" s="148">
        <v>415</v>
      </c>
    </row>
    <row r="13" spans="1:18" ht="12">
      <c r="A13" s="144" t="s">
        <v>299</v>
      </c>
      <c r="B13" s="145" t="s">
        <v>300</v>
      </c>
      <c r="C13" s="146">
        <v>150</v>
      </c>
      <c r="D13" s="146">
        <v>141</v>
      </c>
      <c r="E13" s="150" t="s">
        <v>52</v>
      </c>
      <c r="F13" s="151" t="s">
        <v>301</v>
      </c>
      <c r="G13" s="140">
        <f>SUM(G9:G12)</f>
        <v>8704</v>
      </c>
      <c r="H13" s="140">
        <f>SUM(H9:H12)</f>
        <v>7975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214</v>
      </c>
      <c r="D14" s="146">
        <v>55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-4603</v>
      </c>
      <c r="D15" s="154">
        <v>-4327</v>
      </c>
      <c r="E15" s="141" t="s">
        <v>306</v>
      </c>
      <c r="F15" s="155" t="s">
        <v>307</v>
      </c>
      <c r="G15" s="148">
        <v>246</v>
      </c>
      <c r="H15" s="148">
        <v>291</v>
      </c>
    </row>
    <row r="16" spans="1:8" ht="12">
      <c r="A16" s="144" t="s">
        <v>308</v>
      </c>
      <c r="B16" s="145" t="s">
        <v>309</v>
      </c>
      <c r="C16" s="154">
        <v>7000</v>
      </c>
      <c r="D16" s="154">
        <v>4502</v>
      </c>
      <c r="E16" s="144" t="s">
        <v>310</v>
      </c>
      <c r="F16" s="152" t="s">
        <v>311</v>
      </c>
      <c r="G16" s="156">
        <v>246</v>
      </c>
      <c r="H16" s="156">
        <v>291</v>
      </c>
    </row>
    <row r="17" spans="1:8" ht="12">
      <c r="A17" s="157" t="s">
        <v>312</v>
      </c>
      <c r="B17" s="145" t="s">
        <v>313</v>
      </c>
      <c r="C17" s="125">
        <v>391</v>
      </c>
      <c r="D17" s="125">
        <v>55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8621</v>
      </c>
      <c r="D19" s="160">
        <f>SUM(D9:D15)+D16</f>
        <v>7579</v>
      </c>
      <c r="E19" s="139" t="s">
        <v>318</v>
      </c>
      <c r="F19" s="152" t="s">
        <v>319</v>
      </c>
      <c r="G19" s="148">
        <v>3</v>
      </c>
      <c r="H19" s="148"/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851</v>
      </c>
      <c r="B22" s="161" t="s">
        <v>325</v>
      </c>
      <c r="C22" s="146">
        <v>184</v>
      </c>
      <c r="D22" s="146">
        <v>110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3</v>
      </c>
      <c r="H24" s="140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184</v>
      </c>
      <c r="D26" s="160">
        <f>SUM(D22:D25)</f>
        <v>110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8805</v>
      </c>
      <c r="D28" s="143">
        <f>D26+D19</f>
        <v>7689</v>
      </c>
      <c r="E28" s="137" t="s">
        <v>339</v>
      </c>
      <c r="F28" s="155" t="s">
        <v>340</v>
      </c>
      <c r="G28" s="153">
        <f>G13+G15+G24</f>
        <v>8953</v>
      </c>
      <c r="H28" s="153">
        <f>H13+H15+H24</f>
        <v>8266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148</v>
      </c>
      <c r="D30" s="143">
        <f>IF((H28-D28)&gt;0,H28-D28,0)</f>
        <v>577</v>
      </c>
      <c r="E30" s="137" t="s">
        <v>343</v>
      </c>
      <c r="F30" s="155" t="s">
        <v>344</v>
      </c>
      <c r="G30" s="153">
        <f>IF((C28-G28)&gt;0,C28-G28,0)</f>
        <v>0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/>
      <c r="D32" s="146"/>
      <c r="E32" s="141" t="s">
        <v>351</v>
      </c>
      <c r="F32" s="152" t="s">
        <v>352</v>
      </c>
      <c r="G32" s="148"/>
      <c r="H32" s="148"/>
    </row>
    <row r="33" spans="1:18" ht="12">
      <c r="A33" s="165" t="s">
        <v>353</v>
      </c>
      <c r="B33" s="162" t="s">
        <v>354</v>
      </c>
      <c r="C33" s="160">
        <f>C28-C31+C32</f>
        <v>8805</v>
      </c>
      <c r="D33" s="160">
        <f>D28-D31+D32</f>
        <v>7689</v>
      </c>
      <c r="E33" s="137" t="s">
        <v>355</v>
      </c>
      <c r="F33" s="155" t="s">
        <v>356</v>
      </c>
      <c r="G33" s="153">
        <f>G32-G31+G28</f>
        <v>8953</v>
      </c>
      <c r="H33" s="153">
        <f>H32-H31+H28</f>
        <v>8266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148</v>
      </c>
      <c r="D34" s="143">
        <f>IF((H33-D33)&gt;0,H33-D33,0)</f>
        <v>577</v>
      </c>
      <c r="E34" s="165" t="s">
        <v>359</v>
      </c>
      <c r="F34" s="155" t="s">
        <v>360</v>
      </c>
      <c r="G34" s="140">
        <f>IF((C33-G33)&gt;0,C33-G33,0)</f>
        <v>0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>
        <v>30</v>
      </c>
      <c r="D35" s="160">
        <v>62</v>
      </c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>
        <v>30</v>
      </c>
      <c r="D36" s="146">
        <v>62</v>
      </c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118</v>
      </c>
      <c r="D39" s="174">
        <f>+IF((H33-D33-D35)&gt;0,H33-D33-D35,0)</f>
        <v>515</v>
      </c>
      <c r="E39" s="175" t="s">
        <v>371</v>
      </c>
      <c r="F39" s="176" t="s">
        <v>372</v>
      </c>
      <c r="G39" s="177">
        <f>IF(G34&gt;0,IF(C35+G34&lt;0,0,C35+G34),IF(C34-C35&lt;0,C35-C34,0))</f>
        <v>0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118</v>
      </c>
      <c r="D41" s="138">
        <f>IF(H39=0,IF(D39-D40&gt;0,D39-D40+H40,0),IF(H39-H40&lt;0,H40-H39+D39,0))</f>
        <v>515</v>
      </c>
      <c r="E41" s="137" t="s">
        <v>378</v>
      </c>
      <c r="F41" s="179" t="s">
        <v>379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8953</v>
      </c>
      <c r="D42" s="153">
        <f>D33+D35+D39</f>
        <v>8266</v>
      </c>
      <c r="E42" s="165" t="s">
        <v>382</v>
      </c>
      <c r="F42" s="173" t="s">
        <v>383</v>
      </c>
      <c r="G42" s="153">
        <f>G39+G33</f>
        <v>8953</v>
      </c>
      <c r="H42" s="153">
        <f>H39+H33</f>
        <v>8266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5" t="s">
        <v>384</v>
      </c>
      <c r="B45" s="545"/>
      <c r="C45" s="545"/>
      <c r="D45" s="545"/>
      <c r="E45" s="545"/>
      <c r="F45" s="183"/>
      <c r="G45" s="181"/>
      <c r="H45" s="181"/>
    </row>
    <row r="46" spans="1:24" s="121" customFormat="1" ht="12.75">
      <c r="A46" s="117" t="s">
        <v>865</v>
      </c>
      <c r="B46" s="540" t="s">
        <v>858</v>
      </c>
      <c r="C46" s="540"/>
      <c r="D46" s="540"/>
      <c r="E46" s="120" t="s">
        <v>860</v>
      </c>
      <c r="F46" s="120"/>
      <c r="G46" s="120"/>
      <c r="H46" s="120"/>
      <c r="I46" s="531"/>
      <c r="J46" s="536"/>
      <c r="K46" s="536"/>
      <c r="L46" s="536"/>
      <c r="M46" s="536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857</v>
      </c>
      <c r="F47" s="526" t="s">
        <v>852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1:D32 G31:H32 C18:D18 G15:H16 C36:D36 C9:D14 C38:D38 C40:D40 G40:H40 C22:D25 G19:H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00390625" defaultRowHeight="12.75"/>
  <cols>
    <col min="1" max="1" width="67.50390625" style="193" customWidth="1"/>
    <col min="2" max="2" width="37.50390625" style="193" customWidth="1"/>
    <col min="3" max="3" width="21.00390625" style="194" customWidth="1"/>
    <col min="4" max="4" width="14.5039062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01.01.2014-31.12.2014</v>
      </c>
      <c r="C6" s="205"/>
      <c r="D6" s="206" t="s">
        <v>277</v>
      </c>
      <c r="F6" s="207"/>
    </row>
    <row r="7" spans="1:6" ht="56.25" customHeight="1">
      <c r="A7" s="208" t="s">
        <v>387</v>
      </c>
      <c r="B7" s="208" t="s">
        <v>11</v>
      </c>
      <c r="C7" s="23" t="s">
        <v>12</v>
      </c>
      <c r="D7" s="23" t="s">
        <v>863</v>
      </c>
      <c r="E7" s="209"/>
      <c r="F7" s="209"/>
    </row>
    <row r="8" spans="1:6" ht="12">
      <c r="A8" s="208" t="s">
        <v>15</v>
      </c>
      <c r="B8" s="208" t="s">
        <v>16</v>
      </c>
      <c r="C8" s="210">
        <v>1</v>
      </c>
      <c r="D8" s="210">
        <v>2</v>
      </c>
      <c r="E8" s="209"/>
      <c r="F8" s="209"/>
    </row>
    <row r="9" spans="1:6" ht="12">
      <c r="A9" s="211" t="s">
        <v>388</v>
      </c>
      <c r="B9" s="212"/>
      <c r="C9" s="213"/>
      <c r="D9" s="213"/>
      <c r="E9" s="214"/>
      <c r="F9" s="214"/>
    </row>
    <row r="10" spans="1:6" ht="12">
      <c r="A10" s="215" t="s">
        <v>389</v>
      </c>
      <c r="B10" s="216" t="s">
        <v>390</v>
      </c>
      <c r="C10" s="217">
        <v>8283</v>
      </c>
      <c r="D10" s="217">
        <v>8623</v>
      </c>
      <c r="E10" s="214"/>
      <c r="F10" s="214"/>
    </row>
    <row r="11" spans="1:13" ht="12">
      <c r="A11" s="215" t="s">
        <v>391</v>
      </c>
      <c r="B11" s="216" t="s">
        <v>392</v>
      </c>
      <c r="C11" s="217">
        <v>-6564</v>
      </c>
      <c r="D11" s="217">
        <v>-7181</v>
      </c>
      <c r="E11" s="218"/>
      <c r="F11" s="218"/>
      <c r="G11" s="219"/>
      <c r="H11" s="219"/>
      <c r="I11" s="219"/>
      <c r="J11" s="219"/>
      <c r="K11" s="219"/>
      <c r="L11" s="219"/>
      <c r="M11" s="219"/>
    </row>
    <row r="12" spans="1:13" ht="24">
      <c r="A12" s="215" t="s">
        <v>393</v>
      </c>
      <c r="B12" s="216" t="s">
        <v>394</v>
      </c>
      <c r="C12" s="217"/>
      <c r="D12" s="217"/>
      <c r="E12" s="218"/>
      <c r="F12" s="218"/>
      <c r="G12" s="219"/>
      <c r="H12" s="219"/>
      <c r="I12" s="219"/>
      <c r="J12" s="219"/>
      <c r="K12" s="219"/>
      <c r="L12" s="219"/>
      <c r="M12" s="219"/>
    </row>
    <row r="13" spans="1:13" ht="12" customHeight="1">
      <c r="A13" s="215" t="s">
        <v>395</v>
      </c>
      <c r="B13" s="216" t="s">
        <v>396</v>
      </c>
      <c r="C13" s="217">
        <v>-999</v>
      </c>
      <c r="D13" s="217">
        <v>-975</v>
      </c>
      <c r="E13" s="218"/>
      <c r="F13" s="218"/>
      <c r="G13" s="219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397</v>
      </c>
      <c r="B14" s="216" t="s">
        <v>398</v>
      </c>
      <c r="C14" s="217">
        <v>-525</v>
      </c>
      <c r="D14" s="217">
        <v>-322</v>
      </c>
      <c r="E14" s="218"/>
      <c r="F14" s="218"/>
      <c r="G14" s="219"/>
      <c r="H14" s="219"/>
      <c r="I14" s="219"/>
      <c r="J14" s="219"/>
      <c r="K14" s="219"/>
      <c r="L14" s="219"/>
      <c r="M14" s="219"/>
    </row>
    <row r="15" spans="1:13" ht="12">
      <c r="A15" s="220" t="s">
        <v>399</v>
      </c>
      <c r="B15" s="216" t="s">
        <v>400</v>
      </c>
      <c r="C15" s="217">
        <v>-5</v>
      </c>
      <c r="D15" s="217">
        <v>-43</v>
      </c>
      <c r="E15" s="218"/>
      <c r="F15" s="218"/>
      <c r="G15" s="219"/>
      <c r="H15" s="219"/>
      <c r="I15" s="219"/>
      <c r="J15" s="219"/>
      <c r="K15" s="219"/>
      <c r="L15" s="219"/>
      <c r="M15" s="219"/>
    </row>
    <row r="16" spans="1:13" ht="12">
      <c r="A16" s="215" t="s">
        <v>401</v>
      </c>
      <c r="B16" s="216" t="s">
        <v>402</v>
      </c>
      <c r="C16" s="217"/>
      <c r="D16" s="217"/>
      <c r="E16" s="218"/>
      <c r="F16" s="218"/>
      <c r="G16" s="219"/>
      <c r="H16" s="219"/>
      <c r="I16" s="219"/>
      <c r="J16" s="219"/>
      <c r="K16" s="219"/>
      <c r="L16" s="219"/>
      <c r="M16" s="219"/>
    </row>
    <row r="17" spans="1:13" ht="26.25" customHeight="1">
      <c r="A17" s="215" t="s">
        <v>403</v>
      </c>
      <c r="B17" s="216" t="s">
        <v>404</v>
      </c>
      <c r="C17" s="217"/>
      <c r="D17" s="217"/>
      <c r="E17" s="218"/>
      <c r="F17" s="218"/>
      <c r="G17" s="219"/>
      <c r="H17" s="219"/>
      <c r="I17" s="219"/>
      <c r="J17" s="219"/>
      <c r="K17" s="219"/>
      <c r="L17" s="219"/>
      <c r="M17" s="219"/>
    </row>
    <row r="18" spans="1:13" ht="12">
      <c r="A18" s="220" t="s">
        <v>405</v>
      </c>
      <c r="B18" s="221" t="s">
        <v>406</v>
      </c>
      <c r="C18" s="217"/>
      <c r="D18" s="217"/>
      <c r="E18" s="218"/>
      <c r="F18" s="218"/>
      <c r="G18" s="219"/>
      <c r="H18" s="219"/>
      <c r="I18" s="219"/>
      <c r="J18" s="219"/>
      <c r="K18" s="219"/>
      <c r="L18" s="219"/>
      <c r="M18" s="219"/>
    </row>
    <row r="19" spans="1:13" ht="12">
      <c r="A19" s="215" t="s">
        <v>407</v>
      </c>
      <c r="B19" s="216" t="s">
        <v>408</v>
      </c>
      <c r="C19" s="217">
        <v>199</v>
      </c>
      <c r="D19" s="217">
        <v>84</v>
      </c>
      <c r="E19" s="218"/>
      <c r="F19" s="218"/>
      <c r="G19" s="219"/>
      <c r="H19" s="219"/>
      <c r="I19" s="219"/>
      <c r="J19" s="219"/>
      <c r="K19" s="219"/>
      <c r="L19" s="219"/>
      <c r="M19" s="219"/>
    </row>
    <row r="20" spans="1:13" ht="12">
      <c r="A20" s="222" t="s">
        <v>409</v>
      </c>
      <c r="B20" s="223" t="s">
        <v>410</v>
      </c>
      <c r="C20" s="213">
        <f>SUM(C10:C19)</f>
        <v>389</v>
      </c>
      <c r="D20" s="213">
        <f>SUM(D10:D19)</f>
        <v>186</v>
      </c>
      <c r="E20" s="218"/>
      <c r="F20" s="218"/>
      <c r="G20" s="219"/>
      <c r="H20" s="219"/>
      <c r="I20" s="219"/>
      <c r="J20" s="219"/>
      <c r="K20" s="219"/>
      <c r="L20" s="219"/>
      <c r="M20" s="219"/>
    </row>
    <row r="21" spans="1:13" ht="12">
      <c r="A21" s="211" t="s">
        <v>411</v>
      </c>
      <c r="B21" s="224"/>
      <c r="C21" s="213"/>
      <c r="D21" s="213"/>
      <c r="E21" s="218"/>
      <c r="F21" s="218"/>
      <c r="G21" s="219"/>
      <c r="H21" s="219"/>
      <c r="I21" s="219"/>
      <c r="J21" s="219"/>
      <c r="K21" s="219"/>
      <c r="L21" s="219"/>
      <c r="M21" s="219"/>
    </row>
    <row r="22" spans="1:13" ht="12">
      <c r="A22" s="215" t="s">
        <v>412</v>
      </c>
      <c r="B22" s="216" t="s">
        <v>413</v>
      </c>
      <c r="C22" s="217">
        <v>-102</v>
      </c>
      <c r="D22" s="217">
        <v>-106</v>
      </c>
      <c r="E22" s="218"/>
      <c r="F22" s="218"/>
      <c r="G22" s="219"/>
      <c r="H22" s="219"/>
      <c r="I22" s="219"/>
      <c r="J22" s="219"/>
      <c r="K22" s="219"/>
      <c r="L22" s="219"/>
      <c r="M22" s="219"/>
    </row>
    <row r="23" spans="1:13" ht="12">
      <c r="A23" s="215" t="s">
        <v>414</v>
      </c>
      <c r="B23" s="216" t="s">
        <v>415</v>
      </c>
      <c r="C23" s="217">
        <v>129</v>
      </c>
      <c r="D23" s="217"/>
      <c r="E23" s="218"/>
      <c r="F23" s="218"/>
      <c r="G23" s="219"/>
      <c r="H23" s="219"/>
      <c r="I23" s="219"/>
      <c r="J23" s="219"/>
      <c r="K23" s="219"/>
      <c r="L23" s="219"/>
      <c r="M23" s="219"/>
    </row>
    <row r="24" spans="1:13" ht="12">
      <c r="A24" s="215" t="s">
        <v>416</v>
      </c>
      <c r="B24" s="216" t="s">
        <v>417</v>
      </c>
      <c r="C24" s="217"/>
      <c r="D24" s="217"/>
      <c r="E24" s="218"/>
      <c r="F24" s="218"/>
      <c r="G24" s="219"/>
      <c r="H24" s="219"/>
      <c r="I24" s="219"/>
      <c r="J24" s="219"/>
      <c r="K24" s="219"/>
      <c r="L24" s="219"/>
      <c r="M24" s="219"/>
    </row>
    <row r="25" spans="1:13" ht="13.5" customHeight="1">
      <c r="A25" s="215" t="s">
        <v>418</v>
      </c>
      <c r="B25" s="216" t="s">
        <v>419</v>
      </c>
      <c r="C25" s="217"/>
      <c r="D25" s="217"/>
      <c r="E25" s="218"/>
      <c r="F25" s="218"/>
      <c r="G25" s="219"/>
      <c r="H25" s="219"/>
      <c r="I25" s="219"/>
      <c r="J25" s="219"/>
      <c r="K25" s="219"/>
      <c r="L25" s="219"/>
      <c r="M25" s="219"/>
    </row>
    <row r="26" spans="1:13" ht="12">
      <c r="A26" s="215" t="s">
        <v>420</v>
      </c>
      <c r="B26" s="216" t="s">
        <v>421</v>
      </c>
      <c r="C26" s="217"/>
      <c r="D26" s="217"/>
      <c r="E26" s="218"/>
      <c r="F26" s="218"/>
      <c r="G26" s="219"/>
      <c r="H26" s="219"/>
      <c r="I26" s="219"/>
      <c r="J26" s="219"/>
      <c r="K26" s="219"/>
      <c r="L26" s="219"/>
      <c r="M26" s="219"/>
    </row>
    <row r="27" spans="1:13" ht="12">
      <c r="A27" s="215" t="s">
        <v>422</v>
      </c>
      <c r="B27" s="216" t="s">
        <v>423</v>
      </c>
      <c r="C27" s="217"/>
      <c r="D27" s="217"/>
      <c r="E27" s="218"/>
      <c r="F27" s="218"/>
      <c r="G27" s="219"/>
      <c r="H27" s="219"/>
      <c r="I27" s="219"/>
      <c r="J27" s="219"/>
      <c r="K27" s="219"/>
      <c r="L27" s="219"/>
      <c r="M27" s="219"/>
    </row>
    <row r="28" spans="1:13" ht="12">
      <c r="A28" s="215" t="s">
        <v>424</v>
      </c>
      <c r="B28" s="216" t="s">
        <v>425</v>
      </c>
      <c r="C28" s="217"/>
      <c r="D28" s="217"/>
      <c r="E28" s="218"/>
      <c r="F28" s="218"/>
      <c r="G28" s="219"/>
      <c r="H28" s="219"/>
      <c r="I28" s="219"/>
      <c r="J28" s="219"/>
      <c r="K28" s="219"/>
      <c r="L28" s="219"/>
      <c r="M28" s="219"/>
    </row>
    <row r="29" spans="1:13" ht="12">
      <c r="A29" s="215" t="s">
        <v>426</v>
      </c>
      <c r="B29" s="216" t="s">
        <v>427</v>
      </c>
      <c r="C29" s="217"/>
      <c r="D29" s="217"/>
      <c r="E29" s="218"/>
      <c r="F29" s="218"/>
      <c r="G29" s="219"/>
      <c r="H29" s="219"/>
      <c r="I29" s="219"/>
      <c r="J29" s="219"/>
      <c r="K29" s="219"/>
      <c r="L29" s="219"/>
      <c r="M29" s="219"/>
    </row>
    <row r="30" spans="1:13" ht="12">
      <c r="A30" s="215" t="s">
        <v>405</v>
      </c>
      <c r="B30" s="216" t="s">
        <v>428</v>
      </c>
      <c r="C30" s="217"/>
      <c r="D30" s="217"/>
      <c r="E30" s="218"/>
      <c r="F30" s="218"/>
      <c r="G30" s="219"/>
      <c r="H30" s="219"/>
      <c r="I30" s="219"/>
      <c r="J30" s="219"/>
      <c r="K30" s="219"/>
      <c r="L30" s="219"/>
      <c r="M30" s="219"/>
    </row>
    <row r="31" spans="1:13" ht="12">
      <c r="A31" s="215" t="s">
        <v>429</v>
      </c>
      <c r="B31" s="216" t="s">
        <v>430</v>
      </c>
      <c r="C31" s="217">
        <v>5</v>
      </c>
      <c r="D31" s="217"/>
      <c r="E31" s="218"/>
      <c r="F31" s="218"/>
      <c r="G31" s="219"/>
      <c r="H31" s="219"/>
      <c r="I31" s="219"/>
      <c r="J31" s="219"/>
      <c r="K31" s="219"/>
      <c r="L31" s="219"/>
      <c r="M31" s="219"/>
    </row>
    <row r="32" spans="1:13" ht="12">
      <c r="A32" s="222" t="s">
        <v>431</v>
      </c>
      <c r="B32" s="223" t="s">
        <v>432</v>
      </c>
      <c r="C32" s="213">
        <f>SUM(C22:C31)</f>
        <v>32</v>
      </c>
      <c r="D32" s="213">
        <f>SUM(D22:D31)</f>
        <v>-106</v>
      </c>
      <c r="E32" s="218"/>
      <c r="F32" s="218"/>
      <c r="G32" s="219"/>
      <c r="H32" s="219"/>
      <c r="I32" s="219"/>
      <c r="J32" s="219"/>
      <c r="K32" s="219"/>
      <c r="L32" s="219"/>
      <c r="M32" s="219"/>
    </row>
    <row r="33" spans="1:6" ht="12">
      <c r="A33" s="211" t="s">
        <v>433</v>
      </c>
      <c r="B33" s="224"/>
      <c r="C33" s="213"/>
      <c r="D33" s="213"/>
      <c r="E33" s="214"/>
      <c r="F33" s="214"/>
    </row>
    <row r="34" spans="1:6" ht="12">
      <c r="A34" s="215" t="s">
        <v>434</v>
      </c>
      <c r="B34" s="216" t="s">
        <v>7</v>
      </c>
      <c r="C34" s="217">
        <v>1077</v>
      </c>
      <c r="D34" s="217"/>
      <c r="E34" s="214"/>
      <c r="F34" s="214"/>
    </row>
    <row r="35" spans="1:6" ht="12">
      <c r="A35" s="220" t="s">
        <v>435</v>
      </c>
      <c r="B35" s="216" t="s">
        <v>436</v>
      </c>
      <c r="C35" s="217"/>
      <c r="D35" s="217"/>
      <c r="E35" s="214"/>
      <c r="F35" s="214"/>
    </row>
    <row r="36" spans="1:6" ht="12">
      <c r="A36" s="215" t="s">
        <v>437</v>
      </c>
      <c r="B36" s="216" t="s">
        <v>438</v>
      </c>
      <c r="C36" s="217">
        <v>898</v>
      </c>
      <c r="D36" s="217">
        <v>1219</v>
      </c>
      <c r="E36" s="214"/>
      <c r="F36" s="214"/>
    </row>
    <row r="37" spans="1:6" ht="12">
      <c r="A37" s="215" t="s">
        <v>862</v>
      </c>
      <c r="B37" s="216" t="s">
        <v>439</v>
      </c>
      <c r="C37" s="217">
        <v>-2236</v>
      </c>
      <c r="D37" s="217">
        <v>-1242</v>
      </c>
      <c r="E37" s="214"/>
      <c r="F37" s="214"/>
    </row>
    <row r="38" spans="1:6" ht="12">
      <c r="A38" s="215" t="s">
        <v>440</v>
      </c>
      <c r="B38" s="216" t="s">
        <v>441</v>
      </c>
      <c r="C38" s="217">
        <v>-83</v>
      </c>
      <c r="D38" s="217">
        <v>-56</v>
      </c>
      <c r="E38" s="214"/>
      <c r="F38" s="214"/>
    </row>
    <row r="39" spans="1:6" ht="24">
      <c r="A39" s="215" t="s">
        <v>442</v>
      </c>
      <c r="B39" s="216" t="s">
        <v>443</v>
      </c>
      <c r="C39" s="217"/>
      <c r="D39" s="217"/>
      <c r="E39" s="214"/>
      <c r="F39" s="214"/>
    </row>
    <row r="40" spans="1:6" ht="12">
      <c r="A40" s="215" t="s">
        <v>853</v>
      </c>
      <c r="B40" s="216" t="s">
        <v>444</v>
      </c>
      <c r="C40" s="217"/>
      <c r="D40" s="217"/>
      <c r="E40" s="214"/>
      <c r="F40" s="214"/>
    </row>
    <row r="41" spans="1:8" ht="12">
      <c r="A41" s="215" t="s">
        <v>445</v>
      </c>
      <c r="B41" s="216" t="s">
        <v>446</v>
      </c>
      <c r="C41" s="217">
        <v>-70</v>
      </c>
      <c r="D41" s="217">
        <v>-123</v>
      </c>
      <c r="E41" s="214"/>
      <c r="F41" s="214"/>
      <c r="G41" s="219"/>
      <c r="H41" s="219"/>
    </row>
    <row r="42" spans="1:8" ht="12">
      <c r="A42" s="222" t="s">
        <v>447</v>
      </c>
      <c r="B42" s="223" t="s">
        <v>448</v>
      </c>
      <c r="C42" s="213">
        <f>SUM(C34:C41)</f>
        <v>-414</v>
      </c>
      <c r="D42" s="213">
        <f>SUM(D34:D41)</f>
        <v>-202</v>
      </c>
      <c r="E42" s="214"/>
      <c r="F42" s="214"/>
      <c r="G42" s="219"/>
      <c r="H42" s="219"/>
    </row>
    <row r="43" spans="1:8" ht="12">
      <c r="A43" s="225" t="s">
        <v>449</v>
      </c>
      <c r="B43" s="223" t="s">
        <v>450</v>
      </c>
      <c r="C43" s="213">
        <f>C42+C32+C20</f>
        <v>7</v>
      </c>
      <c r="D43" s="213">
        <f>D42+D32+D20</f>
        <v>-122</v>
      </c>
      <c r="E43" s="214"/>
      <c r="F43" s="214"/>
      <c r="G43" s="219"/>
      <c r="H43" s="219"/>
    </row>
    <row r="44" spans="1:8" ht="12">
      <c r="A44" s="211" t="s">
        <v>451</v>
      </c>
      <c r="B44" s="224" t="s">
        <v>452</v>
      </c>
      <c r="C44" s="226">
        <v>20</v>
      </c>
      <c r="D44" s="226">
        <v>142</v>
      </c>
      <c r="E44" s="214"/>
      <c r="F44" s="214"/>
      <c r="G44" s="219"/>
      <c r="H44" s="219"/>
    </row>
    <row r="45" spans="1:8" ht="12">
      <c r="A45" s="211" t="s">
        <v>453</v>
      </c>
      <c r="B45" s="224" t="s">
        <v>454</v>
      </c>
      <c r="C45" s="213">
        <f>C44+C43</f>
        <v>27</v>
      </c>
      <c r="D45" s="213">
        <f>D44+D43</f>
        <v>20</v>
      </c>
      <c r="E45" s="214"/>
      <c r="F45" s="214"/>
      <c r="G45" s="219"/>
      <c r="H45" s="219"/>
    </row>
    <row r="46" spans="1:8" ht="12">
      <c r="A46" s="215" t="s">
        <v>861</v>
      </c>
      <c r="B46" s="224" t="s">
        <v>455</v>
      </c>
      <c r="C46" s="227">
        <v>27</v>
      </c>
      <c r="D46" s="227">
        <v>20</v>
      </c>
      <c r="E46" s="214"/>
      <c r="F46" s="214"/>
      <c r="G46" s="219"/>
      <c r="H46" s="219"/>
    </row>
    <row r="47" spans="1:8" ht="12">
      <c r="A47" s="215" t="s">
        <v>456</v>
      </c>
      <c r="B47" s="224" t="s">
        <v>457</v>
      </c>
      <c r="C47" s="227"/>
      <c r="D47" s="227"/>
      <c r="G47" s="219"/>
      <c r="H47" s="219"/>
    </row>
    <row r="48" spans="1:8" ht="12">
      <c r="A48" s="214"/>
      <c r="B48" s="228"/>
      <c r="C48" s="229"/>
      <c r="D48" s="229"/>
      <c r="G48" s="219"/>
      <c r="H48" s="219"/>
    </row>
    <row r="49" spans="1:9" ht="12.75">
      <c r="A49" s="117" t="s">
        <v>865</v>
      </c>
      <c r="B49" s="230" t="s">
        <v>856</v>
      </c>
      <c r="C49" s="538" t="s">
        <v>854</v>
      </c>
      <c r="D49" s="538"/>
      <c r="E49" s="538"/>
      <c r="F49" s="538"/>
      <c r="G49" s="119"/>
      <c r="H49" s="119"/>
      <c r="I49"/>
    </row>
    <row r="50" spans="1:8" ht="12.75">
      <c r="A50" s="195"/>
      <c r="B50" s="534" t="s">
        <v>857</v>
      </c>
      <c r="C50" s="546" t="s">
        <v>852</v>
      </c>
      <c r="D50" s="546"/>
      <c r="F50" s="4"/>
      <c r="G50" s="219"/>
      <c r="H50" s="219"/>
    </row>
    <row r="51" spans="1:8" ht="15">
      <c r="A51" s="195"/>
      <c r="B51" s="195"/>
      <c r="C51" s="526"/>
      <c r="D51" s="9"/>
      <c r="E51" s="10"/>
      <c r="F51" s="4"/>
      <c r="G51" s="219"/>
      <c r="H51" s="219"/>
    </row>
    <row r="52" spans="1:8" ht="12.75">
      <c r="A52" s="195"/>
      <c r="B52" s="231"/>
      <c r="C52" s="526"/>
      <c r="D52" s="1"/>
      <c r="E52" s="3"/>
      <c r="F52" s="4"/>
      <c r="G52" s="219"/>
      <c r="H52" s="219"/>
    </row>
    <row r="53" spans="1:8" ht="12.75">
      <c r="A53" s="195"/>
      <c r="B53" s="195"/>
      <c r="C53" s="526"/>
      <c r="D53" s="1"/>
      <c r="E53" s="3"/>
      <c r="F53" s="4"/>
      <c r="G53" s="219"/>
      <c r="H53" s="219"/>
    </row>
    <row r="54" spans="3:8" ht="12.75">
      <c r="C54" s="526"/>
      <c r="D54" s="1"/>
      <c r="E54" s="3"/>
      <c r="F54" s="4"/>
      <c r="G54" s="219"/>
      <c r="H54" s="219"/>
    </row>
    <row r="55" spans="3:8" ht="12.75">
      <c r="C55" s="526"/>
      <c r="D55" s="1"/>
      <c r="E55" s="3"/>
      <c r="F55" s="4"/>
      <c r="G55" s="219"/>
      <c r="H55" s="219"/>
    </row>
    <row r="56" spans="3:8" ht="12.75">
      <c r="C56" s="526"/>
      <c r="D56" s="1"/>
      <c r="E56" s="3"/>
      <c r="F56" s="4"/>
      <c r="G56" s="219"/>
      <c r="H56" s="219"/>
    </row>
    <row r="57" spans="3:8" ht="12.75">
      <c r="C57" s="526"/>
      <c r="D57" s="1"/>
      <c r="E57" s="3"/>
      <c r="F57" s="4"/>
      <c r="G57" s="219"/>
      <c r="H57" s="219"/>
    </row>
    <row r="58" spans="3:8" ht="12.75">
      <c r="C58" s="526"/>
      <c r="D58" s="1"/>
      <c r="E58" s="3"/>
      <c r="F58" s="4"/>
      <c r="G58" s="219"/>
      <c r="H58" s="219"/>
    </row>
    <row r="59" spans="3:8" ht="12.75">
      <c r="C59" s="526"/>
      <c r="D59" s="1"/>
      <c r="E59" s="3"/>
      <c r="F59" s="4"/>
      <c r="G59" s="219"/>
      <c r="H59" s="219"/>
    </row>
    <row r="60" spans="3:8" ht="12.75">
      <c r="C60" s="526"/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autoFilter ref="A8:D47"/>
  <mergeCells count="2">
    <mergeCell ref="C49:F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48" t="s">
        <v>458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49" t="str">
        <f>'справка _1_БАЛАНС'!E3</f>
        <v>СВИНЕКОМПЛЕКС НИКОЛОВО АД</v>
      </c>
      <c r="C3" s="549"/>
      <c r="D3" s="549"/>
      <c r="E3" s="549"/>
      <c r="F3" s="549"/>
      <c r="G3" s="549"/>
      <c r="H3" s="549"/>
      <c r="I3" s="549"/>
      <c r="J3" s="238"/>
      <c r="K3" s="550" t="s">
        <v>3</v>
      </c>
      <c r="L3" s="550"/>
      <c r="M3" s="240">
        <f>'справка _1_БАЛАНС'!H3</f>
        <v>117035708</v>
      </c>
      <c r="N3" s="234"/>
    </row>
    <row r="4" spans="1:15" s="235" customFormat="1" ht="13.5" customHeight="1">
      <c r="A4" s="127" t="s">
        <v>459</v>
      </c>
      <c r="B4" s="549" t="str">
        <f>'справка _1_БАЛАНС'!E4</f>
        <v>неконсолидиран</v>
      </c>
      <c r="C4" s="549"/>
      <c r="D4" s="549"/>
      <c r="E4" s="549"/>
      <c r="F4" s="549"/>
      <c r="G4" s="549"/>
      <c r="H4" s="549"/>
      <c r="I4" s="549"/>
      <c r="J4" s="241"/>
      <c r="K4" s="551" t="s">
        <v>6</v>
      </c>
      <c r="L4" s="551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53" t="str">
        <f>'справка _1_БАЛАНС'!E5</f>
        <v>01.01.2014-31.12.2014</v>
      </c>
      <c r="C5" s="553"/>
      <c r="D5" s="553"/>
      <c r="E5" s="553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4" t="s">
        <v>460</v>
      </c>
      <c r="E6" s="554"/>
      <c r="F6" s="554"/>
      <c r="G6" s="554"/>
      <c r="H6" s="554"/>
      <c r="I6" s="555" t="s">
        <v>461</v>
      </c>
      <c r="J6" s="555"/>
      <c r="K6" s="250"/>
      <c r="L6" s="249"/>
      <c r="M6" s="251"/>
      <c r="N6" s="252"/>
    </row>
    <row r="7" spans="1:14" s="253" customFormat="1" ht="57" customHeight="1">
      <c r="A7" s="254" t="s">
        <v>462</v>
      </c>
      <c r="B7" s="255" t="s">
        <v>463</v>
      </c>
      <c r="C7" s="256" t="s">
        <v>464</v>
      </c>
      <c r="D7" s="257" t="s">
        <v>465</v>
      </c>
      <c r="E7" s="249" t="s">
        <v>466</v>
      </c>
      <c r="F7" s="547" t="s">
        <v>467</v>
      </c>
      <c r="G7" s="547"/>
      <c r="H7" s="547"/>
      <c r="I7" s="249" t="s">
        <v>468</v>
      </c>
      <c r="J7" s="259" t="s">
        <v>469</v>
      </c>
      <c r="K7" s="256" t="s">
        <v>470</v>
      </c>
      <c r="L7" s="256" t="s">
        <v>471</v>
      </c>
      <c r="M7" s="260" t="s">
        <v>472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473</v>
      </c>
      <c r="G8" s="258" t="s">
        <v>474</v>
      </c>
      <c r="H8" s="258" t="s">
        <v>475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476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477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478</v>
      </c>
      <c r="B11" s="269" t="s">
        <v>479</v>
      </c>
      <c r="C11" s="275">
        <f>'справка _1_БАЛАНС'!H17</f>
        <v>2625</v>
      </c>
      <c r="D11" s="275">
        <f>'справка _1_БАЛАНС'!H19</f>
        <v>0</v>
      </c>
      <c r="E11" s="275">
        <f>'справка _1_БАЛАНС'!H20</f>
        <v>0</v>
      </c>
      <c r="F11" s="275">
        <v>215</v>
      </c>
      <c r="G11" s="275">
        <f>'справка _1_БАЛАНС'!H23</f>
        <v>0</v>
      </c>
      <c r="H11" s="276">
        <v>242</v>
      </c>
      <c r="I11" s="275">
        <v>892</v>
      </c>
      <c r="J11" s="275">
        <f>'справка _1_БАЛАНС'!H29+'справка _1_БАЛАНС'!H32</f>
        <v>0</v>
      </c>
      <c r="K11" s="276"/>
      <c r="L11" s="275">
        <f aca="true" t="shared" si="0" ref="L11:L32">SUM(C11:K11)</f>
        <v>3974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480</v>
      </c>
      <c r="B12" s="269" t="s">
        <v>481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482</v>
      </c>
      <c r="B13" s="271" t="s">
        <v>483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484</v>
      </c>
      <c r="B14" s="271" t="s">
        <v>485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486</v>
      </c>
      <c r="B15" s="269" t="s">
        <v>487</v>
      </c>
      <c r="C15" s="282">
        <f aca="true" t="shared" si="2" ref="C15:K15">C11+C12</f>
        <v>2625</v>
      </c>
      <c r="D15" s="282">
        <f t="shared" si="2"/>
        <v>0</v>
      </c>
      <c r="E15" s="282">
        <f t="shared" si="2"/>
        <v>0</v>
      </c>
      <c r="F15" s="282">
        <f t="shared" si="2"/>
        <v>215</v>
      </c>
      <c r="G15" s="282">
        <f t="shared" si="2"/>
        <v>0</v>
      </c>
      <c r="H15" s="282">
        <f t="shared" si="2"/>
        <v>242</v>
      </c>
      <c r="I15" s="282">
        <f t="shared" si="2"/>
        <v>892</v>
      </c>
      <c r="J15" s="282">
        <f t="shared" si="2"/>
        <v>0</v>
      </c>
      <c r="K15" s="282">
        <f t="shared" si="2"/>
        <v>0</v>
      </c>
      <c r="L15" s="275">
        <f t="shared" si="0"/>
        <v>3974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488</v>
      </c>
      <c r="B16" s="283" t="s">
        <v>489</v>
      </c>
      <c r="C16" s="284"/>
      <c r="D16" s="285"/>
      <c r="E16" s="285"/>
      <c r="F16" s="285"/>
      <c r="G16" s="285"/>
      <c r="H16" s="286"/>
      <c r="I16" s="287">
        <f>+'справка _1_БАЛАНС'!G31</f>
        <v>118</v>
      </c>
      <c r="J16" s="288">
        <f>+'справка _1_БАЛАНС'!G32</f>
        <v>0</v>
      </c>
      <c r="K16" s="276"/>
      <c r="L16" s="275">
        <f t="shared" si="0"/>
        <v>118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490</v>
      </c>
      <c r="B17" s="271" t="s">
        <v>491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52</v>
      </c>
      <c r="G17" s="289">
        <f t="shared" si="3"/>
        <v>0</v>
      </c>
      <c r="H17" s="289">
        <f t="shared" si="3"/>
        <v>0</v>
      </c>
      <c r="I17" s="289">
        <f>I18+I19</f>
        <v>-52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492</v>
      </c>
      <c r="B18" s="291" t="s">
        <v>493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494</v>
      </c>
      <c r="B19" s="291" t="s">
        <v>495</v>
      </c>
      <c r="C19" s="276"/>
      <c r="D19" s="276"/>
      <c r="E19" s="276"/>
      <c r="F19" s="276">
        <v>52</v>
      </c>
      <c r="G19" s="276"/>
      <c r="H19" s="276"/>
      <c r="I19" s="276">
        <v>-52</v>
      </c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496</v>
      </c>
      <c r="B20" s="271" t="s">
        <v>497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498</v>
      </c>
      <c r="B21" s="271" t="s">
        <v>499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500</v>
      </c>
      <c r="B22" s="271" t="s">
        <v>501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502</v>
      </c>
      <c r="B23" s="271" t="s">
        <v>503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504</v>
      </c>
      <c r="B24" s="271" t="s">
        <v>505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500</v>
      </c>
      <c r="B25" s="271" t="s">
        <v>506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502</v>
      </c>
      <c r="B26" s="271" t="s">
        <v>507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508</v>
      </c>
      <c r="B27" s="271" t="s">
        <v>509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510</v>
      </c>
      <c r="B28" s="271" t="s">
        <v>511</v>
      </c>
      <c r="C28" s="276">
        <v>875</v>
      </c>
      <c r="D28" s="276"/>
      <c r="E28" s="276"/>
      <c r="F28" s="276">
        <v>50</v>
      </c>
      <c r="G28" s="276"/>
      <c r="H28" s="276">
        <v>1016</v>
      </c>
      <c r="I28" s="276">
        <v>-840</v>
      </c>
      <c r="J28" s="276"/>
      <c r="K28" s="276"/>
      <c r="L28" s="275">
        <f t="shared" si="0"/>
        <v>1101</v>
      </c>
      <c r="M28" s="276"/>
      <c r="N28" s="281"/>
    </row>
    <row r="29" spans="1:23" ht="14.25" customHeight="1">
      <c r="A29" s="274" t="s">
        <v>512</v>
      </c>
      <c r="B29" s="269" t="s">
        <v>513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317</v>
      </c>
      <c r="G29" s="278">
        <f t="shared" si="6"/>
        <v>0</v>
      </c>
      <c r="H29" s="278">
        <f t="shared" si="6"/>
        <v>1258</v>
      </c>
      <c r="I29" s="278">
        <f t="shared" si="6"/>
        <v>118</v>
      </c>
      <c r="J29" s="278">
        <f t="shared" si="6"/>
        <v>0</v>
      </c>
      <c r="K29" s="278">
        <f t="shared" si="6"/>
        <v>0</v>
      </c>
      <c r="L29" s="275">
        <f t="shared" si="0"/>
        <v>5193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514</v>
      </c>
      <c r="B30" s="271" t="s">
        <v>515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516</v>
      </c>
      <c r="B31" s="271" t="s">
        <v>517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518</v>
      </c>
      <c r="B32" s="269" t="s">
        <v>519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317</v>
      </c>
      <c r="G32" s="278">
        <f t="shared" si="7"/>
        <v>0</v>
      </c>
      <c r="H32" s="278">
        <f t="shared" si="7"/>
        <v>1258</v>
      </c>
      <c r="I32" s="278">
        <f t="shared" si="7"/>
        <v>118</v>
      </c>
      <c r="J32" s="278">
        <f t="shared" si="7"/>
        <v>0</v>
      </c>
      <c r="K32" s="278">
        <f t="shared" si="7"/>
        <v>0</v>
      </c>
      <c r="L32" s="275">
        <f t="shared" si="0"/>
        <v>5193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52" t="s">
        <v>520</v>
      </c>
      <c r="B34" s="552"/>
      <c r="C34" s="552"/>
      <c r="D34" s="552"/>
      <c r="E34" s="552"/>
      <c r="F34" s="552"/>
      <c r="G34" s="552"/>
      <c r="H34" s="552"/>
      <c r="I34" s="552"/>
      <c r="J34" s="552"/>
      <c r="K34" s="295"/>
      <c r="L34" s="296"/>
      <c r="M34" s="296"/>
      <c r="N34" s="281"/>
    </row>
    <row r="35" spans="1:14" ht="20.25" customHeight="1">
      <c r="A35" s="117" t="s">
        <v>865</v>
      </c>
      <c r="B35" s="297"/>
      <c r="C35" s="298"/>
      <c r="D35" s="230" t="s">
        <v>856</v>
      </c>
      <c r="E35" s="299"/>
      <c r="F35" s="299"/>
      <c r="G35" s="299"/>
      <c r="H35" s="299"/>
      <c r="I35" s="538" t="s">
        <v>854</v>
      </c>
      <c r="J35" s="538"/>
      <c r="K35" s="538"/>
      <c r="L35" s="538"/>
      <c r="M35" s="531"/>
      <c r="N35" s="281"/>
    </row>
    <row r="36" spans="1:13" ht="15">
      <c r="A36" s="300"/>
      <c r="B36" s="301"/>
      <c r="C36" s="302"/>
      <c r="D36" s="302"/>
      <c r="E36" s="534" t="s">
        <v>857</v>
      </c>
      <c r="F36" s="302"/>
      <c r="G36" s="302"/>
      <c r="H36" s="302"/>
      <c r="I36" s="302"/>
      <c r="J36" s="526" t="s">
        <v>852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I35:L35"/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C44" sqref="C44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0" t="s">
        <v>521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303"/>
      <c r="N1" s="303"/>
      <c r="O1" s="303"/>
      <c r="P1" s="303"/>
      <c r="Q1" s="303"/>
      <c r="R1" s="303"/>
    </row>
    <row r="2" spans="1:18" ht="16.5" customHeight="1">
      <c r="A2" s="559" t="s">
        <v>386</v>
      </c>
      <c r="B2" s="559"/>
      <c r="C2" s="560" t="str">
        <f>'справка _1_БАЛАНС'!E3</f>
        <v>СВИНЕКОМПЛЕКС НИКОЛОВО АД</v>
      </c>
      <c r="D2" s="560"/>
      <c r="E2" s="560"/>
      <c r="F2" s="560"/>
      <c r="G2" s="560"/>
      <c r="H2" s="560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59" t="s">
        <v>8</v>
      </c>
      <c r="B3" s="559"/>
      <c r="C3" s="561" t="str">
        <f>'справка _1_БАЛАНС'!E5</f>
        <v>01.01.2014-31.12.2014</v>
      </c>
      <c r="D3" s="561"/>
      <c r="E3" s="561"/>
      <c r="F3" s="307"/>
      <c r="G3" s="307"/>
      <c r="H3" s="307"/>
      <c r="I3" s="307"/>
      <c r="J3" s="307"/>
      <c r="K3" s="307"/>
      <c r="L3" s="307"/>
      <c r="M3" s="562" t="s">
        <v>6</v>
      </c>
      <c r="N3" s="562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523</v>
      </c>
    </row>
    <row r="5" spans="1:18" s="314" customFormat="1" ht="30.75" customHeight="1">
      <c r="A5" s="556" t="s">
        <v>462</v>
      </c>
      <c r="B5" s="556"/>
      <c r="C5" s="557" t="s">
        <v>11</v>
      </c>
      <c r="D5" s="556" t="s">
        <v>524</v>
      </c>
      <c r="E5" s="556"/>
      <c r="F5" s="556"/>
      <c r="G5" s="556"/>
      <c r="H5" s="556" t="s">
        <v>525</v>
      </c>
      <c r="I5" s="556"/>
      <c r="J5" s="556" t="s">
        <v>526</v>
      </c>
      <c r="K5" s="556" t="s">
        <v>527</v>
      </c>
      <c r="L5" s="556"/>
      <c r="M5" s="556"/>
      <c r="N5" s="556"/>
      <c r="O5" s="556" t="s">
        <v>525</v>
      </c>
      <c r="P5" s="556"/>
      <c r="Q5" s="556" t="s">
        <v>528</v>
      </c>
      <c r="R5" s="556" t="s">
        <v>529</v>
      </c>
    </row>
    <row r="6" spans="1:18" s="314" customFormat="1" ht="60">
      <c r="A6" s="556"/>
      <c r="B6" s="556"/>
      <c r="C6" s="557"/>
      <c r="D6" s="312" t="s">
        <v>530</v>
      </c>
      <c r="E6" s="312" t="s">
        <v>531</v>
      </c>
      <c r="F6" s="312" t="s">
        <v>532</v>
      </c>
      <c r="G6" s="312" t="s">
        <v>533</v>
      </c>
      <c r="H6" s="312" t="s">
        <v>534</v>
      </c>
      <c r="I6" s="312" t="s">
        <v>535</v>
      </c>
      <c r="J6" s="556"/>
      <c r="K6" s="312" t="s">
        <v>530</v>
      </c>
      <c r="L6" s="312" t="s">
        <v>536</v>
      </c>
      <c r="M6" s="312" t="s">
        <v>537</v>
      </c>
      <c r="N6" s="312" t="s">
        <v>538</v>
      </c>
      <c r="O6" s="312" t="s">
        <v>534</v>
      </c>
      <c r="P6" s="312" t="s">
        <v>535</v>
      </c>
      <c r="Q6" s="556"/>
      <c r="R6" s="556"/>
    </row>
    <row r="7" spans="1:18" s="314" customFormat="1" ht="12">
      <c r="A7" s="558" t="s">
        <v>539</v>
      </c>
      <c r="B7" s="558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540</v>
      </c>
      <c r="B8" s="317" t="s">
        <v>541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542</v>
      </c>
      <c r="B9" s="320" t="s">
        <v>543</v>
      </c>
      <c r="C9" s="321" t="s">
        <v>544</v>
      </c>
      <c r="D9" s="322">
        <v>3</v>
      </c>
      <c r="E9" s="322"/>
      <c r="F9" s="322"/>
      <c r="G9" s="323">
        <f aca="true" t="shared" si="0" ref="G9:G25">D9+E9-F9</f>
        <v>3</v>
      </c>
      <c r="H9" s="324"/>
      <c r="I9" s="324"/>
      <c r="J9" s="323">
        <f aca="true" t="shared" si="1" ref="J9:J25">G9+H9-I9</f>
        <v>3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3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545</v>
      </c>
      <c r="B10" s="320" t="s">
        <v>546</v>
      </c>
      <c r="C10" s="321" t="s">
        <v>547</v>
      </c>
      <c r="D10" s="322">
        <v>3337</v>
      </c>
      <c r="E10" s="322">
        <v>2</v>
      </c>
      <c r="F10" s="322">
        <v>1335</v>
      </c>
      <c r="G10" s="323">
        <f t="shared" si="0"/>
        <v>2004</v>
      </c>
      <c r="H10" s="324"/>
      <c r="I10" s="324"/>
      <c r="J10" s="323">
        <f t="shared" si="1"/>
        <v>2004</v>
      </c>
      <c r="K10" s="324">
        <v>1178</v>
      </c>
      <c r="L10" s="324">
        <v>78</v>
      </c>
      <c r="M10" s="324">
        <v>378</v>
      </c>
      <c r="N10" s="323">
        <f t="shared" si="2"/>
        <v>878</v>
      </c>
      <c r="O10" s="324"/>
      <c r="P10" s="324"/>
      <c r="Q10" s="323">
        <f t="shared" si="3"/>
        <v>878</v>
      </c>
      <c r="R10" s="323">
        <f t="shared" si="4"/>
        <v>1126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548</v>
      </c>
      <c r="B11" s="320" t="s">
        <v>549</v>
      </c>
      <c r="C11" s="321" t="s">
        <v>550</v>
      </c>
      <c r="D11" s="322">
        <v>2201</v>
      </c>
      <c r="E11" s="322">
        <v>3</v>
      </c>
      <c r="F11" s="322">
        <v>816</v>
      </c>
      <c r="G11" s="323">
        <f t="shared" si="0"/>
        <v>1388</v>
      </c>
      <c r="H11" s="324"/>
      <c r="I11" s="324"/>
      <c r="J11" s="323">
        <f t="shared" si="1"/>
        <v>1388</v>
      </c>
      <c r="K11" s="324">
        <v>2146</v>
      </c>
      <c r="L11" s="324">
        <v>14</v>
      </c>
      <c r="M11" s="324">
        <v>809</v>
      </c>
      <c r="N11" s="323">
        <f t="shared" si="2"/>
        <v>1351</v>
      </c>
      <c r="O11" s="324"/>
      <c r="P11" s="324"/>
      <c r="Q11" s="323">
        <f t="shared" si="3"/>
        <v>1351</v>
      </c>
      <c r="R11" s="323">
        <f t="shared" si="4"/>
        <v>37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551</v>
      </c>
      <c r="B12" s="320" t="s">
        <v>552</v>
      </c>
      <c r="C12" s="321" t="s">
        <v>553</v>
      </c>
      <c r="D12" s="322">
        <v>497</v>
      </c>
      <c r="E12" s="322">
        <v>80</v>
      </c>
      <c r="F12" s="322">
        <v>104</v>
      </c>
      <c r="G12" s="323">
        <f t="shared" si="0"/>
        <v>473</v>
      </c>
      <c r="H12" s="324"/>
      <c r="I12" s="324"/>
      <c r="J12" s="323">
        <f t="shared" si="1"/>
        <v>473</v>
      </c>
      <c r="K12" s="324">
        <v>304</v>
      </c>
      <c r="L12" s="324">
        <v>51</v>
      </c>
      <c r="M12" s="324">
        <v>50</v>
      </c>
      <c r="N12" s="323">
        <f t="shared" si="2"/>
        <v>305</v>
      </c>
      <c r="O12" s="324"/>
      <c r="P12" s="324"/>
      <c r="Q12" s="323">
        <f t="shared" si="3"/>
        <v>305</v>
      </c>
      <c r="R12" s="323">
        <f t="shared" si="4"/>
        <v>168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554</v>
      </c>
      <c r="B13" s="320" t="s">
        <v>555</v>
      </c>
      <c r="C13" s="321" t="s">
        <v>556</v>
      </c>
      <c r="D13" s="322">
        <v>656</v>
      </c>
      <c r="E13" s="322">
        <v>24</v>
      </c>
      <c r="F13" s="322">
        <v>118</v>
      </c>
      <c r="G13" s="323">
        <f t="shared" si="0"/>
        <v>562</v>
      </c>
      <c r="H13" s="324"/>
      <c r="I13" s="324"/>
      <c r="J13" s="323">
        <f t="shared" si="1"/>
        <v>562</v>
      </c>
      <c r="K13" s="324">
        <v>420</v>
      </c>
      <c r="L13" s="324">
        <v>17</v>
      </c>
      <c r="M13" s="324">
        <v>26</v>
      </c>
      <c r="N13" s="323">
        <f t="shared" si="2"/>
        <v>411</v>
      </c>
      <c r="O13" s="324"/>
      <c r="P13" s="324"/>
      <c r="Q13" s="323">
        <f t="shared" si="3"/>
        <v>411</v>
      </c>
      <c r="R13" s="323">
        <f t="shared" si="4"/>
        <v>151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557</v>
      </c>
      <c r="B14" s="320" t="s">
        <v>558</v>
      </c>
      <c r="C14" s="321" t="s">
        <v>559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560</v>
      </c>
      <c r="B15" s="327" t="s">
        <v>561</v>
      </c>
      <c r="C15" s="328" t="s">
        <v>562</v>
      </c>
      <c r="D15" s="329">
        <v>113</v>
      </c>
      <c r="E15" s="329">
        <v>78</v>
      </c>
      <c r="F15" s="329">
        <v>191</v>
      </c>
      <c r="G15" s="323">
        <f t="shared" si="0"/>
        <v>0</v>
      </c>
      <c r="H15" s="330"/>
      <c r="I15" s="330"/>
      <c r="J15" s="323">
        <f t="shared" si="1"/>
        <v>0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563</v>
      </c>
      <c r="B16" s="333" t="s">
        <v>564</v>
      </c>
      <c r="C16" s="321" t="s">
        <v>565</v>
      </c>
      <c r="D16" s="322">
        <v>111</v>
      </c>
      <c r="E16" s="322">
        <v>981</v>
      </c>
      <c r="F16" s="322">
        <v>71</v>
      </c>
      <c r="G16" s="323">
        <f t="shared" si="0"/>
        <v>1021</v>
      </c>
      <c r="H16" s="324"/>
      <c r="I16" s="324"/>
      <c r="J16" s="323">
        <f t="shared" si="1"/>
        <v>1021</v>
      </c>
      <c r="K16" s="324">
        <v>104</v>
      </c>
      <c r="L16" s="324">
        <v>5</v>
      </c>
      <c r="M16" s="324">
        <v>70</v>
      </c>
      <c r="N16" s="323">
        <f t="shared" si="2"/>
        <v>39</v>
      </c>
      <c r="O16" s="324"/>
      <c r="P16" s="324"/>
      <c r="Q16" s="323">
        <f t="shared" si="3"/>
        <v>39</v>
      </c>
      <c r="R16" s="323">
        <f t="shared" si="4"/>
        <v>982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566</v>
      </c>
      <c r="C17" s="335" t="s">
        <v>567</v>
      </c>
      <c r="D17" s="533">
        <f>SUM(D9:D16)</f>
        <v>6918</v>
      </c>
      <c r="E17" s="336">
        <f>SUM(E9:E16)</f>
        <v>1168</v>
      </c>
      <c r="F17" s="336">
        <f>SUM(F9:F16)</f>
        <v>2635</v>
      </c>
      <c r="G17" s="323">
        <f t="shared" si="0"/>
        <v>5451</v>
      </c>
      <c r="H17" s="337">
        <f>SUM(H9:H16)</f>
        <v>0</v>
      </c>
      <c r="I17" s="337">
        <f>SUM(I9:I16)</f>
        <v>0</v>
      </c>
      <c r="J17" s="323">
        <f t="shared" si="1"/>
        <v>5451</v>
      </c>
      <c r="K17" s="337">
        <f>SUM(K9:K16)</f>
        <v>4152</v>
      </c>
      <c r="L17" s="337">
        <f>SUM(L9:L16)</f>
        <v>165</v>
      </c>
      <c r="M17" s="337">
        <f>SUM(M9:M16)</f>
        <v>1333</v>
      </c>
      <c r="N17" s="323">
        <f t="shared" si="2"/>
        <v>2984</v>
      </c>
      <c r="O17" s="337">
        <f>SUM(O9:O16)</f>
        <v>0</v>
      </c>
      <c r="P17" s="337">
        <f>SUM(P9:P16)</f>
        <v>0</v>
      </c>
      <c r="Q17" s="323">
        <f t="shared" si="3"/>
        <v>2984</v>
      </c>
      <c r="R17" s="323">
        <f t="shared" si="4"/>
        <v>2467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568</v>
      </c>
      <c r="B18" s="339" t="s">
        <v>569</v>
      </c>
      <c r="C18" s="335" t="s">
        <v>570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571</v>
      </c>
      <c r="B19" s="339" t="s">
        <v>572</v>
      </c>
      <c r="C19" s="335" t="s">
        <v>573</v>
      </c>
      <c r="D19" s="340">
        <v>428</v>
      </c>
      <c r="E19" s="340">
        <v>372</v>
      </c>
      <c r="F19" s="340">
        <v>317</v>
      </c>
      <c r="G19" s="323">
        <f t="shared" si="0"/>
        <v>483</v>
      </c>
      <c r="H19" s="341"/>
      <c r="I19" s="341"/>
      <c r="J19" s="323">
        <f t="shared" si="1"/>
        <v>483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483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574</v>
      </c>
      <c r="B20" s="317" t="s">
        <v>575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542</v>
      </c>
      <c r="B21" s="320" t="s">
        <v>576</v>
      </c>
      <c r="C21" s="321" t="s">
        <v>577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/>
      <c r="M21" s="324"/>
      <c r="N21" s="323">
        <f t="shared" si="2"/>
        <v>0</v>
      </c>
      <c r="O21" s="324"/>
      <c r="P21" s="324"/>
      <c r="Q21" s="323">
        <f t="shared" si="3"/>
        <v>0</v>
      </c>
      <c r="R21" s="323">
        <f t="shared" si="4"/>
        <v>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545</v>
      </c>
      <c r="B22" s="320" t="s">
        <v>578</v>
      </c>
      <c r="C22" s="321" t="s">
        <v>579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548</v>
      </c>
      <c r="B23" s="327" t="s">
        <v>580</v>
      </c>
      <c r="C23" s="321" t="s">
        <v>581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551</v>
      </c>
      <c r="B24" s="345" t="s">
        <v>564</v>
      </c>
      <c r="C24" s="321" t="s">
        <v>582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583</v>
      </c>
      <c r="C25" s="346" t="s">
        <v>584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0</v>
      </c>
      <c r="M25" s="349">
        <f>SUM(M21:M24)</f>
        <v>0</v>
      </c>
      <c r="N25" s="348">
        <f t="shared" si="2"/>
        <v>5</v>
      </c>
      <c r="O25" s="349">
        <f>SUM(O21:O24)</f>
        <v>0</v>
      </c>
      <c r="P25" s="349">
        <f>SUM(P21:P24)</f>
        <v>0</v>
      </c>
      <c r="Q25" s="348">
        <f t="shared" si="3"/>
        <v>5</v>
      </c>
      <c r="R25" s="348">
        <f t="shared" si="4"/>
        <v>1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585</v>
      </c>
      <c r="B26" s="350" t="s">
        <v>586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542</v>
      </c>
      <c r="B27" s="356" t="s">
        <v>587</v>
      </c>
      <c r="C27" s="357" t="s">
        <v>588</v>
      </c>
      <c r="D27" s="358">
        <f>SUM(D28:D31)</f>
        <v>5</v>
      </c>
      <c r="E27" s="358">
        <f>SUM(E28:E31)</f>
        <v>0</v>
      </c>
      <c r="F27" s="358">
        <f>SUM(F28:F31)</f>
        <v>5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589</v>
      </c>
      <c r="D28" s="322">
        <v>5</v>
      </c>
      <c r="E28" s="322"/>
      <c r="F28" s="322">
        <v>5</v>
      </c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590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591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592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545</v>
      </c>
      <c r="B32" s="356" t="s">
        <v>593</v>
      </c>
      <c r="C32" s="321" t="s">
        <v>594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595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596</v>
      </c>
      <c r="C34" s="321" t="s">
        <v>597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598</v>
      </c>
      <c r="C35" s="321" t="s">
        <v>599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600</v>
      </c>
      <c r="C36" s="321" t="s">
        <v>601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548</v>
      </c>
      <c r="B37" s="363" t="s">
        <v>564</v>
      </c>
      <c r="C37" s="321" t="s">
        <v>602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603</v>
      </c>
      <c r="C38" s="335" t="s">
        <v>604</v>
      </c>
      <c r="D38" s="336">
        <f>D27+D32+D37</f>
        <v>5</v>
      </c>
      <c r="E38" s="336">
        <f>E27+E32+E37</f>
        <v>0</v>
      </c>
      <c r="F38" s="336">
        <f>F27+F32+F37</f>
        <v>5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605</v>
      </c>
      <c r="B39" s="338" t="s">
        <v>606</v>
      </c>
      <c r="C39" s="335" t="s">
        <v>607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608</v>
      </c>
      <c r="C40" s="313" t="s">
        <v>609</v>
      </c>
      <c r="D40" s="367">
        <f aca="true" t="shared" si="10" ref="D40:R40">D17+D18+D19+D25+D38+D39</f>
        <v>7357</v>
      </c>
      <c r="E40" s="367">
        <f t="shared" si="10"/>
        <v>1540</v>
      </c>
      <c r="F40" s="367">
        <f t="shared" si="10"/>
        <v>2957</v>
      </c>
      <c r="G40" s="367">
        <f t="shared" si="10"/>
        <v>5940</v>
      </c>
      <c r="H40" s="367">
        <f t="shared" si="10"/>
        <v>0</v>
      </c>
      <c r="I40" s="367">
        <f t="shared" si="10"/>
        <v>0</v>
      </c>
      <c r="J40" s="367">
        <f t="shared" si="10"/>
        <v>5940</v>
      </c>
      <c r="K40" s="367">
        <f t="shared" si="10"/>
        <v>4157</v>
      </c>
      <c r="L40" s="367">
        <f t="shared" si="10"/>
        <v>165</v>
      </c>
      <c r="M40" s="367">
        <f t="shared" si="10"/>
        <v>1333</v>
      </c>
      <c r="N40" s="367">
        <f t="shared" si="10"/>
        <v>2989</v>
      </c>
      <c r="O40" s="367">
        <f t="shared" si="10"/>
        <v>0</v>
      </c>
      <c r="P40" s="367">
        <f t="shared" si="10"/>
        <v>0</v>
      </c>
      <c r="Q40" s="367">
        <f t="shared" si="10"/>
        <v>2989</v>
      </c>
      <c r="R40" s="367">
        <f t="shared" si="10"/>
        <v>2951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865</v>
      </c>
      <c r="C44" s="117"/>
      <c r="D44" s="118"/>
      <c r="E44" s="118"/>
      <c r="F44" s="118"/>
      <c r="G44" s="368"/>
      <c r="H44" s="230" t="s">
        <v>856</v>
      </c>
      <c r="I44" s="119"/>
      <c r="J44" s="119"/>
      <c r="K44" s="538" t="s">
        <v>854</v>
      </c>
      <c r="L44" s="538"/>
      <c r="M44" s="538"/>
      <c r="N44" s="538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855</v>
      </c>
      <c r="J45" s="303"/>
      <c r="K45" s="303"/>
      <c r="L45" s="303"/>
      <c r="M45" s="303"/>
      <c r="N45" s="526" t="s">
        <v>852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64">
      <selection activeCell="C109" sqref="C109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4" t="s">
        <v>611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5" t="str">
        <f>'справка _1_БАЛАНС'!E3</f>
        <v>СВИНЕКОМПЛЕКС НИКОЛОВО АД</v>
      </c>
      <c r="C3" s="565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6" t="str">
        <f>'справка _1_БАЛАНС'!E5</f>
        <v>01.01.2014-31.12.2014</v>
      </c>
      <c r="C4" s="566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612</v>
      </c>
      <c r="B5" s="390"/>
      <c r="C5" s="391"/>
      <c r="D5" s="325"/>
      <c r="E5" s="392" t="s">
        <v>613</v>
      </c>
    </row>
    <row r="6" spans="1:14" s="314" customFormat="1" ht="23.25" customHeight="1">
      <c r="A6" s="393" t="s">
        <v>462</v>
      </c>
      <c r="B6" s="394" t="s">
        <v>11</v>
      </c>
      <c r="C6" s="395" t="s">
        <v>614</v>
      </c>
      <c r="D6" s="567" t="s">
        <v>615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616</v>
      </c>
      <c r="E7" s="401" t="s">
        <v>617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618</v>
      </c>
      <c r="B9" s="402" t="s">
        <v>619</v>
      </c>
      <c r="C9" s="403"/>
      <c r="D9" s="403"/>
      <c r="E9" s="404">
        <f>C9-D9</f>
        <v>0</v>
      </c>
      <c r="F9" s="405"/>
    </row>
    <row r="10" spans="1:6" ht="24">
      <c r="A10" s="400" t="s">
        <v>620</v>
      </c>
      <c r="B10" s="406"/>
      <c r="C10" s="407"/>
      <c r="D10" s="407"/>
      <c r="E10" s="404"/>
      <c r="F10" s="405"/>
    </row>
    <row r="11" spans="1:15" ht="24">
      <c r="A11" s="408" t="s">
        <v>621</v>
      </c>
      <c r="B11" s="409" t="s">
        <v>622</v>
      </c>
      <c r="C11" s="410">
        <f>SUM(C12:C14)</f>
        <v>89</v>
      </c>
      <c r="D11" s="410">
        <f>SUM(D12:D14)</f>
        <v>0</v>
      </c>
      <c r="E11" s="404">
        <f>SUM(E12:E14)</f>
        <v>89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623</v>
      </c>
      <c r="B12" s="409" t="s">
        <v>624</v>
      </c>
      <c r="C12" s="403">
        <v>89</v>
      </c>
      <c r="D12" s="403"/>
      <c r="E12" s="404">
        <f aca="true" t="shared" si="0" ref="E12:E18">C12-D12</f>
        <v>89</v>
      </c>
      <c r="F12" s="405"/>
    </row>
    <row r="13" spans="1:6" ht="12">
      <c r="A13" s="408" t="s">
        <v>625</v>
      </c>
      <c r="B13" s="409" t="s">
        <v>626</v>
      </c>
      <c r="C13" s="403"/>
      <c r="D13" s="403"/>
      <c r="E13" s="404">
        <f t="shared" si="0"/>
        <v>0</v>
      </c>
      <c r="F13" s="405"/>
    </row>
    <row r="14" spans="1:6" ht="12">
      <c r="A14" s="408" t="s">
        <v>627</v>
      </c>
      <c r="B14" s="409" t="s">
        <v>628</v>
      </c>
      <c r="C14" s="403"/>
      <c r="D14" s="403"/>
      <c r="E14" s="404">
        <f t="shared" si="0"/>
        <v>0</v>
      </c>
      <c r="F14" s="405"/>
    </row>
    <row r="15" spans="1:6" ht="24">
      <c r="A15" s="408" t="s">
        <v>629</v>
      </c>
      <c r="B15" s="409" t="s">
        <v>630</v>
      </c>
      <c r="C15" s="403"/>
      <c r="D15" s="403"/>
      <c r="E15" s="404">
        <f t="shared" si="0"/>
        <v>0</v>
      </c>
      <c r="F15" s="405"/>
    </row>
    <row r="16" spans="1:15" ht="12">
      <c r="A16" s="408" t="s">
        <v>631</v>
      </c>
      <c r="B16" s="409" t="s">
        <v>632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633</v>
      </c>
      <c r="B17" s="409" t="s">
        <v>634</v>
      </c>
      <c r="C17" s="403"/>
      <c r="D17" s="403"/>
      <c r="E17" s="404">
        <f t="shared" si="0"/>
        <v>0</v>
      </c>
      <c r="F17" s="405"/>
    </row>
    <row r="18" spans="1:6" ht="12">
      <c r="A18" s="408" t="s">
        <v>627</v>
      </c>
      <c r="B18" s="409" t="s">
        <v>635</v>
      </c>
      <c r="C18" s="403"/>
      <c r="D18" s="403"/>
      <c r="E18" s="404">
        <f t="shared" si="0"/>
        <v>0</v>
      </c>
      <c r="F18" s="405"/>
    </row>
    <row r="19" spans="1:15" ht="12">
      <c r="A19" s="411" t="s">
        <v>636</v>
      </c>
      <c r="B19" s="402" t="s">
        <v>637</v>
      </c>
      <c r="C19" s="407">
        <f>C11+C15+C16</f>
        <v>89</v>
      </c>
      <c r="D19" s="407">
        <f>D11+D15+D16</f>
        <v>0</v>
      </c>
      <c r="E19" s="412">
        <f>E11+E15+E16</f>
        <v>89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638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639</v>
      </c>
      <c r="B21" s="402" t="s">
        <v>640</v>
      </c>
      <c r="C21" s="403">
        <v>111</v>
      </c>
      <c r="D21" s="403"/>
      <c r="E21" s="404">
        <f>C21-D21</f>
        <v>111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641</v>
      </c>
      <c r="B23" s="413"/>
      <c r="C23" s="410"/>
      <c r="D23" s="407"/>
      <c r="E23" s="404"/>
      <c r="F23" s="405"/>
    </row>
    <row r="24" spans="1:15" ht="24">
      <c r="A24" s="408" t="s">
        <v>642</v>
      </c>
      <c r="B24" s="409" t="s">
        <v>643</v>
      </c>
      <c r="C24" s="410">
        <f>SUM(C25:C27)</f>
        <v>309</v>
      </c>
      <c r="D24" s="410">
        <f>SUM(D25:D27)</f>
        <v>0</v>
      </c>
      <c r="E24" s="404">
        <f>SUM(E25:E27)</f>
        <v>309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644</v>
      </c>
      <c r="B25" s="409" t="s">
        <v>645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646</v>
      </c>
      <c r="B26" s="409" t="s">
        <v>647</v>
      </c>
      <c r="C26" s="403">
        <v>309</v>
      </c>
      <c r="D26" s="403"/>
      <c r="E26" s="404">
        <f t="shared" si="1"/>
        <v>309</v>
      </c>
      <c r="F26" s="405"/>
    </row>
    <row r="27" spans="1:6" ht="12">
      <c r="A27" s="408" t="s">
        <v>648</v>
      </c>
      <c r="B27" s="409" t="s">
        <v>649</v>
      </c>
      <c r="C27" s="403"/>
      <c r="D27" s="403"/>
      <c r="E27" s="404">
        <f t="shared" si="1"/>
        <v>0</v>
      </c>
      <c r="F27" s="405"/>
    </row>
    <row r="28" spans="1:6" ht="12">
      <c r="A28" s="408" t="s">
        <v>650</v>
      </c>
      <c r="B28" s="409" t="s">
        <v>651</v>
      </c>
      <c r="C28" s="403">
        <v>3963</v>
      </c>
      <c r="D28" s="403"/>
      <c r="E28" s="404">
        <f t="shared" si="1"/>
        <v>3963</v>
      </c>
      <c r="F28" s="405"/>
    </row>
    <row r="29" spans="1:6" ht="12">
      <c r="A29" s="408" t="s">
        <v>652</v>
      </c>
      <c r="B29" s="409" t="s">
        <v>653</v>
      </c>
      <c r="C29" s="403"/>
      <c r="D29" s="403"/>
      <c r="E29" s="404">
        <f t="shared" si="1"/>
        <v>0</v>
      </c>
      <c r="F29" s="405"/>
    </row>
    <row r="30" spans="1:6" ht="24">
      <c r="A30" s="408" t="s">
        <v>654</v>
      </c>
      <c r="B30" s="409" t="s">
        <v>655</v>
      </c>
      <c r="C30" s="403"/>
      <c r="D30" s="403"/>
      <c r="E30" s="404">
        <f t="shared" si="1"/>
        <v>0</v>
      </c>
      <c r="F30" s="405"/>
    </row>
    <row r="31" spans="1:6" ht="12">
      <c r="A31" s="408" t="s">
        <v>656</v>
      </c>
      <c r="B31" s="409" t="s">
        <v>657</v>
      </c>
      <c r="C31" s="403"/>
      <c r="D31" s="403"/>
      <c r="E31" s="404">
        <f t="shared" si="1"/>
        <v>0</v>
      </c>
      <c r="F31" s="405"/>
    </row>
    <row r="32" spans="1:6" ht="12">
      <c r="A32" s="408" t="s">
        <v>658</v>
      </c>
      <c r="B32" s="409" t="s">
        <v>659</v>
      </c>
      <c r="C32" s="403"/>
      <c r="D32" s="403"/>
      <c r="E32" s="404">
        <f t="shared" si="1"/>
        <v>0</v>
      </c>
      <c r="F32" s="405"/>
    </row>
    <row r="33" spans="1:15" ht="12">
      <c r="A33" s="408" t="s">
        <v>660</v>
      </c>
      <c r="B33" s="409" t="s">
        <v>661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662</v>
      </c>
      <c r="B34" s="409" t="s">
        <v>663</v>
      </c>
      <c r="C34" s="403"/>
      <c r="D34" s="403"/>
      <c r="E34" s="404">
        <f>C34-D34</f>
        <v>0</v>
      </c>
      <c r="F34" s="405"/>
    </row>
    <row r="35" spans="1:6" ht="12">
      <c r="A35" s="408" t="s">
        <v>664</v>
      </c>
      <c r="B35" s="409" t="s">
        <v>665</v>
      </c>
      <c r="C35" s="403"/>
      <c r="D35" s="403"/>
      <c r="E35" s="404">
        <f>C35-D35</f>
        <v>0</v>
      </c>
      <c r="F35" s="405"/>
    </row>
    <row r="36" spans="1:6" ht="24">
      <c r="A36" s="408" t="s">
        <v>666</v>
      </c>
      <c r="B36" s="409" t="s">
        <v>667</v>
      </c>
      <c r="C36" s="403"/>
      <c r="D36" s="403"/>
      <c r="E36" s="404">
        <f>C36-D36</f>
        <v>0</v>
      </c>
      <c r="F36" s="405"/>
    </row>
    <row r="37" spans="1:6" ht="12">
      <c r="A37" s="408" t="s">
        <v>668</v>
      </c>
      <c r="B37" s="409" t="s">
        <v>669</v>
      </c>
      <c r="C37" s="403"/>
      <c r="D37" s="403"/>
      <c r="E37" s="404">
        <f>C37-D37</f>
        <v>0</v>
      </c>
      <c r="F37" s="405"/>
    </row>
    <row r="38" spans="1:15" ht="12">
      <c r="A38" s="408" t="s">
        <v>670</v>
      </c>
      <c r="B38" s="409" t="s">
        <v>671</v>
      </c>
      <c r="C38" s="410">
        <v>25</v>
      </c>
      <c r="D38" s="414"/>
      <c r="E38" s="415">
        <f>SUM(E39:E42)</f>
        <v>25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672</v>
      </c>
      <c r="B39" s="409" t="s">
        <v>673</v>
      </c>
      <c r="C39" s="403"/>
      <c r="D39" s="403"/>
      <c r="E39" s="404">
        <f>C39-D39</f>
        <v>0</v>
      </c>
      <c r="F39" s="405"/>
    </row>
    <row r="40" spans="1:6" ht="12">
      <c r="A40" s="408" t="s">
        <v>674</v>
      </c>
      <c r="B40" s="409" t="s">
        <v>675</v>
      </c>
      <c r="C40" s="403"/>
      <c r="D40" s="403"/>
      <c r="E40" s="404">
        <f>C40-D40</f>
        <v>0</v>
      </c>
      <c r="F40" s="405"/>
    </row>
    <row r="41" spans="1:6" ht="12">
      <c r="A41" s="408" t="s">
        <v>676</v>
      </c>
      <c r="B41" s="409" t="s">
        <v>677</v>
      </c>
      <c r="C41" s="403"/>
      <c r="D41" s="403"/>
      <c r="E41" s="404">
        <f>C41-D41</f>
        <v>0</v>
      </c>
      <c r="F41" s="405"/>
    </row>
    <row r="42" spans="1:6" ht="12">
      <c r="A42" s="408" t="s">
        <v>678</v>
      </c>
      <c r="B42" s="409" t="s">
        <v>679</v>
      </c>
      <c r="C42" s="403">
        <v>25</v>
      </c>
      <c r="D42" s="403"/>
      <c r="E42" s="404">
        <f>C42-D42</f>
        <v>25</v>
      </c>
      <c r="F42" s="405"/>
    </row>
    <row r="43" spans="1:15" ht="12">
      <c r="A43" s="411" t="s">
        <v>680</v>
      </c>
      <c r="B43" s="402" t="s">
        <v>681</v>
      </c>
      <c r="C43" s="407">
        <f>C24+C28+C29+C31+C30+C32+C33+C38</f>
        <v>4297</v>
      </c>
      <c r="D43" s="407">
        <f>D24+D28+D29+D31+D30+D32+D33+D38</f>
        <v>0</v>
      </c>
      <c r="E43" s="412">
        <f>E24+E28+E29+E31+E30+E32+E33+E38</f>
        <v>4297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682</v>
      </c>
      <c r="B44" s="406" t="s">
        <v>683</v>
      </c>
      <c r="C44" s="407">
        <f>C43+C21+C19+C9</f>
        <v>4497</v>
      </c>
      <c r="D44" s="416">
        <f>D43+D21+D19+D9</f>
        <v>0</v>
      </c>
      <c r="E44" s="412">
        <f>E43+E21+E19+E9</f>
        <v>4497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684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462</v>
      </c>
      <c r="B48" s="394" t="s">
        <v>11</v>
      </c>
      <c r="C48" s="422" t="s">
        <v>685</v>
      </c>
      <c r="D48" s="567" t="s">
        <v>686</v>
      </c>
      <c r="E48" s="567"/>
      <c r="F48" s="396" t="s">
        <v>687</v>
      </c>
    </row>
    <row r="49" spans="1:6" s="314" customFormat="1" ht="12">
      <c r="A49" s="393"/>
      <c r="B49" s="399"/>
      <c r="C49" s="422"/>
      <c r="D49" s="400" t="s">
        <v>616</v>
      </c>
      <c r="E49" s="400" t="s">
        <v>617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688</v>
      </c>
      <c r="B51" s="413"/>
      <c r="C51" s="416"/>
      <c r="D51" s="416"/>
      <c r="E51" s="416"/>
      <c r="F51" s="424"/>
    </row>
    <row r="52" spans="1:16" ht="24">
      <c r="A52" s="408" t="s">
        <v>689</v>
      </c>
      <c r="B52" s="409" t="s">
        <v>690</v>
      </c>
      <c r="C52" s="416">
        <f>SUM(C53:C55)</f>
        <v>97</v>
      </c>
      <c r="D52" s="416">
        <f>SUM(D53:D55)</f>
        <v>0</v>
      </c>
      <c r="E52" s="410">
        <f aca="true" t="shared" si="2" ref="E52:E59">C52-D52</f>
        <v>97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691</v>
      </c>
      <c r="B53" s="409" t="s">
        <v>692</v>
      </c>
      <c r="C53" s="403">
        <v>97</v>
      </c>
      <c r="D53" s="403"/>
      <c r="E53" s="410">
        <f t="shared" si="2"/>
        <v>97</v>
      </c>
      <c r="F53" s="403"/>
    </row>
    <row r="54" spans="1:6" ht="12">
      <c r="A54" s="408" t="s">
        <v>693</v>
      </c>
      <c r="B54" s="409" t="s">
        <v>694</v>
      </c>
      <c r="C54" s="403"/>
      <c r="D54" s="403"/>
      <c r="E54" s="410">
        <f t="shared" si="2"/>
        <v>0</v>
      </c>
      <c r="F54" s="403"/>
    </row>
    <row r="55" spans="1:6" ht="12">
      <c r="A55" s="408" t="s">
        <v>678</v>
      </c>
      <c r="B55" s="409" t="s">
        <v>695</v>
      </c>
      <c r="C55" s="403"/>
      <c r="D55" s="403"/>
      <c r="E55" s="410">
        <f t="shared" si="2"/>
        <v>0</v>
      </c>
      <c r="F55" s="403"/>
    </row>
    <row r="56" spans="1:16" ht="36">
      <c r="A56" s="408" t="s">
        <v>696</v>
      </c>
      <c r="B56" s="409" t="s">
        <v>697</v>
      </c>
      <c r="C56" s="416"/>
      <c r="D56" s="416">
        <f>D57+D59</f>
        <v>0</v>
      </c>
      <c r="E56" s="410">
        <f t="shared" si="2"/>
        <v>0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698</v>
      </c>
      <c r="B57" s="409" t="s">
        <v>699</v>
      </c>
      <c r="C57" s="403"/>
      <c r="D57" s="403"/>
      <c r="E57" s="410">
        <f t="shared" si="2"/>
        <v>0</v>
      </c>
      <c r="F57" s="403"/>
    </row>
    <row r="58" spans="1:6" ht="12">
      <c r="A58" s="425" t="s">
        <v>700</v>
      </c>
      <c r="B58" s="409" t="s">
        <v>701</v>
      </c>
      <c r="C58" s="426"/>
      <c r="D58" s="426"/>
      <c r="E58" s="410">
        <f t="shared" si="2"/>
        <v>0</v>
      </c>
      <c r="F58" s="426"/>
    </row>
    <row r="59" spans="1:6" ht="24">
      <c r="A59" s="425" t="s">
        <v>702</v>
      </c>
      <c r="B59" s="409" t="s">
        <v>703</v>
      </c>
      <c r="C59"/>
      <c r="D59" s="403"/>
      <c r="E59" s="410">
        <f t="shared" si="2"/>
        <v>0</v>
      </c>
      <c r="F59" s="403"/>
    </row>
    <row r="60" spans="1:6" ht="12">
      <c r="A60" s="425" t="s">
        <v>700</v>
      </c>
      <c r="B60" s="409" t="s">
        <v>704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705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706</v>
      </c>
      <c r="C62" s="403"/>
      <c r="D62" s="403"/>
      <c r="E62" s="410">
        <f t="shared" si="3"/>
        <v>0</v>
      </c>
      <c r="F62" s="427"/>
    </row>
    <row r="63" spans="1:6" ht="12">
      <c r="A63" s="408" t="s">
        <v>707</v>
      </c>
      <c r="B63" s="409" t="s">
        <v>708</v>
      </c>
      <c r="C63" s="403"/>
      <c r="D63" s="403"/>
      <c r="E63" s="410">
        <f t="shared" si="3"/>
        <v>0</v>
      </c>
      <c r="F63" s="427"/>
    </row>
    <row r="64" spans="1:6" ht="12">
      <c r="A64" s="408" t="s">
        <v>709</v>
      </c>
      <c r="B64" s="409" t="s">
        <v>710</v>
      </c>
      <c r="C64" s="403">
        <v>24</v>
      </c>
      <c r="D64" s="403"/>
      <c r="E64" s="410">
        <f t="shared" si="3"/>
        <v>24</v>
      </c>
      <c r="F64" s="427"/>
    </row>
    <row r="65" spans="1:6" ht="12">
      <c r="A65" s="408" t="s">
        <v>711</v>
      </c>
      <c r="B65" s="409" t="s">
        <v>712</v>
      </c>
      <c r="C65" s="403">
        <v>24</v>
      </c>
      <c r="D65" s="426"/>
      <c r="E65" s="410">
        <f t="shared" si="3"/>
        <v>24</v>
      </c>
      <c r="F65" s="428"/>
    </row>
    <row r="66" spans="1:16" ht="12">
      <c r="A66" s="411" t="s">
        <v>713</v>
      </c>
      <c r="B66" s="402" t="s">
        <v>714</v>
      </c>
      <c r="C66" s="407">
        <f>C52+C56+C61+C62+C63+C64</f>
        <v>121</v>
      </c>
      <c r="D66" s="416">
        <f>D52+D56+D61+D62+D63+D64</f>
        <v>0</v>
      </c>
      <c r="E66" s="410">
        <f t="shared" si="3"/>
        <v>121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715</v>
      </c>
      <c r="B67" s="406"/>
      <c r="C67" s="407"/>
      <c r="D67" s="407"/>
      <c r="E67" s="410"/>
      <c r="F67" s="429"/>
    </row>
    <row r="68" spans="1:6" ht="12">
      <c r="A68" s="408" t="s">
        <v>716</v>
      </c>
      <c r="B68" s="430" t="s">
        <v>717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718</v>
      </c>
      <c r="B70" s="413"/>
      <c r="C70" s="407"/>
      <c r="D70" s="407"/>
      <c r="E70" s="410"/>
      <c r="F70" s="429"/>
    </row>
    <row r="71" spans="1:16" ht="24">
      <c r="A71" s="408" t="s">
        <v>689</v>
      </c>
      <c r="B71" s="409" t="s">
        <v>719</v>
      </c>
      <c r="C71" s="403">
        <v>19</v>
      </c>
      <c r="D71" s="403">
        <v>19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720</v>
      </c>
      <c r="B72" s="409" t="s">
        <v>721</v>
      </c>
      <c r="C72" s="403">
        <v>19</v>
      </c>
      <c r="D72" s="403">
        <v>19</v>
      </c>
      <c r="E72" s="410">
        <f>C72-D72</f>
        <v>0</v>
      </c>
      <c r="F72" s="427"/>
    </row>
    <row r="73" spans="1:6" ht="12">
      <c r="A73" s="408" t="s">
        <v>722</v>
      </c>
      <c r="B73" s="409" t="s">
        <v>723</v>
      </c>
      <c r="C73" s="403"/>
      <c r="D73" s="403"/>
      <c r="E73" s="410">
        <f>C73-D73</f>
        <v>0</v>
      </c>
      <c r="F73" s="427"/>
    </row>
    <row r="74" spans="1:6" ht="12">
      <c r="A74" s="408" t="s">
        <v>724</v>
      </c>
      <c r="B74" s="409" t="s">
        <v>725</v>
      </c>
      <c r="C74" s="403"/>
      <c r="D74" s="403"/>
      <c r="E74" s="410">
        <f>C74-D74</f>
        <v>0</v>
      </c>
      <c r="F74" s="427"/>
    </row>
    <row r="75" spans="1:16" ht="36">
      <c r="A75" s="408" t="s">
        <v>696</v>
      </c>
      <c r="B75" s="409" t="s">
        <v>726</v>
      </c>
      <c r="C75" s="416">
        <v>938</v>
      </c>
      <c r="D75" s="416">
        <v>938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727</v>
      </c>
      <c r="B76" s="409" t="s">
        <v>728</v>
      </c>
      <c r="C76" s="403">
        <v>938</v>
      </c>
      <c r="D76" s="403">
        <v>938</v>
      </c>
      <c r="E76" s="410">
        <f>C76-D76</f>
        <v>0</v>
      </c>
      <c r="F76" s="403"/>
    </row>
    <row r="77" spans="1:6" ht="12">
      <c r="A77" s="408" t="s">
        <v>729</v>
      </c>
      <c r="B77" s="409" t="s">
        <v>730</v>
      </c>
      <c r="C77" s="426"/>
      <c r="D77" s="426"/>
      <c r="E77" s="410">
        <f>C77-D77</f>
        <v>0</v>
      </c>
      <c r="F77" s="426"/>
    </row>
    <row r="78" spans="1:6" ht="24">
      <c r="A78" s="408" t="s">
        <v>731</v>
      </c>
      <c r="B78" s="409" t="s">
        <v>732</v>
      </c>
      <c r="C78" s="403"/>
      <c r="D78" s="403"/>
      <c r="E78" s="410">
        <f>C78-D78</f>
        <v>0</v>
      </c>
      <c r="F78" s="403"/>
    </row>
    <row r="79" spans="1:6" ht="12">
      <c r="A79" s="408" t="s">
        <v>700</v>
      </c>
      <c r="B79" s="409" t="s">
        <v>733</v>
      </c>
      <c r="C79" s="426"/>
      <c r="D79" s="426"/>
      <c r="E79" s="410">
        <f>C79-D79</f>
        <v>0</v>
      </c>
      <c r="F79" s="426"/>
    </row>
    <row r="80" spans="1:16" ht="24">
      <c r="A80" s="408" t="s">
        <v>734</v>
      </c>
      <c r="B80" s="409" t="s">
        <v>735</v>
      </c>
      <c r="C80" s="416">
        <v>46</v>
      </c>
      <c r="D80" s="416">
        <v>46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736</v>
      </c>
      <c r="B81" s="409" t="s">
        <v>737</v>
      </c>
      <c r="C81" s="403"/>
      <c r="D81" s="403"/>
      <c r="E81" s="410">
        <f>C81-D81</f>
        <v>0</v>
      </c>
      <c r="F81" s="403"/>
    </row>
    <row r="82" spans="1:6" ht="12">
      <c r="A82" s="408" t="s">
        <v>738</v>
      </c>
      <c r="B82" s="409" t="s">
        <v>739</v>
      </c>
      <c r="C82" s="403"/>
      <c r="D82" s="403"/>
      <c r="E82" s="410">
        <f>C82-D82</f>
        <v>0</v>
      </c>
      <c r="F82" s="403"/>
    </row>
    <row r="83" spans="1:6" ht="24">
      <c r="A83" s="408" t="s">
        <v>740</v>
      </c>
      <c r="B83" s="409" t="s">
        <v>741</v>
      </c>
      <c r="C83" s="403"/>
      <c r="D83" s="403"/>
      <c r="E83" s="410">
        <f>C83-D83</f>
        <v>0</v>
      </c>
      <c r="F83" s="403"/>
    </row>
    <row r="84" spans="1:6" ht="12">
      <c r="A84" s="408" t="s">
        <v>742</v>
      </c>
      <c r="B84" s="409" t="s">
        <v>743</v>
      </c>
      <c r="C84" s="403">
        <v>46</v>
      </c>
      <c r="D84" s="403">
        <v>46</v>
      </c>
      <c r="E84" s="410">
        <f>C84-D84</f>
        <v>0</v>
      </c>
      <c r="F84" s="403"/>
    </row>
    <row r="85" spans="1:16" ht="12">
      <c r="A85" s="408" t="s">
        <v>744</v>
      </c>
      <c r="B85" s="409" t="s">
        <v>745</v>
      </c>
      <c r="C85" s="407">
        <v>1395</v>
      </c>
      <c r="D85" s="407">
        <v>1395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746</v>
      </c>
      <c r="B86" s="409" t="s">
        <v>747</v>
      </c>
      <c r="C86" s="403"/>
      <c r="D86" s="403"/>
      <c r="E86" s="410">
        <f>C86-D86</f>
        <v>0</v>
      </c>
      <c r="F86" s="403"/>
    </row>
    <row r="87" spans="1:6" ht="12">
      <c r="A87" s="408" t="s">
        <v>748</v>
      </c>
      <c r="B87" s="409" t="s">
        <v>749</v>
      </c>
      <c r="C87" s="403">
        <v>1155</v>
      </c>
      <c r="D87" s="403">
        <v>1155</v>
      </c>
      <c r="E87" s="410">
        <f>C87-D87</f>
        <v>0</v>
      </c>
      <c r="F87" s="403"/>
    </row>
    <row r="88" spans="1:6" ht="12">
      <c r="A88" s="408" t="s">
        <v>750</v>
      </c>
      <c r="B88" s="409" t="s">
        <v>751</v>
      </c>
      <c r="C88" s="403"/>
      <c r="D88" s="403"/>
      <c r="E88" s="410">
        <f>C88-D88</f>
        <v>0</v>
      </c>
      <c r="F88" s="403"/>
    </row>
    <row r="89" spans="1:6" ht="12">
      <c r="A89" s="408" t="s">
        <v>752</v>
      </c>
      <c r="B89" s="409" t="s">
        <v>753</v>
      </c>
      <c r="C89" s="403">
        <v>153</v>
      </c>
      <c r="D89" s="403">
        <v>153</v>
      </c>
      <c r="E89" s="410">
        <f>C89-D89</f>
        <v>0</v>
      </c>
      <c r="F89" s="403"/>
    </row>
    <row r="90" spans="1:16" ht="12">
      <c r="A90" s="408" t="s">
        <v>754</v>
      </c>
      <c r="B90" s="409" t="s">
        <v>755</v>
      </c>
      <c r="C90" s="416">
        <v>61</v>
      </c>
      <c r="D90" s="416">
        <v>61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756</v>
      </c>
      <c r="B91" s="409" t="s">
        <v>757</v>
      </c>
      <c r="C91" s="403">
        <v>15</v>
      </c>
      <c r="D91" s="403">
        <v>15</v>
      </c>
      <c r="E91" s="410">
        <f>C91-D91</f>
        <v>0</v>
      </c>
      <c r="F91" s="403"/>
    </row>
    <row r="92" spans="1:6" ht="12">
      <c r="A92" s="408" t="s">
        <v>664</v>
      </c>
      <c r="B92" s="409" t="s">
        <v>758</v>
      </c>
      <c r="C92" s="403">
        <v>31</v>
      </c>
      <c r="D92" s="403">
        <v>31</v>
      </c>
      <c r="E92" s="410">
        <f>C92-D92</f>
        <v>0</v>
      </c>
      <c r="F92" s="403"/>
    </row>
    <row r="93" spans="1:6" ht="12">
      <c r="A93" s="408" t="s">
        <v>668</v>
      </c>
      <c r="B93" s="409" t="s">
        <v>759</v>
      </c>
      <c r="C93" s="403">
        <v>14</v>
      </c>
      <c r="D93" s="403">
        <v>14</v>
      </c>
      <c r="E93" s="410">
        <f>C93-D93</f>
        <v>0</v>
      </c>
      <c r="F93" s="403"/>
    </row>
    <row r="94" spans="1:6" ht="24">
      <c r="A94" s="408" t="s">
        <v>760</v>
      </c>
      <c r="B94" s="409" t="s">
        <v>761</v>
      </c>
      <c r="C94" s="403">
        <v>26</v>
      </c>
      <c r="D94" s="403">
        <v>26</v>
      </c>
      <c r="E94" s="410">
        <f>C94-D94</f>
        <v>0</v>
      </c>
      <c r="F94" s="403"/>
    </row>
    <row r="95" spans="1:6" ht="12">
      <c r="A95" s="408" t="s">
        <v>762</v>
      </c>
      <c r="B95" s="409" t="s">
        <v>763</v>
      </c>
      <c r="C95" s="403">
        <v>48</v>
      </c>
      <c r="D95" s="403">
        <v>48</v>
      </c>
      <c r="E95" s="410">
        <f>C95-D95</f>
        <v>0</v>
      </c>
      <c r="F95" s="427"/>
    </row>
    <row r="96" spans="1:16" ht="12">
      <c r="A96" s="411" t="s">
        <v>764</v>
      </c>
      <c r="B96" s="430" t="s">
        <v>765</v>
      </c>
      <c r="C96" s="407">
        <f>C85+C80+C75+C71+C95</f>
        <v>2446</v>
      </c>
      <c r="D96" s="407">
        <f>D85+D80+D75+D71+D95</f>
        <v>2446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766</v>
      </c>
      <c r="B97" s="406" t="s">
        <v>767</v>
      </c>
      <c r="C97" s="407">
        <f>C96+C68+C66</f>
        <v>2567</v>
      </c>
      <c r="D97" s="407">
        <f>D96+D68+D66</f>
        <v>2446</v>
      </c>
      <c r="E97" s="407">
        <f>E96+E68+E66</f>
        <v>121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768</v>
      </c>
      <c r="B99" s="376"/>
      <c r="C99" s="432"/>
      <c r="D99" s="432"/>
      <c r="E99" s="432"/>
      <c r="F99" s="434" t="s">
        <v>523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462</v>
      </c>
      <c r="B100" s="406" t="s">
        <v>463</v>
      </c>
      <c r="C100" s="396" t="s">
        <v>769</v>
      </c>
      <c r="D100" s="396" t="s">
        <v>770</v>
      </c>
      <c r="E100" s="396" t="s">
        <v>771</v>
      </c>
      <c r="F100" s="396" t="s">
        <v>772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773</v>
      </c>
      <c r="B102" s="409" t="s">
        <v>774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775</v>
      </c>
      <c r="B103" s="409" t="s">
        <v>776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777</v>
      </c>
      <c r="B104" s="409" t="s">
        <v>778</v>
      </c>
      <c r="C104" s="403">
        <v>325</v>
      </c>
      <c r="D104" s="403">
        <v>444</v>
      </c>
      <c r="E104" s="403">
        <v>121</v>
      </c>
      <c r="F104" s="437">
        <f>C104+D104-E104</f>
        <v>648</v>
      </c>
    </row>
    <row r="105" spans="1:16" ht="12">
      <c r="A105" s="438" t="s">
        <v>779</v>
      </c>
      <c r="B105" s="406" t="s">
        <v>780</v>
      </c>
      <c r="C105" s="416">
        <f>SUM(C102:C104)</f>
        <v>325</v>
      </c>
      <c r="D105" s="416">
        <f>SUM(D102:D104)</f>
        <v>444</v>
      </c>
      <c r="E105" s="416">
        <f>SUM(E102:E104)</f>
        <v>121</v>
      </c>
      <c r="F105" s="416">
        <f>SUM(F102:F104)</f>
        <v>648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781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782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3" t="s">
        <v>865</v>
      </c>
      <c r="B109" s="563"/>
      <c r="C109" s="230" t="s">
        <v>856</v>
      </c>
      <c r="D109" s="535"/>
      <c r="E109" s="538" t="s">
        <v>854</v>
      </c>
      <c r="F109" s="538"/>
      <c r="G109" s="538"/>
      <c r="H109" s="538"/>
    </row>
    <row r="110" spans="1:7" ht="12.75">
      <c r="A110" s="303"/>
      <c r="B110" s="441"/>
      <c r="C110" s="303"/>
      <c r="D110" s="303" t="s">
        <v>855</v>
      </c>
      <c r="E110" s="526" t="s">
        <v>852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7">
      <selection activeCell="C30" sqref="C30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783</v>
      </c>
      <c r="F2" s="445"/>
      <c r="G2" s="445"/>
      <c r="H2" s="443"/>
      <c r="I2" s="443"/>
    </row>
    <row r="3" spans="1:9" ht="12" customHeight="1">
      <c r="A3" s="443"/>
      <c r="B3" s="444"/>
      <c r="C3" s="570" t="s">
        <v>784</v>
      </c>
      <c r="D3" s="570"/>
      <c r="E3" s="570"/>
      <c r="F3" s="570"/>
      <c r="G3" s="570"/>
      <c r="H3" s="443"/>
      <c r="I3" s="443"/>
    </row>
    <row r="4" spans="1:9" ht="15" customHeight="1">
      <c r="A4" s="447" t="s">
        <v>386</v>
      </c>
      <c r="B4" s="571" t="str">
        <f>'справка _1_БАЛАНС'!E3</f>
        <v>СВИНЕКОМПЛЕКС НИКОЛОВО АД</v>
      </c>
      <c r="C4" s="571"/>
      <c r="D4" s="571"/>
      <c r="E4" s="571"/>
      <c r="F4" s="571"/>
      <c r="G4" s="572" t="s">
        <v>3</v>
      </c>
      <c r="H4" s="572"/>
      <c r="I4" s="448">
        <f>'справка _1_БАЛАНС'!H3</f>
        <v>117035708</v>
      </c>
    </row>
    <row r="5" spans="1:9" ht="13.5" customHeight="1">
      <c r="A5" s="310" t="s">
        <v>8</v>
      </c>
      <c r="B5" s="561" t="str">
        <f>'справка _1_БАЛАНС'!E5</f>
        <v>01.01.2014-31.12.2014</v>
      </c>
      <c r="C5" s="561"/>
      <c r="D5" s="561"/>
      <c r="E5" s="561"/>
      <c r="F5" s="561"/>
      <c r="G5" s="573" t="s">
        <v>6</v>
      </c>
      <c r="H5" s="573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785</v>
      </c>
    </row>
    <row r="7" spans="1:9" s="453" customFormat="1" ht="12" customHeight="1">
      <c r="A7" s="450" t="s">
        <v>462</v>
      </c>
      <c r="B7" s="451"/>
      <c r="C7" s="574" t="s">
        <v>786</v>
      </c>
      <c r="D7" s="574"/>
      <c r="E7" s="574"/>
      <c r="F7" s="574" t="s">
        <v>787</v>
      </c>
      <c r="G7" s="574"/>
      <c r="H7" s="574"/>
      <c r="I7" s="574"/>
    </row>
    <row r="8" spans="1:9" s="453" customFormat="1" ht="21.75" customHeight="1">
      <c r="A8" s="450"/>
      <c r="B8" s="454" t="s">
        <v>11</v>
      </c>
      <c r="C8" s="455" t="s">
        <v>788</v>
      </c>
      <c r="D8" s="455" t="s">
        <v>789</v>
      </c>
      <c r="E8" s="455" t="s">
        <v>790</v>
      </c>
      <c r="F8" s="456" t="s">
        <v>791</v>
      </c>
      <c r="G8" s="575" t="s">
        <v>792</v>
      </c>
      <c r="H8" s="575"/>
      <c r="I8" s="457" t="s">
        <v>793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534</v>
      </c>
      <c r="H9" s="452" t="s">
        <v>535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794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795</v>
      </c>
      <c r="B12" s="467" t="s">
        <v>796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797</v>
      </c>
      <c r="B13" s="467" t="s">
        <v>798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598</v>
      </c>
      <c r="B14" s="467" t="s">
        <v>799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800</v>
      </c>
      <c r="B15" s="467" t="s">
        <v>801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802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566</v>
      </c>
      <c r="B17" s="473" t="s">
        <v>803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804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795</v>
      </c>
      <c r="B19" s="467" t="s">
        <v>805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806</v>
      </c>
      <c r="B20" s="467" t="s">
        <v>807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808</v>
      </c>
      <c r="B21" s="467" t="s">
        <v>809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810</v>
      </c>
      <c r="B22" s="467" t="s">
        <v>811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812</v>
      </c>
      <c r="B23" s="467" t="s">
        <v>813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814</v>
      </c>
      <c r="B24" s="467" t="s">
        <v>815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816</v>
      </c>
      <c r="B25" s="478" t="s">
        <v>817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818</v>
      </c>
      <c r="B26" s="473" t="s">
        <v>819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69" t="s">
        <v>820</v>
      </c>
      <c r="B28" s="569"/>
      <c r="C28" s="569"/>
      <c r="D28" s="569"/>
      <c r="E28" s="569"/>
      <c r="F28" s="569"/>
      <c r="G28" s="569"/>
      <c r="H28" s="569"/>
      <c r="I28" s="569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3" t="s">
        <v>865</v>
      </c>
      <c r="B30" s="563"/>
      <c r="C30" s="230" t="s">
        <v>856</v>
      </c>
      <c r="D30" s="535"/>
      <c r="E30" s="538" t="s">
        <v>859</v>
      </c>
      <c r="F30" s="538"/>
      <c r="G30" s="538"/>
      <c r="H30" s="538"/>
      <c r="I30"/>
      <c r="J30" s="484"/>
    </row>
    <row r="31" spans="1:9" s="463" customFormat="1" ht="12.75">
      <c r="A31" s="303"/>
      <c r="B31" s="441"/>
      <c r="C31" s="303"/>
      <c r="D31" s="303" t="s">
        <v>855</v>
      </c>
      <c r="F31" s="303"/>
      <c r="G31" s="303"/>
      <c r="H31" s="526" t="s">
        <v>852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A30:B30"/>
    <mergeCell ref="C7:E7"/>
    <mergeCell ref="F7:I7"/>
    <mergeCell ref="G8:H8"/>
    <mergeCell ref="E30:H30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30">
      <selection activeCell="C151" sqref="C151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6" t="s">
        <v>821</v>
      </c>
      <c r="B2" s="576"/>
      <c r="C2" s="576"/>
      <c r="D2" s="576"/>
      <c r="E2" s="576"/>
      <c r="F2" s="576"/>
    </row>
    <row r="3" spans="1:6" ht="12.75" customHeight="1">
      <c r="A3" s="576" t="s">
        <v>822</v>
      </c>
      <c r="B3" s="576"/>
      <c r="C3" s="576"/>
      <c r="D3" s="576"/>
      <c r="E3" s="576"/>
      <c r="F3" s="576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7" t="str">
        <f>'справка _1_БАЛАНС'!E3</f>
        <v>СВИНЕКОМПЛЕКС НИКОЛОВО АД</v>
      </c>
      <c r="C5" s="577"/>
      <c r="D5" s="577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823</v>
      </c>
      <c r="B6" s="578" t="str">
        <f>'справка _1_БАЛАНС'!E5</f>
        <v>01.01.2014-31.12.2014</v>
      </c>
      <c r="C6" s="578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824</v>
      </c>
      <c r="B8" s="504" t="s">
        <v>11</v>
      </c>
      <c r="C8" s="505" t="s">
        <v>825</v>
      </c>
      <c r="D8" s="505" t="s">
        <v>826</v>
      </c>
      <c r="E8" s="505" t="s">
        <v>827</v>
      </c>
      <c r="F8" s="505" t="s">
        <v>828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829</v>
      </c>
      <c r="B10" s="509"/>
      <c r="C10" s="510"/>
      <c r="D10" s="510"/>
      <c r="E10" s="510"/>
      <c r="F10" s="510"/>
    </row>
    <row r="11" spans="1:6" ht="18" customHeight="1">
      <c r="A11" s="511" t="s">
        <v>830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831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548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551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566</v>
      </c>
      <c r="B27" s="516" t="s">
        <v>832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833</v>
      </c>
      <c r="B28" s="519"/>
      <c r="C28" s="510"/>
      <c r="D28" s="510"/>
      <c r="E28" s="510"/>
      <c r="F28" s="517"/>
    </row>
    <row r="29" spans="1:6" ht="12.75">
      <c r="A29" s="511" t="s">
        <v>542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545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548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551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818</v>
      </c>
      <c r="B44" s="516" t="s">
        <v>834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835</v>
      </c>
      <c r="B45" s="519"/>
      <c r="C45" s="510"/>
      <c r="D45" s="510"/>
      <c r="E45" s="510"/>
      <c r="F45" s="517"/>
    </row>
    <row r="46" spans="1:6" ht="12.75">
      <c r="A46" s="511" t="s">
        <v>542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545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548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551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836</v>
      </c>
      <c r="B61" s="516" t="s">
        <v>837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838</v>
      </c>
      <c r="B62" s="519"/>
      <c r="C62" s="510"/>
      <c r="D62" s="510"/>
      <c r="E62" s="510"/>
      <c r="F62" s="517"/>
    </row>
    <row r="63" spans="1:6" ht="12.75">
      <c r="A63" s="511" t="s">
        <v>542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545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548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551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583</v>
      </c>
      <c r="B78" s="516" t="s">
        <v>839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840</v>
      </c>
      <c r="B79" s="516" t="s">
        <v>841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842</v>
      </c>
      <c r="B80" s="516"/>
      <c r="C80" s="510"/>
      <c r="D80" s="510"/>
      <c r="E80" s="510"/>
      <c r="F80" s="517"/>
    </row>
    <row r="81" spans="1:6" ht="14.25" customHeight="1">
      <c r="A81" s="511" t="s">
        <v>830</v>
      </c>
      <c r="B81" s="519"/>
      <c r="C81" s="510"/>
      <c r="D81" s="510"/>
      <c r="E81" s="510"/>
      <c r="F81" s="517"/>
    </row>
    <row r="82" spans="1:6" ht="12.75">
      <c r="A82" s="511" t="s">
        <v>843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831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548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551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566</v>
      </c>
      <c r="B97" s="516" t="s">
        <v>844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833</v>
      </c>
      <c r="B98" s="519"/>
      <c r="C98" s="510"/>
      <c r="D98" s="510"/>
      <c r="E98" s="510"/>
      <c r="F98" s="517"/>
    </row>
    <row r="99" spans="1:6" ht="12.75">
      <c r="A99" s="511" t="s">
        <v>542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545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548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551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818</v>
      </c>
      <c r="B114" s="516" t="s">
        <v>845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835</v>
      </c>
      <c r="B115" s="519"/>
      <c r="C115" s="510"/>
      <c r="D115" s="510"/>
      <c r="E115" s="510"/>
      <c r="F115" s="517"/>
    </row>
    <row r="116" spans="1:6" ht="12.75">
      <c r="A116" s="511" t="s">
        <v>542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545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548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551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836</v>
      </c>
      <c r="B131" s="516" t="s">
        <v>846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838</v>
      </c>
      <c r="B132" s="519"/>
      <c r="C132" s="510"/>
      <c r="D132" s="510"/>
      <c r="E132" s="510"/>
      <c r="F132" s="517"/>
    </row>
    <row r="133" spans="1:6" ht="12.75">
      <c r="A133" s="511" t="s">
        <v>542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545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548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551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583</v>
      </c>
      <c r="B148" s="516" t="s">
        <v>847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848</v>
      </c>
      <c r="B149" s="516" t="s">
        <v>849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3" t="s">
        <v>865</v>
      </c>
      <c r="B151" s="563"/>
      <c r="C151" s="230" t="s">
        <v>856</v>
      </c>
      <c r="D151" s="535"/>
      <c r="E151" s="538" t="s">
        <v>854</v>
      </c>
      <c r="F151" s="538"/>
      <c r="G151" s="538"/>
      <c r="H151" s="538"/>
    </row>
    <row r="152" spans="1:7" ht="12.75">
      <c r="A152" s="524"/>
      <c r="B152" s="525"/>
      <c r="C152" s="303"/>
      <c r="D152" s="303" t="s">
        <v>855</v>
      </c>
      <c r="E152" s="463"/>
      <c r="F152" s="526" t="s">
        <v>852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2015-03-31T13:49:05Z</cp:lastPrinted>
  <dcterms:modified xsi:type="dcterms:W3CDTF">2015-03-31T13:50:27Z</dcterms:modified>
  <cp:category/>
  <cp:version/>
  <cp:contentType/>
  <cp:contentStatus/>
</cp:coreProperties>
</file>