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<sst xmlns="http://schemas.openxmlformats.org/spreadsheetml/2006/main" count="1985" uniqueCount="695">
  <si>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</si>
  <si>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</si>
  <si>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</si>
  <si>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</si>
  <si>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</si>
  <si>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</si>
  <si>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</si>
  <si>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</si>
  <si>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</si>
  <si>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</si>
  <si>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</si>
  <si>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</si>
  <si>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</si>
  <si>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</si>
  <si>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</si>
  <si>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</si>
  <si>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</si>
  <si>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</si>
  <si>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</si>
  <si>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</si>
  <si>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</si>
  <si>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</si>
  <si>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</si>
  <si>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</si>
  <si>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</si>
  <si>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</si>
  <si>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</si>
  <si>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</si>
  <si>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</si>
  <si>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</si>
  <si>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</si>
  <si>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</si>
  <si>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</si>
  <si>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</si>
  <si>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</si>
  <si>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</si>
  <si>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</si>
  <si>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</si>
  <si>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</si>
  <si>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</si>
  <si>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</si>
  <si>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</si>
  <si>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</si>
  <si>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</si>
  <si>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</si>
  <si>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</si>
  <si>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</si>
  <si>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</si>
  <si>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</si>
  <si>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</si>
  <si>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</si>
  <si>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</si>
  <si>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</si>
  <si>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</si>
  <si>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</si>
  <si>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</si>
  <si>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</si>
  <si>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</si>
  <si>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</si>
  <si>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</si>
  <si>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</si>
  <si>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</si>
  <si>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</si>
  <si>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</si>
  <si>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</si>
  <si>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</si>
  <si>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</si>
  <si>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</si>
  <si>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</si>
  <si>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</si>
  <si>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</si>
  <si>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</si>
  <si>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</si>
  <si>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</si>
  <si>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</si>
  <si>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</si>
  <si>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</si>
  <si>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</si>
  <si>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</si>
  <si>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</si>
  <si>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</si>
  <si>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</si>
  <si>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</si>
  <si>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</si>
  <si>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</si>
  <si>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</si>
  <si>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</si>
  <si>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</si>
  <si>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</si>
  <si>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</si>
  <si>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</si>
  <si>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</si>
  <si>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</si>
  <si>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</si>
  <si>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</si>
  <si>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</si>
  <si>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</si>
  <si>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</si>
  <si>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</si>
  <si>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</si>
  <si>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</si>
  <si>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</si>
  <si>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</si>
  <si>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</si>
  <si>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</si>
  <si>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</si>
  <si>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</si>
  <si>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</si>
  <si>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</si>
  <si>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</si>
  <si>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</si>
  <si>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</si>
  <si>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</si>
  <si>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</si>
  <si>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</si>
  <si>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</si>
  <si>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</si>
  <si>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</si>
  <si>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</si>
  <si>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</si>
  <si>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</si>
  <si>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</si>
  <si>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</si>
  <si>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</si>
  <si>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</si>
  <si>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</si>
  <si>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</si>
  <si>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</si>
  <si>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</si>
  <si>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</si>
  <si>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</si>
  <si>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</si>
  <si>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</si>
  <si>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</si>
  <si>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</si>
  <si>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</si>
  <si>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</si>
  <si>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</si>
  <si>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</si>
  <si>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</si>
  <si>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</si>
  <si>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</si>
  <si>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</si>
  <si>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</si>
  <si>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</si>
  <si>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</si>
  <si>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</si>
  <si>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</si>
  <si>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</si>
  <si>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</si>
  <si>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</si>
  <si>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</si>
  <si>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</si>
  <si>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</si>
  <si>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</si>
  <si>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</si>
  <si>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</si>
  <si>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</si>
  <si>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</si>
  <si>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</si>
  <si>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</si>
  <si>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</si>
  <si>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</si>
  <si>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</si>
  <si>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</si>
  <si>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</si>
  <si>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</si>
  <si>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</si>
  <si>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</si>
  <si>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</si>
  <si>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</si>
  <si>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</si>
  <si>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</si>
  <si>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</si>
  <si>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</si>
  <si>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</si>
  <si>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</si>
  <si>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</si>
  <si>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</si>
  <si>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</si>
  <si>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</si>
  <si>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</si>
  <si>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</si>
  <si>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</si>
  <si>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</si>
  <si>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</si>
  <si>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</si>
  <si>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</si>
  <si>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</si>
  <si>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</si>
  <si>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</si>
  <si>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</si>
  <si>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</si>
  <si>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</si>
  <si>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</si>
  <si>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</si>
  <si>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</si>
  <si>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</si>
  <si>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</si>
  <si>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</si>
  <si>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</si>
  <si>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</si>
  <si>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</si>
  <si>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</si>
  <si>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</si>
  <si>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</si>
  <si>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</si>
  <si>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</si>
  <si>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</si>
  <si>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</si>
  <si>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</si>
  <si>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</si>
  <si>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</si>
  <si>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</si>
  <si>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</si>
  <si>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</si>
  <si>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</si>
  <si>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</si>
  <si>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</si>
  <si>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</si>
  <si>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</si>
  <si>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</si>
  <si>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</si>
  <si>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</si>
  <si>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</si>
  <si>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</si>
  <si>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</si>
  <si>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</si>
  <si>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</si>
  <si>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</si>
  <si>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</si>
  <si>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</si>
  <si>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</si>
  <si>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</si>
  <si>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</si>
  <si>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</si>
  <si>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</si>
  <si>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</si>
  <si>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</si>
  <si>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</si>
  <si>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</si>
  <si>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</si>
  <si>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</si>
  <si>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</si>
  <si>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</si>
  <si>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</si>
  <si>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</si>
  <si>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</si>
  <si>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</si>
  <si>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</si>
  <si>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</si>
  <si>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</si>
  <si>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</si>
  <si>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</si>
  <si>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</si>
  <si>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</si>
  <si>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</si>
  <si>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</si>
  <si>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</si>
  <si>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</si>
  <si>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</si>
  <si>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</si>
  <si>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</si>
  <si>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</si>
  <si>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</si>
  <si>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</si>
  <si>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</si>
  <si>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</si>
  <si>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</si>
  <si>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</si>
  <si>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</si>
  <si>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</si>
  <si>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</si>
  <si>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</si>
  <si>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</si>
  <si>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</si>
  <si>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</si>
  <si>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</si>
  <si>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</si>
  <si>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</si>
  <si>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</si>
  <si>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</si>
  <si>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</si>
  <si>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</si>
  <si>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</si>
  <si>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</si>
  <si>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</si>
  <si>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</si>
  <si>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</si>
  <si>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</si>
  <si>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</si>
  <si>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</si>
  <si>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</si>
  <si>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</si>
  <si>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</si>
  <si>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</si>
  <si>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</si>
  <si>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</si>
  <si>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</si>
  <si>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</si>
  <si>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</si>
  <si>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</si>
  <si>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</si>
  <si>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</si>
  <si>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</si>
  <si>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</si>
  <si>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</si>
  <si>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</si>
  <si>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</si>
  <si>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</si>
  <si>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</si>
  <si>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</si>
  <si>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</si>
  <si>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</si>
  <si>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</si>
  <si>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</si>
  <si>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</si>
  <si>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</si>
  <si>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</si>
  <si>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</si>
  <si>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</si>
  <si>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</si>
  <si>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</si>
  <si>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</si>
  <si>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</si>
  <si>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</si>
  <si>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</si>
  <si>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</si>
  <si>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</si>
  <si>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</si>
  <si>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</si>
  <si>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</si>
  <si>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</si>
  <si>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</si>
  <si>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</si>
  <si>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</si>
  <si>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</si>
  <si>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</si>
  <si>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</si>
  <si>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</si>
  <si>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</si>
  <si>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</si>
  <si>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</si>
  <si>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</si>
  <si>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</si>
  <si>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</si>
  <si>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</si>
  <si>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</si>
  <si>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</si>
  <si>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</si>
  <si>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</si>
  <si>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</si>
  <si>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</si>
  <si>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</si>
  <si>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</si>
  <si>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</si>
  <si>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</si>
  <si>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</si>
  <si>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</si>
  <si>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</si>
  <si>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</si>
  <si>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</si>
  <si>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</si>
  <si>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</si>
  <si>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</si>
  <si>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</si>
  <si>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</si>
  <si>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</si>
  <si>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</si>
  <si>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</si>
  <si>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</si>
  <si>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</si>
  <si>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</si>
  <si>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</si>
  <si>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</si>
  <si>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</si>
  <si>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</si>
  <si>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</si>
  <si>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</si>
  <si>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</si>
  <si>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</si>
  <si>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</si>
  <si>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</si>
  <si>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</si>
  <si>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</si>
  <si>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</si>
  <si>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</si>
  <si>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</si>
  <si>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</si>
  <si>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</si>
  <si>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</si>
  <si>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</si>
  <si>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</si>
  <si>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</si>
  <si>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</si>
  <si>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</si>
  <si>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</si>
  <si>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</si>
  <si>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</si>
  <si>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</si>
  <si>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</si>
  <si>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</si>
  <si>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</si>
  <si>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</si>
  <si>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</si>
  <si>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</si>
  <si>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</si>
  <si>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</si>
  <si>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</si>
  <si>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</si>
  <si>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</si>
  <si>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</si>
  <si>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</si>
  <si>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</si>
  <si>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</si>
  <si>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</si>
  <si>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</si>
  <si>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</si>
  <si>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</si>
  <si>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</si>
  <si>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</si>
  <si>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</si>
  <si>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</si>
  <si>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</si>
  <si>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</si>
  <si>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</si>
  <si>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</si>
  <si>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</si>
  <si>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</si>
  <si>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</si>
  <si>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</si>
  <si>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</si>
  <si>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</si>
  <si>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</si>
  <si>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</si>
  <si>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</si>
  <si>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</si>
  <si>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</si>
  <si>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</si>
  <si>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</si>
  <si>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</si>
  <si>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</si>
  <si>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</si>
  <si>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</si>
  <si>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</si>
  <si>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</si>
  <si>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</si>
  <si>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</si>
  <si>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</si>
  <si>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</si>
  <si>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</si>
  <si>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</si>
  <si>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</si>
  <si>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</si>
  <si>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</si>
  <si>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</si>
  <si>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</si>
  <si>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</si>
  <si>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</si>
  <si>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</si>
  <si>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</si>
  <si>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</si>
  <si>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</si>
  <si>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</si>
  <si>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</si>
  <si>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</si>
  <si>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</si>
  <si>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</si>
  <si>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</si>
  <si>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</si>
  <si>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</si>
  <si>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</si>
  <si>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</si>
  <si>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</si>
  <si>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</si>
  <si>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</si>
  <si>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</si>
  <si>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</si>
  <si>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</si>
  <si>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</si>
  <si>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</si>
  <si>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</si>
  <si>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</si>
  <si>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</si>
  <si>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</si>
  <si>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</si>
  <si>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</si>
  <si>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</si>
  <si>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</si>
  <si>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</si>
  <si>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</si>
  <si>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</si>
  <si>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</si>
  <si>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</si>
  <si>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</si>
  <si>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</si>
  <si>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</si>
  <si>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</si>
  <si>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</si>
  <si>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</si>
  <si>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</si>
  <si>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</si>
  <si>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</si>
  <si>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</si>
  <si>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</si>
  <si>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</si>
  <si>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</si>
  <si>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</si>
  <si>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</si>
  <si>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</si>
  <si>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</si>
  <si>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</si>
  <si>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</si>
  <si>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</si>
  <si>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</si>
  <si>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</si>
  <si>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</si>
  <si>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</si>
  <si>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</si>
  <si>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</si>
  <si>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</si>
  <si>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</si>
  <si>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</si>
  <si>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</si>
  <si>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</si>
  <si>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</si>
  <si>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</si>
  <si>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</si>
  <si>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</si>
  <si>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</si>
  <si>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</si>
  <si>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</si>
  <si>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</si>
  <si>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</si>
  <si>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</si>
  <si>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</si>
  <si>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</si>
  <si>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</si>
  <si>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</si>
  <si>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</si>
  <si>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</si>
  <si>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</si>
  <si>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</si>
  <si>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</si>
  <si>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</si>
  <si>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</si>
  <si>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</si>
  <si>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</si>
  <si>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</si>
  <si>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</si>
  <si>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</si>
  <si>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</si>
  <si>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</si>
  <si>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</si>
  <si>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</si>
  <si>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</si>
  <si>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</si>
  <si>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</si>
  <si>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</si>
  <si>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</si>
  <si>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</si>
  <si>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</si>
  <si>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</si>
  <si>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</si>
  <si>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</si>
  <si>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</si>
  <si>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</si>
  <si>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</si>
  <si>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</si>
  <si>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</si>
  <si>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</si>
  <si>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</si>
  <si>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</si>
  <si>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</si>
  <si>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</si>
  <si>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</si>
  <si>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</si>
  <si>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</si>
  <si>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</si>
  <si>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</si>
  <si>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</si>
  <si>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</si>
  <si>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</si>
  <si>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</si>
  <si>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</si>
  <si>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</si>
  <si>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</si>
  <si>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</si>
  <si>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</si>
  <si>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</si>
  <si>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</si>
  <si>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</si>
  <si>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</si>
  <si>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</si>
  <si>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</si>
  <si>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</si>
  <si>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</si>
  <si>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</si>
  <si>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</si>
  <si>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</si>
  <si>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</si>
  <si>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</si>
  <si>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</si>
  <si>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</si>
  <si>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</si>
  <si>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</si>
  <si>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</si>
  <si>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</si>
  <si>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</si>
  <si>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</si>
  <si>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</si>
  <si>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</si>
  <si>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</si>
  <si>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</si>
  <si>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</si>
  <si>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</si>
  <si>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</si>
  <si>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</si>
  <si>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</si>
  <si>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</si>
  <si>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</si>
  <si>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</si>
  <si>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</si>
  <si>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</si>
  <si>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</si>
  <si>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</si>
  <si>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</si>
  <si>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</si>
  <si>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</si>
  <si>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</si>
  <si>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</si>
  <si>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</si>
  <si>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</si>
  <si>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</si>
  <si>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</si>
  <si>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</si>
  <si>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</si>
  <si>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</si>
  <si>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</si>
  <si>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</si>
  <si>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</si>
  <si>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</si>
  <si>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</si>
  <si>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</si>
  <si>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</si>
  <si>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</si>
  <si>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</si>
  <si>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</si>
  <si>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</si>
  <si>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</si>
  <si>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</si>
  <si>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</si>
  <si>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</si>
  <si>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</si>
  <si>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</si>
  <si>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</si>
  <si>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</si>
  <si>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</si>
  <si>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</si>
  <si>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</si>
  <si>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</si>
  <si>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</si>
  <si>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</si>
  <si>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</si>
  <si>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</si>
  <si>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</si>
  <si>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</si>
  <si>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</si>
  <si>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</si>
  <si>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</si>
  <si>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</si>
  <si>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</si>
  <si>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</si>
  <si>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</si>
  <si>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</si>
  <si>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</si>
  <si>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</si>
  <si>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</si>
  <si>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</si>
  <si>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</si>
  <si>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</si>
  <si>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</si>
  <si>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</si>
  <si>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</si>
  <si>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АНТОН ВАСИЛЕВ БОЖКОВ</t>
  </si>
  <si>
    <t>гр. София, бул. "Цар Борис III" № 126</t>
  </si>
  <si>
    <t>028952442</t>
  </si>
  <si>
    <t>office@infraholding.bg</t>
  </si>
  <si>
    <t>ФИСКОНСУЛТИНГ ООД</t>
  </si>
  <si>
    <t>счетоводна къща</t>
  </si>
  <si>
    <t>АНТОН БОЖКОВ</t>
  </si>
  <si>
    <t>1Инфра билдинг ЕООД</t>
  </si>
  <si>
    <t>2Витех строй ЕООД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</si>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</sst>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43" sqref="A4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44314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300" verticalDpi="3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-58424</v>
      </c>
      <c r="H28" s="375">
        <f>SUM(H29:H31)</f>
        <v>-58335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-58424</v>
      </c>
      <c r="H30" s="137">
        <v>-58335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-89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-58388</v>
      </c>
      <c r="H34" s="377">
        <f>H28+H32+H33</f>
        <v>-58424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10047</v>
      </c>
      <c r="H37" s="379">
        <f>H26+H18+H34</f>
        <v>10011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</v>
      </c>
      <c r="H61" s="375">
        <f>SUM(H62:H68)</f>
        <v>14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11</v>
      </c>
      <c r="H62" s="137">
        <v>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139</v>
      </c>
      <c r="H69" s="137">
        <v>136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155</v>
      </c>
      <c r="H71" s="377">
        <f>H59+H60+H61+H69+H70</f>
        <v>150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10197</v>
      </c>
      <c r="D75" s="137">
        <v>10157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10197</v>
      </c>
      <c r="D76" s="377">
        <f>SUM(D68:D75)</f>
        <v>10157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155</v>
      </c>
      <c r="H79" s="379">
        <f>H71+H73+H75+H77</f>
        <v>150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10199</v>
      </c>
      <c r="D94" s="381">
        <f>D65+D76+D85+D92+D93</f>
        <v>10158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10202</v>
      </c>
      <c r="D95" s="383">
        <f>D94+D56</f>
        <v>10161</v>
      </c>
      <c r="E95" s="169" t="s">
        <v>635</v>
      </c>
      <c r="F95" s="280" t="s">
        <v>268</v>
      </c>
      <c r="G95" s="382">
        <f>G37+G40+G56+G79</f>
        <v>10202</v>
      </c>
      <c r="H95" s="383">
        <f>H37+H40+H56+H79</f>
        <v>10161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44314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H56" sqref="H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</v>
      </c>
      <c r="D13" s="257">
        <v>29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>
        <v>48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</v>
      </c>
      <c r="D22" s="408">
        <f>SUM(D12:D18)+D19</f>
        <v>77</v>
      </c>
      <c r="E22" s="135" t="s">
        <v>309</v>
      </c>
      <c r="F22" s="177" t="s">
        <v>310</v>
      </c>
      <c r="G22" s="256">
        <v>39</v>
      </c>
      <c r="H22" s="257">
        <v>40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39</v>
      </c>
      <c r="H27" s="408">
        <f>SUM(H22:H26)</f>
        <v>40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</v>
      </c>
      <c r="D31" s="414">
        <f>D29+D22</f>
        <v>78</v>
      </c>
      <c r="E31" s="191" t="s">
        <v>548</v>
      </c>
      <c r="F31" s="206" t="s">
        <v>331</v>
      </c>
      <c r="G31" s="193">
        <f>G16+G18+G27</f>
        <v>39</v>
      </c>
      <c r="H31" s="194">
        <f>H16+H18+H27</f>
        <v>40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</v>
      </c>
      <c r="D36" s="416">
        <f>D31-D34+D35</f>
        <v>78</v>
      </c>
      <c r="E36" s="202" t="s">
        <v>346</v>
      </c>
      <c r="F36" s="196" t="s">
        <v>347</v>
      </c>
      <c r="G36" s="207">
        <f>G35-G34+G31</f>
        <v>39</v>
      </c>
      <c r="H36" s="208">
        <f>H35-H34+H31</f>
        <v>40</v>
      </c>
    </row>
    <row r="37" spans="1:8" ht="15.75">
      <c r="A37" s="201" t="s">
        <v>348</v>
      </c>
      <c r="B37" s="171" t="s">
        <v>349</v>
      </c>
      <c r="C37" s="413">
        <f>IF((G36-C36)&gt;0,G36-C36,0)</f>
        <v>36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36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36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38</v>
      </c>
    </row>
    <row r="45" spans="1:8" ht="16.5" thickBot="1">
      <c r="A45" s="210" t="s">
        <v>371</v>
      </c>
      <c r="B45" s="211" t="s">
        <v>372</v>
      </c>
      <c r="C45" s="409">
        <f>C36+C38+C42</f>
        <v>39</v>
      </c>
      <c r="D45" s="410">
        <f>D36+D38+D42</f>
        <v>78</v>
      </c>
      <c r="E45" s="210" t="s">
        <v>373</v>
      </c>
      <c r="F45" s="212" t="s">
        <v>374</v>
      </c>
      <c r="G45" s="409">
        <f>G42+G36</f>
        <v>39</v>
      </c>
      <c r="H45" s="410">
        <f>H42+H36</f>
        <v>78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44314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</v>
      </c>
      <c r="D12" s="137">
        <v>-5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>
        <v>-49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-16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-74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2</v>
      </c>
      <c r="D25" s="137">
        <v>25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-1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</v>
      </c>
      <c r="D33" s="438">
        <f>SUM(D23:D32)</f>
        <v>31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-43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38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38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44314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44" sqref="H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-58424</v>
      </c>
      <c r="K13" s="364"/>
      <c r="L13" s="363">
        <f>SUM(C13:K13)</f>
        <v>10011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-58424</v>
      </c>
      <c r="K17" s="432">
        <f t="shared" si="2"/>
        <v>0</v>
      </c>
      <c r="L17" s="363">
        <f t="shared" si="1"/>
        <v>10011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36</v>
      </c>
      <c r="J18" s="363">
        <f>+'1-Баланс'!G33</f>
        <v>0</v>
      </c>
      <c r="K18" s="364"/>
      <c r="L18" s="363">
        <f t="shared" si="1"/>
        <v>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36</v>
      </c>
      <c r="J31" s="432">
        <f t="shared" si="6"/>
        <v>-58424</v>
      </c>
      <c r="K31" s="432">
        <f t="shared" si="6"/>
        <v>0</v>
      </c>
      <c r="L31" s="363">
        <f t="shared" si="1"/>
        <v>10047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36</v>
      </c>
      <c r="J34" s="366">
        <f t="shared" si="7"/>
        <v>-58424</v>
      </c>
      <c r="K34" s="366">
        <f t="shared" si="7"/>
        <v>0</v>
      </c>
      <c r="L34" s="430">
        <f t="shared" si="1"/>
        <v>10047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44314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 t="s">
        <v>693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692</v>
      </c>
      <c r="B13" s="459" t="s">
        <v>694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44314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10202</v>
      </c>
      <c r="D6" s="454">
        <f aca="true" t="shared" si="0" ref="D6:D15">C6-E6</f>
        <v>0</v>
      </c>
      <c r="E6" s="453">
        <f>'1-Баланс'!G95</f>
        <v>10202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10047</v>
      </c>
      <c r="D7" s="454">
        <f t="shared" si="0"/>
        <v>-48316</v>
      </c>
      <c r="E7" s="453">
        <f>'1-Баланс'!G18</f>
        <v>58363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36</v>
      </c>
      <c r="D8" s="454">
        <f t="shared" si="0"/>
        <v>0</v>
      </c>
      <c r="E8" s="453">
        <f>ABS('2-Отчет за доходите'!C44)-ABS('2-Отчет за доходите'!G44)</f>
        <v>36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10047</v>
      </c>
      <c r="D11" s="454">
        <f t="shared" si="0"/>
        <v>0</v>
      </c>
      <c r="E11" s="453">
        <f>'4-Отчет за собствения капитал'!L34</f>
        <v>10047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0.0035831591519856674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0.23225806451612904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0.0035287198588512055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65.8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65.8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0.012903225806451613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0.012903225806451613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0.015427490793271622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0.015193099392276022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0.003682691350651936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0.9487179487179487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4.1891891891891895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10197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10197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10199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10202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-58424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-58424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36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-58388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10047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139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155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155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36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36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36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36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39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39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2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36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36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36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-58424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-58424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-58424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-58424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10011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10011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36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10047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10047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Koritanova</cp:lastModifiedBy>
  <cp:lastPrinted>2021-04-28T07:43:32Z</cp:lastPrinted>
  <dcterms:created xsi:type="dcterms:W3CDTF">2006-09-16T00:00:00Z</dcterms:created>
  <dcterms:modified xsi:type="dcterms:W3CDTF">2021-04-28T07:44:24Z</dcterms:modified>
  <cp:category/>
  <cp:version/>
  <cp:contentType/>
  <cp:contentStatus/>
</cp:coreProperties>
</file>