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2120" windowHeight="5295" tabRatio="699" firstSheet="23" activeTab="23"/>
  </bookViews>
  <sheets>
    <sheet name="ТО.1.1" sheetId="1" state="hidden" r:id="rId1"/>
    <sheet name="ТО.1.2" sheetId="2" state="hidden" r:id="rId2"/>
    <sheet name="ТО.2 " sheetId="3" state="hidden" r:id="rId3"/>
    <sheet name="TO.3" sheetId="4" state="hidden" r:id="rId4"/>
    <sheet name="ТО.4" sheetId="5" state="hidden" r:id="rId5"/>
    <sheet name="ТО.5" sheetId="6" state="hidden" r:id="rId6"/>
    <sheet name="ТО.6" sheetId="7" state="hidden" r:id="rId7"/>
    <sheet name="ТО.6.1" sheetId="8" state="hidden" r:id="rId8"/>
    <sheet name="ТО.6.2" sheetId="9" state="hidden" r:id="rId9"/>
    <sheet name="ТО.6.3" sheetId="10" state="hidden" r:id="rId10"/>
    <sheet name="ТО.7" sheetId="11" state="hidden" r:id="rId11"/>
    <sheet name="ПР.1" sheetId="12" state="hidden" r:id="rId12"/>
    <sheet name="ПР.2" sheetId="13" state="hidden" r:id="rId13"/>
    <sheet name="ЕИП-ОЗ" sheetId="14" state="hidden" r:id="rId14"/>
    <sheet name="ЕИП-ГО" sheetId="15" state="hidden" r:id="rId15"/>
    <sheet name="ТО.8" sheetId="16" state="hidden" r:id="rId16"/>
    <sheet name="ТО.9.Б" sheetId="17" state="hidden" r:id="rId17"/>
    <sheet name="ТО.10.Б" sheetId="18" state="hidden" r:id="rId18"/>
    <sheet name="ТО.11.Б" sheetId="19" state="hidden" r:id="rId19"/>
    <sheet name="ТО.12" sheetId="20" state="hidden" r:id="rId20"/>
    <sheet name="ТО.13.Б" sheetId="21" state="hidden" r:id="rId21"/>
    <sheet name="ТО.14.Б" sheetId="22" state="hidden" r:id="rId22"/>
    <sheet name="ТО.15" sheetId="23" state="hidden" r:id="rId23"/>
    <sheet name="ТО.16" sheetId="24" r:id="rId24"/>
    <sheet name="ТО.17" sheetId="25" r:id="rId25"/>
    <sheet name="Списък с банки" sheetId="26" state="veryHidden" r:id="rId26"/>
    <sheet name="Списък с валути" sheetId="27" state="veryHidden" r:id="rId27"/>
    <sheet name="Държави по ЕИП" sheetId="28" state="veryHidden" r:id="rId28"/>
    <sheet name="Имоти" sheetId="29" state="veryHidden" r:id="rId29"/>
    <sheet name="Видове застраховки" sheetId="30" state="veryHidden" r:id="rId30"/>
    <sheet name="ТО.18" sheetId="31" r:id="rId31"/>
    <sheet name="ТО.19" sheetId="32" r:id="rId32"/>
    <sheet name="ТО.20" sheetId="33" state="hidden" r:id="rId33"/>
  </sheets>
  <externalReferences>
    <externalReference r:id="rId36"/>
    <externalReference r:id="rId37"/>
    <externalReference r:id="rId38"/>
  </externalReferences>
  <definedNames>
    <definedName name="_1_?????1">#REF!</definedName>
    <definedName name="_2_?????2">#REF!</definedName>
    <definedName name="_god95">'[1]база'!#REF!</definedName>
    <definedName name="_СМ661">#REF!</definedName>
    <definedName name="as">#REF!</definedName>
    <definedName name="asd">#REF!</definedName>
    <definedName name="banka">'Списък с банки'!$C$2:$C$30</definedName>
    <definedName name="dargava">'Държави по ЕИП'!$C$2:$C$57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158_2451" localSheetId="25">'Списък с банки'!#REF!</definedName>
    <definedName name="P186_2869" localSheetId="25">'Списък с банки'!#REF!</definedName>
    <definedName name="P309_4668" localSheetId="25">'Списък с банки'!#REF!</definedName>
    <definedName name="PP">'[2]Граница-спрямо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'TO.3'!$A$1:$E$38</definedName>
    <definedName name="_xlnm.Print_Area" localSheetId="13">'ЕИП-ОЗ'!$A$1:$BL$42</definedName>
    <definedName name="_xlnm.Print_Area" localSheetId="11">'ПР.1'!$A$1:$P$34</definedName>
    <definedName name="_xlnm.Print_Area" localSheetId="12">'ПР.2'!$A$1:$P$35</definedName>
    <definedName name="_xlnm.Print_Area" localSheetId="0">'ТО.1.1'!$A$1:$AB$39</definedName>
    <definedName name="_xlnm.Print_Area" localSheetId="1">'ТО.1.2'!$A$1:$AN$39</definedName>
    <definedName name="_xlnm.Print_Area" localSheetId="18">'ТО.11.Б'!$A$1:$F$54</definedName>
    <definedName name="_xlnm.Print_Area" localSheetId="19">'ТО.12'!$A$1:$O$70</definedName>
    <definedName name="_xlnm.Print_Area" localSheetId="22">'ТО.15'!$A$1:$R$35</definedName>
    <definedName name="_xlnm.Print_Area" localSheetId="24">'ТО.17'!$A$1:$D$127</definedName>
    <definedName name="_xlnm.Print_Area" localSheetId="30">'ТО.18'!$A$1:$D$51</definedName>
    <definedName name="_xlnm.Print_Area" localSheetId="31">'ТО.19'!$A$1:$I$31</definedName>
    <definedName name="_xlnm.Print_Area" localSheetId="32">'ТО.20'!$A$1:$R$101</definedName>
    <definedName name="_xlnm.Print_Area" localSheetId="4">'ТО.4'!$A$1:$J$39</definedName>
    <definedName name="_xlnm.Print_Area" localSheetId="5">'ТО.5'!$A$1:$AC$39</definedName>
    <definedName name="_xlnm.Print_Area" localSheetId="6">'ТО.6'!$A$1:$O$38</definedName>
    <definedName name="_xlnm.Print_Area" localSheetId="7">'ТО.6.1'!$A$1:$O$39</definedName>
    <definedName name="_xlnm.Print_Area" localSheetId="8">'ТО.6.2'!$A$1:$O$39</definedName>
    <definedName name="_xlnm.Print_Area" localSheetId="9">'ТО.6.3'!$A$1:$O$39</definedName>
    <definedName name="_xlnm.Print_Area" localSheetId="10">'ТО.7'!$A$1:$P$40</definedName>
    <definedName name="_xlnm.Print_Area" localSheetId="15">'ТО.8'!$A$1:$C$30</definedName>
    <definedName name="_xlnm.Print_Area" localSheetId="16">'ТО.9.Б'!$A$1:$C$59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'Списък с валути'!$C$2:$C$43</definedName>
    <definedName name="XS014562443">'[3]T-Securities_Trade 2001'!$F$5</definedName>
    <definedName name="АКВИЗ">#REF!</definedName>
    <definedName name="Валути">'Списък с валути'!$C$2:$C$43</definedName>
    <definedName name="гг">'[2]Граница-спрямо премиите 2006'!#REF!</definedName>
    <definedName name="ГФ">#REF!</definedName>
    <definedName name="ДЗН">#REF!</definedName>
    <definedName name="Държава">'Държави по ЕИП'!$C$2:$C$57</definedName>
    <definedName name="ЕИП">'Държави по ЕИП'!$F$2:$F$33</definedName>
    <definedName name="Застраховки">'Видове застраховки'!$A$2:$A$30</definedName>
    <definedName name="ИЗГ_ДОГ">#REF!</definedName>
    <definedName name="ИЗПЛ_АКТ_З">#REF!</definedName>
    <definedName name="ИЗПЛ_ДИР_З">#REF!</definedName>
    <definedName name="Имоти">'Имоти'!$C$2:$C$56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'[2]Граница-спрямо премиите 2006'!$B$45</definedName>
    <definedName name="П2">'[2]Граница-спрямо премиите 2006'!$B$48</definedName>
    <definedName name="ПП">'[2]Граница-спрямо премиите 2006'!$B$2</definedName>
    <definedName name="ПП_ПР_АКПР">#REF!</definedName>
    <definedName name="ППкрай">'[2]Граница-спрямо премиите 2006'!$B$8</definedName>
    <definedName name="ППн">'[2]Граница-спрямо премиите 2006'!#REF!</definedName>
    <definedName name="ППначало">'[2]Граница-спрямо премиите 2006'!$B$5</definedName>
    <definedName name="ППркрай11">'[2]Граница-спрямо премиите 2006'!$B$19</definedName>
    <definedName name="ППркрай12">'[2]Граница-спрямо премиите 2006'!$B$30</definedName>
    <definedName name="ППркрай13">'[2]Граница-спрямо премиите 2006'!$B$41</definedName>
    <definedName name="ППрначало11">'[2]Граница-спрямо премиите 2006'!$B$16</definedName>
    <definedName name="ППрначало12">'[2]Граница-спрямо премиите 2006'!$B$27</definedName>
    <definedName name="ППрначало13">'[2]Граница-спрямо премиите 2006'!$B$38</definedName>
    <definedName name="ПР_М">#REF!</definedName>
    <definedName name="Пр11">'[2]Граница-спрямо премиите 2006'!$B$13</definedName>
    <definedName name="Пр12">'[2]Граница-спрямо премиите 2006'!$B$24</definedName>
    <definedName name="Пр13">'[2]Граница-спрямо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<sst xmlns="http://schemas.openxmlformats.org/spreadsheetml/2006/main" count="2504" uniqueCount="1262">
  <si>
    <t>Резерв за неизтекли рискове</t>
  </si>
  <si>
    <t>Брутен размер</t>
  </si>
  <si>
    <t>СТОРНИРАНИ ПРЕМИИ ОТ ОТСТЪПЕНИЯ ПРЕМИЕН ПРИХОД</t>
  </si>
  <si>
    <t>РАЗХОДИ ЗА КОМИСИОНИ НА ЦЕДЕНТА</t>
  </si>
  <si>
    <t>ИЗПЛАТЕНИ ОБЕЗЩЕТЕНИЯ НА ЦЕДЕНТА</t>
  </si>
  <si>
    <t>/СПРАВКАТА СЕ ПОПЪЛВА ОТДЕЛНО ЗА ВСЕКИ РЕТРОЦЕСИОНЕР, С КОЙТО ПРЕЗАСТРАХОВАТЕЛЯТ ИМА СКЛЮЧЕНИ ДОГОВОРИ/</t>
  </si>
  <si>
    <t>ОТСТЪПЕНА  ЗАСТРАХОВАТЕЛНА СУМА ПО ДОГОВОРИ, ПЛАСИРАНИ НА РЕТРОЦЕСИОНЕРА</t>
  </si>
  <si>
    <t>ОТСТЪПЕНИ ПРЕМИИ, ПО ДОГОВОРИ ПЛАСИРАНИ НА РЕТРОЦЕСИОНЕРА</t>
  </si>
  <si>
    <t>ПРИХОДИ ОТ КОМИСИОНИ, ПО ДОГОВОРИ ПЛАСИРАНИ НА РЕТРОЦЕСИОНЕРА</t>
  </si>
  <si>
    <t>ПРИХОДИ ОТ УЧАСТИЕ В РЕЗУЛТАТА ОТ РЕТРОЦЕДИРАНЕ</t>
  </si>
  <si>
    <t>ДЯЛ НА РЕТРОЦЕСИОНЕРА В ИЗПЛАТЕНИТЕ  ОБЕЗЩЕТЕНИЯ</t>
  </si>
  <si>
    <t>ДЯЛ НА РЕТРОЦЕСИОНЕРА В ПРЕНОС-ПРЕМИЙНИЯ РЕЗЕРВ</t>
  </si>
  <si>
    <t>ДЯЛ НА РЕТРОЦЕСИОНЕРА В РЕЗЕРВА ЗА ПРЕДСТОЯЩИ ПЛАЩАНИЯ</t>
  </si>
  <si>
    <t>ДЯЛ НА РЕТРОЦЕСИОНЕРА В ДРУГИ РЕЗЕРВИ</t>
  </si>
  <si>
    <t>ДРУГИ (различни от дял в техническите резерви) ВЗЕМАНИЯ ОТ РЕТРОЦЕСИОНЕРА</t>
  </si>
  <si>
    <t>ДРУГИ (различни от задържани депозити) ЗАДЪЛЖЕНИЯ КЪМ РЕТРОЦЕСИОНЕРА</t>
  </si>
  <si>
    <t>в т.ч. вземания във връзка с изплатени обезщетения</t>
  </si>
  <si>
    <t>в т.ч. дължими ретроцедирани премии</t>
  </si>
  <si>
    <t>/СПРАВКАТА СЕ ПОПЪЛВА ОТДЕЛНО ЗА ВСЕКИ ЦЕДЕНТ, С КОЙТО ПРЕЗАСТРАХОВАТЕЛЯТ ИМА СКЛЮЧЕНИ ДОГОВОРИ, КАКТО И ОБЩО ЗА ВСИЧКИ ЦЕДЕНТИ/</t>
  </si>
  <si>
    <t>ФИРМА НА ЗАСТРАХОВАТЕЛЯ ПО РАЗДЕЛ II, БУКВА "А" ОТ ПРИЛОЖЕНИЕ Nо 1 КЪМ КОДЕКСА ЗА ЗАСТРАХОВАНЕТО:</t>
  </si>
  <si>
    <t>Справка ЕИП-ОЗ: Сключени сделки при правото на установяване или свободата на предоставяне на услуги на територията на ЕИП за периода от 01.01 до края на ..... тримесечие на.…........година</t>
  </si>
  <si>
    <t>ДЪРЖАВИ ЧЛЕНКИ НА ЕИП</t>
  </si>
  <si>
    <t>Държава членка на ЕИП</t>
  </si>
  <si>
    <t>.................</t>
  </si>
  <si>
    <t>Брой новосключени договори</t>
  </si>
  <si>
    <t>Изплатени претенции</t>
  </si>
  <si>
    <t>Изплатени комисиони</t>
  </si>
  <si>
    <t>Забележка 1: В колоните "Премиен приход", изплатени претенции и изплатени комисиони се попълват начислените: премии, претенции и комисиони за периода от 1 (първи) януари до края на съответното тримесечие без да се приспада дела на презастрахователя.</t>
  </si>
  <si>
    <t xml:space="preserve">Граница на платежоспособност </t>
  </si>
  <si>
    <t>Стойност</t>
  </si>
  <si>
    <r>
      <t>Граница на платежоспособност</t>
    </r>
    <r>
      <rPr>
        <sz val="12"/>
        <rFont val="Times New Roman"/>
        <family val="1"/>
      </rPr>
      <t xml:space="preserve"> (по-високия от резултатите ГПп и ГПщ, сравнен с ГПпр)</t>
    </r>
  </si>
  <si>
    <t xml:space="preserve"> I метод Граница на платежоспособност, изчислена спрямо премиите</t>
  </si>
  <si>
    <t>ПП</t>
  </si>
  <si>
    <t>Премиен приход през последния едногодишен период (предходните 12 месеца), вкл. премиите по активно презастраховане</t>
  </si>
  <si>
    <t>Пр</t>
  </si>
  <si>
    <t xml:space="preserve">Премиен приход по застраховки по раздел II, т. 11, 12 и 13 от Приложение № 1 към КЗ за последния едногодишен период </t>
  </si>
  <si>
    <t>ППн</t>
  </si>
  <si>
    <t xml:space="preserve">Пренос-премиен резерв към началото на периода </t>
  </si>
  <si>
    <t>ППрн</t>
  </si>
  <si>
    <t>Пренос-премиен резерв към началото на периода по застраховки по раздел II, т. 11, 12 и 13 от Приложение № 1 към КЗ</t>
  </si>
  <si>
    <t>ППкр</t>
  </si>
  <si>
    <t xml:space="preserve">Пренос-премиен резерв към края на периода </t>
  </si>
  <si>
    <t>ППркр</t>
  </si>
  <si>
    <t>Пренос-премиен резерв към края на периода по застраховки по раздел II, т. 11, 12 и 13 от Приложение № 1 към КЗ</t>
  </si>
  <si>
    <t>По-високия от първи и втори резултат</t>
  </si>
  <si>
    <t>Частта от включените в премийния приход върнати премии през последния едногодишен период (предходните 12 месеца)</t>
  </si>
  <si>
    <t>Частта от включените в премийния приход отписани вземания по премии във връзка с предстрочно прекратени договори</t>
  </si>
  <si>
    <t>Справка ЕИП-ГО: Сключени сделки при правото на установяване или свободата на предоставяне на услуги на територията на ЕИП 
от 01.01 до края на ..... тримесечие на.…........година</t>
  </si>
  <si>
    <t>Частта от включените в премийния приход данъци, вноски във фондове и други законоустановени отчисления за последния едногодишен период (предходните 12 месеца)</t>
  </si>
  <si>
    <t>ВП</t>
  </si>
  <si>
    <t>ИП</t>
  </si>
  <si>
    <t>Делът на презастрахователите в извършени плащания по претенции през едногодишния период, предшестваш предходния.</t>
  </si>
  <si>
    <t>Делът на презастрахователите в извършени плащанияпо претенции през предходния едногодишен период</t>
  </si>
  <si>
    <t>Делът на презастрахователите в извършени плащания по претенции през последния едногодишен период</t>
  </si>
  <si>
    <t>ДП</t>
  </si>
  <si>
    <t>РППн</t>
  </si>
  <si>
    <t xml:space="preserve">Резерв за предстоящи плащания към началото на тригодишния период </t>
  </si>
  <si>
    <t>РППкр</t>
  </si>
  <si>
    <t xml:space="preserve">Резерв за предстоящи плащания към края на периода </t>
  </si>
  <si>
    <t>ПРПП</t>
  </si>
  <si>
    <t>ПРППн</t>
  </si>
  <si>
    <t xml:space="preserve">Дял на презастрахователите в резерва за предстоящи плащания към началото на тригодишния период </t>
  </si>
  <si>
    <t>ПРППкр</t>
  </si>
  <si>
    <t>Дял на презастрахователите в резерва за предстоящи плащания към края на периода</t>
  </si>
  <si>
    <t>ППРПП</t>
  </si>
  <si>
    <t>НВП</t>
  </si>
  <si>
    <t>БВП</t>
  </si>
  <si>
    <t>К1</t>
  </si>
  <si>
    <t>ГПп</t>
  </si>
  <si>
    <t xml:space="preserve">Границата на платежоспособност  I метод </t>
  </si>
  <si>
    <t>ГПп = (П - ВП) x 0,18 х К1, когато (П - ВП) &lt; 106 200 000</t>
  </si>
  <si>
    <t>ГПп = [0,18 x 106 200 000 + 0,16 x (П - ВП - 106 200 000)] x К1, когато (П - ВП) &gt; 106 200 000</t>
  </si>
  <si>
    <t>Прил.№ 2</t>
  </si>
  <si>
    <t>ІI метод - Граница на платежоспособност, изчислена спрямо средногодишния размер на претенциите</t>
  </si>
  <si>
    <t>П</t>
  </si>
  <si>
    <t xml:space="preserve">     Извършените плащания по претенции по застраховки по раздел II, т. 11, 12 и 13 от Приложение № 1 към КЗ</t>
  </si>
  <si>
    <t xml:space="preserve">Резерв за предстоящи плащания, включително резерва по активно презастраховане, към началото на тригодишния (седемгодишния) период </t>
  </si>
  <si>
    <t xml:space="preserve">Резерв за предстоящи плащания, включително резерва по активно презастраховане, към края на периода </t>
  </si>
  <si>
    <t>РППрн</t>
  </si>
  <si>
    <t xml:space="preserve">Резерв за предстоящи плащания, включително резерва по активно презастраховане, по застраховки по раздел II, т. 11, 12 и 13 от Приложение № 1 към КЗ към началото на тригодишния (седемгодишния) период </t>
  </si>
  <si>
    <t>РППркр</t>
  </si>
  <si>
    <t xml:space="preserve">Резерв за предстоящи плащания, включително резерва по активно презастраховане, по застраховки по раздел II, т. 11, 12 и 13 от Приложение № 1 към КЗ към края на периода </t>
  </si>
  <si>
    <t>ПРППр</t>
  </si>
  <si>
    <t>ПР</t>
  </si>
  <si>
    <t xml:space="preserve">Приходи от регресни искове през предходните 3 (7) едногодишни периода </t>
  </si>
  <si>
    <t>1/3 - когато общият размер на извършените плащания по претенции, съответно промяната в резерва за предстоящи плащания и приходите от регресни искове, е за последните 3 едногодишни периоди</t>
  </si>
  <si>
    <t>1/7 - когато общият размер на извършените плащания по претенции, съответно промяната в резерва за предстоящи плащания и приходите от регресни искове, е за последните 7 едногодишни периода</t>
  </si>
  <si>
    <t>К2</t>
  </si>
  <si>
    <t>ГПщ</t>
  </si>
  <si>
    <t xml:space="preserve">Границата на платежоспособност  ІI метод </t>
  </si>
  <si>
    <t>ГПщ = (ИП + П x 0,5 + ПРПП + + ПРППр x 0,5 - ПР) x К1 x 0,26 x К2,  когато (ИП + П x 0,5 + ПРПП + ПРППр x 0,5 - ПР) x К1 &lt; 74 400 000</t>
  </si>
  <si>
    <t>ГПщ = {0,26 x 74 400 000 + 0,23 x [(ИП + П x 0,5 + ПРПП + ПРППр x 0,5 - ПР) x К1 - 74 400 000 ]} x К2, когато (ИП + П x 0,5 + ПРПП + ПРППр x 0,5 - ПР) x К1 &gt; 74 400 000</t>
  </si>
  <si>
    <t>ГПпр</t>
  </si>
  <si>
    <t>граница на платежоспособност за предходния едногодишен период</t>
  </si>
  <si>
    <t>К</t>
  </si>
  <si>
    <t>Начислен данък по Закона за данък върху застрахователните премии</t>
  </si>
  <si>
    <t>коефициент = нетен резерв за предстоящи плащания в края на периода / нетен резерв за предстоящи плащания в началото на едногодишния период, К &lt; 1</t>
  </si>
  <si>
    <t xml:space="preserve">Границата на платежоспособност </t>
  </si>
  <si>
    <t>Собствените средства, намалени с нематериалните активи</t>
  </si>
  <si>
    <t>Участващи в изчислението параметри</t>
  </si>
  <si>
    <t>т.1</t>
  </si>
  <si>
    <t>ОТКАЗАНИ ПРЕТЕНЦИИ</t>
  </si>
  <si>
    <t>записан акционерен капитал (дялови вноски)</t>
  </si>
  <si>
    <t>т.2</t>
  </si>
  <si>
    <t>т.3</t>
  </si>
  <si>
    <t>неразпределената печалба от минали години, намалена с очакваните плащания по дивиденти и други отчисления</t>
  </si>
  <si>
    <t>т.4</t>
  </si>
  <si>
    <t>РАЗМЕР НА ВЪРНАТИТЕ ПРЕМИИ И ОТПИСАНИТЕ ВЗЕМАНИЯ ПО ПРЕДСРОЧНО ПРЕКРАТЕНИ ДОГОВОРИ</t>
  </si>
  <si>
    <t>преоценъчните резерви, образувани по реда на Закона за счетоводството</t>
  </si>
  <si>
    <t>т.5</t>
  </si>
  <si>
    <t>суми, привлечени от застрахователя чрез дългово-капиталови (хибридни) инструменти</t>
  </si>
  <si>
    <t>т.6</t>
  </si>
  <si>
    <t>сумите, привлечени като подчинен дълг</t>
  </si>
  <si>
    <t>невнесения капитал</t>
  </si>
  <si>
    <t>номиналната стойност на обратно изкупените собствени акции</t>
  </si>
  <si>
    <t>загубата от текущата година и непокритите загуби от минали години</t>
  </si>
  <si>
    <t>нематериални активи</t>
  </si>
  <si>
    <t>Собствени средства намалени с нематериалните активи:</t>
  </si>
  <si>
    <r>
      <t>Първи резултат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(ПП + Пр x 0,5)</t>
    </r>
  </si>
  <si>
    <r>
      <t xml:space="preserve">Втори резултат  </t>
    </r>
    <r>
      <rPr>
        <i/>
        <sz val="10"/>
        <rFont val="Times New Roman"/>
        <family val="1"/>
      </rPr>
      <t>(ПП + Пр x 0,5 + ППн + ППрн x 0,5 - ППкр - ППркр x 0,5)</t>
    </r>
  </si>
  <si>
    <r>
      <t>Върнати премии през последния едногодишен период  (ВП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+ ВП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 xml:space="preserve"> + ВП</t>
    </r>
    <r>
      <rPr>
        <b/>
        <sz val="6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</si>
  <si>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r>
      <t xml:space="preserve">Извършени плащания по претенции през едногодишния период, предшестваш предходния. </t>
    </r>
    <r>
      <rPr>
        <i/>
        <sz val="10"/>
        <rFont val="Times New Roman"/>
        <family val="1"/>
      </rPr>
      <t xml:space="preserve">В извършените плащания се включват разходите за ликвидация на претенции, както и получените суми и начислени вземания по регреси, т.е. регресите не се приспадат. </t>
    </r>
    <r>
      <rPr>
        <sz val="10"/>
        <rFont val="Times New Roman"/>
        <family val="1"/>
      </rPr>
      <t xml:space="preserve"> </t>
    </r>
  </si>
  <si>
    <r>
      <t xml:space="preserve">Извършени плащания по претенции през предходния едногодишен период.  </t>
    </r>
    <r>
      <rPr>
        <i/>
        <sz val="10"/>
        <rFont val="Times New Roman"/>
        <family val="1"/>
      </rPr>
      <t xml:space="preserve">В извършените плащания се включват разходите за ликвидация на претенции, както и получените суми и начислени вземания по регреси, т.е. регресите не се приспадат. </t>
    </r>
    <r>
      <rPr>
        <sz val="10"/>
        <rFont val="Times New Roman"/>
        <family val="1"/>
      </rPr>
      <t xml:space="preserve"> </t>
    </r>
  </si>
  <si>
    <r>
      <t xml:space="preserve">Извършени плащания по претенции през последния едногодишен период (последните 12 месеца).  </t>
    </r>
    <r>
      <rPr>
        <i/>
        <sz val="10"/>
        <rFont val="Times New Roman"/>
        <family val="1"/>
      </rPr>
      <t xml:space="preserve">В извършените плащания се включват разходите за ликвидация на претенции, както и получените суми и начислени вземания по регреси, т.е. регресите не се приспадат. </t>
    </r>
    <r>
      <rPr>
        <sz val="10"/>
        <rFont val="Times New Roman"/>
        <family val="1"/>
      </rPr>
      <t xml:space="preserve"> </t>
    </r>
  </si>
  <si>
    <r>
      <t xml:space="preserve">Ивършени плащания през 3 годишния период </t>
    </r>
    <r>
      <rPr>
        <sz val="10"/>
        <rFont val="Times New Roman"/>
        <family val="1"/>
      </rPr>
      <t>- предходните 36 месеца</t>
    </r>
    <r>
      <rPr>
        <b/>
        <sz val="10"/>
        <rFont val="Times New Roman"/>
        <family val="1"/>
      </rPr>
      <t xml:space="preserve"> (ИП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+ ИП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 xml:space="preserve"> + ИП</t>
    </r>
    <r>
      <rPr>
        <b/>
        <sz val="6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</si>
  <si>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r>
      <t xml:space="preserve">Делът на презастрахователите в извършени плащания  по претенции през 3 годишния период - </t>
    </r>
    <r>
      <rPr>
        <sz val="10"/>
        <rFont val="Times New Roman"/>
        <family val="1"/>
      </rPr>
      <t>предходните 36 месеца</t>
    </r>
    <r>
      <rPr>
        <b/>
        <sz val="10"/>
        <rFont val="Times New Roman"/>
        <family val="1"/>
      </rPr>
      <t xml:space="preserve"> (ДП</t>
    </r>
    <r>
      <rPr>
        <b/>
        <sz val="6"/>
        <rFont val="Times New Roman"/>
        <family val="1"/>
      </rPr>
      <t>1</t>
    </r>
    <r>
      <rPr>
        <b/>
        <sz val="10"/>
        <rFont val="Times New Roman"/>
        <family val="1"/>
      </rPr>
      <t xml:space="preserve"> + ДП</t>
    </r>
    <r>
      <rPr>
        <b/>
        <sz val="6"/>
        <rFont val="Times New Roman"/>
        <family val="1"/>
      </rPr>
      <t>2</t>
    </r>
    <r>
      <rPr>
        <b/>
        <sz val="10"/>
        <rFont val="Times New Roman"/>
        <family val="1"/>
      </rPr>
      <t xml:space="preserve"> + ДП</t>
    </r>
    <r>
      <rPr>
        <b/>
        <sz val="6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</si>
  <si>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r>
      <t>Промяна в резерва за предстоящи плащания за предходните 36 месеца</t>
    </r>
    <r>
      <rPr>
        <i/>
        <sz val="10"/>
        <rFont val="Times New Roman"/>
        <family val="1"/>
      </rPr>
      <t xml:space="preserve">  (РППкр - РППн)</t>
    </r>
  </si>
  <si>
    <r>
      <t>Промяна в дела на презастрахователите в резерва за предстоящи плащания за предходните 36 месеца</t>
    </r>
    <r>
      <rPr>
        <i/>
        <sz val="10"/>
        <rFont val="Times New Roman"/>
        <family val="1"/>
      </rPr>
      <t xml:space="preserve">  (ПРППкр - ПРППн)</t>
    </r>
  </si>
  <si>
    <r>
      <t xml:space="preserve">Нетни възникнали претенции през предходните 36 месеца  </t>
    </r>
    <r>
      <rPr>
        <i/>
        <sz val="10"/>
        <rFont val="Times New Roman"/>
        <family val="1"/>
      </rPr>
      <t>(ИП - ДП + ПРПП - ППРПП)</t>
    </r>
  </si>
  <si>
    <r>
      <t xml:space="preserve">Възникнали претенции през предходните 36 месеца  </t>
    </r>
    <r>
      <rPr>
        <i/>
        <sz val="10"/>
        <rFont val="Times New Roman"/>
        <family val="1"/>
      </rPr>
      <t>(ИП + ПРПП)</t>
    </r>
  </si>
  <si>
    <r>
      <t xml:space="preserve">Коефициент  </t>
    </r>
    <r>
      <rPr>
        <i/>
        <sz val="10"/>
        <rFont val="Times New Roman"/>
        <family val="1"/>
      </rPr>
      <t>К1 = НВП/БВП,    К1 &gt; 0,50</t>
    </r>
  </si>
  <si>
    <r>
      <t>Промяна в резерва за предстоящи плащания за предходните 3 (7) едногодишни периода</t>
    </r>
    <r>
      <rPr>
        <i/>
        <sz val="10"/>
        <rFont val="Times New Roman"/>
        <family val="1"/>
      </rPr>
      <t xml:space="preserve">  (РППкр - РППн)</t>
    </r>
  </si>
  <si>
    <r>
      <t>Промяна в резерва за предстоящи плащания по застраховки по раздел II, т. 11, 12 и 13 от Приложение № 1 към КЗ за предходните 3 (7) едногодишни периода</t>
    </r>
    <r>
      <rPr>
        <i/>
        <sz val="10"/>
        <rFont val="Times New Roman"/>
        <family val="1"/>
      </rPr>
      <t xml:space="preserve">  (РППркр - РППрн)</t>
    </r>
  </si>
  <si>
    <r>
      <t xml:space="preserve">Коефициент  </t>
    </r>
    <r>
      <rPr>
        <i/>
        <sz val="10"/>
        <rFont val="Times New Roman"/>
        <family val="1"/>
      </rPr>
      <t>К2 = НВП/БВП,    К2 &gt; 0,50</t>
    </r>
  </si>
  <si>
    <t>Общият размер на извършените плащания по претенции (включително и плащания по активно презастраховане) през последните 3 едногодишни периода (предходните 36 месеца),съответно последните 7 едногодишни периоди, когато основно се покриват един или повече от рисковете "буря", "градушка", "замръзване" или кредитни рискове, без да се приспадат възстановените обезщетения и суми от презастрахователи, приходите от регреси и с включени разходи за ликвидация на щети</t>
  </si>
  <si>
    <t>Дял на презастрахователите в отложените аквизиционни разходи</t>
  </si>
  <si>
    <t>Други натрупвания и доход за бъдещи периоди</t>
  </si>
  <si>
    <t>Забележка 2: В колоните "Изплатени комисиони" да се включи общият размер на изплатените комисиони на застрахователни посредници (независимо от тяхното седалище) във връзка с дейността в съответната държава членка.</t>
  </si>
  <si>
    <t>Забележка 3: В колона "Държави членки на ЕИП" се създават толкова подколони "Държави членки на ЕИП", в колкото държави членки на ЕИП са сключени сделки при правото на установяване или свободата на предоставяне на услуги на територията на ЕИП.</t>
  </si>
  <si>
    <t>ЗАСТРАХОВАТЕЛ:</t>
  </si>
  <si>
    <t>ДАННИ ЗА ЗАСТРАХОВКА "ГРАЖДАНСКА ОТГОВОРНОСТ" НА АВТОМОБИЛИСТИТЕ</t>
  </si>
  <si>
    <t>ДЪРЖАВИ</t>
  </si>
  <si>
    <t>БРОЙ ЗАСТРАХОВАНИ МПС ПО ДОГОВОРИ, СКЛЮЧЕНИ ПРЕЗ ОТЧЕТНИЯ ПЕРИОД</t>
  </si>
  <si>
    <t>ПРЕТЕНЦИИ</t>
  </si>
  <si>
    <t xml:space="preserve">В Т. Ч. ИЗПЛАТЕНИ ПРЕТЕНЦИИ   </t>
  </si>
  <si>
    <t xml:space="preserve">В Т. Ч. ПРЕДЯВЕНИ, НО НЕИЗПЛАТЕНИ ПРЕТЕНЦИИ  </t>
  </si>
  <si>
    <t>В Т. Ч. ВЪЗНИКНАЛИ, НО НЕПРЕДЯВЕНИ  ПРЕТЕНЦИИ</t>
  </si>
  <si>
    <t xml:space="preserve">В Т. Ч. ВЪЗНИКНАЛИ, НО НЕПРЕДЯВЕНИ ПРЕТЕНЦИИ </t>
  </si>
  <si>
    <t>Брой</t>
  </si>
  <si>
    <t>ДРУГИ РЕЗЕРВИ ПО АКТИВНО ПРЕЗАСТРАХОВАНЕ</t>
  </si>
  <si>
    <t>в т.ч. разходи за уреждане на претенции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</si>
  <si>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</si>
  <si>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</si>
  <si>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</si>
  <si>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</si>
  <si>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</si>
  <si>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</si>
  <si>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</si>
  <si>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</si>
  <si>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</si>
  <si>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</si>
  <si>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</si>
  <si>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</si>
  <si>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</si>
  <si>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</si>
  <si>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</si>
  <si>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</si>
  <si>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</si>
  <si>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</si>
  <si>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</si>
  <si>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</si>
  <si>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</si>
  <si>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</si>
  <si>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</si>
  <si>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</si>
  <si>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</si>
  <si>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</si>
  <si>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</si>
  <si>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</si>
  <si>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</si>
  <si>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</si>
  <si>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</si>
  <si>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</si>
  <si>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</si>
  <si>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</si>
  <si>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</si>
  <si>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</si>
  <si>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</si>
  <si>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</si>
  <si>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</si>
  <si>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в т.ч. дял на резерва за възникнали, но непредявени претенции</t>
  </si>
  <si>
    <t>ДРУГИ РЕЗЕРВИ, ОДОБРЕНИ ОТ КФН</t>
  </si>
  <si>
    <t>РЕЗЕРВ ЗА БОНУСИ И ОТСТЪПКИ</t>
  </si>
  <si>
    <t>в т.ч. 
ПО НОВОСКЛЮЧЕНИ ДОГОВОРИ</t>
  </si>
  <si>
    <t>ОБЩ БРОЙ</t>
  </si>
  <si>
    <t>Представляващ:</t>
  </si>
  <si>
    <t>Дата:</t>
  </si>
  <si>
    <t>Изготвил:</t>
  </si>
  <si>
    <t>РАЗХОДИ ЗА УРЕЖДАНЕ НА ПРЕТЕНЦИИ</t>
  </si>
  <si>
    <t xml:space="preserve">Дата: </t>
  </si>
  <si>
    <t>-</t>
  </si>
  <si>
    <t>застраховател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</si>
  <si>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</si>
  <si>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</si>
  <si>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</si>
  <si>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</si>
  <si>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</si>
  <si>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>ДЯЛ НА ПРЕЗАСТРАХОВАТЕЛЯ ВЪВ ПРЕНОС-ПРЕМИЙНИЯ РЕЗЕРВ</t>
  </si>
  <si>
    <t xml:space="preserve">ПРЕТЕНЦИИ, ПРЕДЯВЕНИ ПРЕЗ ПЕРИОДА </t>
  </si>
  <si>
    <t xml:space="preserve">БРОЙ </t>
  </si>
  <si>
    <t>ПРЕДЯВЕНА СУМА</t>
  </si>
  <si>
    <t>БРОЙ</t>
  </si>
  <si>
    <t>СУМА</t>
  </si>
  <si>
    <t>ОБЩА СУМА</t>
  </si>
  <si>
    <t>(в лв.)</t>
  </si>
  <si>
    <t>ЛИЦЕ КЪМ КОЕТО Е
ЗАДЪЛЖЕНИЕТО/ВЗЕМАНЕТО ПО РЕГРЕСА</t>
  </si>
  <si>
    <t xml:space="preserve">ВЗЕМАНИЯ ПО РЕГРЕСИ ПО ЗАСТРАХОВКА "КАСКО НА МПС" 
</t>
  </si>
  <si>
    <t xml:space="preserve">ЗАДЪЛЖЕНИЕ ПО РЕГРЕСИ  ПО ЗАСТРАХОВКА "ГРАЖДАНСКА ОТГОВОРНОСТ НА МПС" 
</t>
  </si>
  <si>
    <t>ЗАСТРАХОВАТЕЛИ:</t>
  </si>
  <si>
    <t>ФИЗИЧЕСКИ ЛИЦА</t>
  </si>
  <si>
    <t>ЮРИДИЧЕСКИ ЛИЦА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</si>
  <si>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</si>
  <si>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</si>
  <si>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</si>
  <si>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размер на резерва (вкл. и IBNR) по събития от предходни години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</si>
  <si>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</si>
  <si>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</si>
  <si>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</si>
  <si>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</si>
  <si>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</si>
  <si>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БРОЙ ЗАСТРАХОВАНИ ОБЕКТИ*</t>
  </si>
  <si>
    <t>ДЕЙСТВАЩИ ДОГОВОРИ КЪМ 31.12 НА ОТЧ. ГОД.</t>
  </si>
  <si>
    <t>ОБЩО</t>
  </si>
  <si>
    <t xml:space="preserve"> СКЛЮЧЕНИ ОТ 01.01. ДО КРАЯ НА ТРИМЕСЕЧИЕТО</t>
  </si>
  <si>
    <t>ПО ДЕЙСТВАЩИ ДОГОВОРИ КЪМ КРАЯ НА ТРИМЕСЕЧИЕТО</t>
  </si>
  <si>
    <t xml:space="preserve"> ПО СКЛЮЧЕНИ ОТ 01.01. ДО КРАЯ НА ТРИМЕСЕЧИЕТО </t>
  </si>
  <si>
    <t>ДЯЛ НА ПРЕЗАСТРАХОВАТЕЛЯ В РЕЗЕРВА ЗА ПРЕДСТОЯЩИ ПЛАЩАНИЯ</t>
  </si>
  <si>
    <t>ДЯЛ НА ПРЕЗАСТРАХОВАТЕЛЯ В ДРУГИ РЕЗЕРВИ</t>
  </si>
  <si>
    <t>БРОЙ ЗАСТРАХОВАТЕЛНИ ДОГОВОРИ ПРИЕТИ ОТ ЦЕДЕНТА</t>
  </si>
  <si>
    <t>ЗАСТРАХОВАТЕЛНА СУМА ПРИЕТА ОТ ЦЕДЕНТА</t>
  </si>
  <si>
    <t>БРУТЕН РАЗМЕР НА ПОЛУЧЕНИТЕ ЗАСТРАХОВАТЕЛНИ ПРЕМИИ ОТ ЦЕДЕНТА</t>
  </si>
  <si>
    <t>ДРУГИ ВЗЕМАНИЯ КЪМ ЦЕДЕНТА</t>
  </si>
  <si>
    <t>ДРУГИ ЗАДЪЛЖЕНИЯ КЪМ ЦЕДЕНТА</t>
  </si>
  <si>
    <t>застраховател - Общо застраховане</t>
  </si>
  <si>
    <t>Премиен приход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</si>
  <si>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</si>
  <si>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</si>
  <si>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</si>
  <si>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</si>
  <si>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</si>
  <si>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</si>
  <si>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</si>
  <si>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</si>
  <si>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</si>
  <si>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</si>
  <si>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</si>
  <si>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/СПРАВКАТА СЕ ПОПЪЛВА ОТДЕЛНО ЗА ВСЕКИ ЦЕДЕНТ, С КОЙТО ЗАСТРАХОВАТЕЛЯ ИМА СКЛЮЧЕНИ ДОГОВОРИ/</t>
  </si>
  <si>
    <t>ЗАДЪРЖАНИ ДЕПОЗИТИ В ЦЕДЕНТА ВЪВ ВРЪЗКА С ПРЕНОС-ПРЕМИЙНИЯ РЕЗЕРВ</t>
  </si>
  <si>
    <t>ЗАДЪРЖАНИ ДЕПОЗИТИ В ЦЕДЕНТА ВЪВ ВРЪЗКА С РЕЗЕРВА ЗА ПРЕДСТОЯЩИ ПЛАЩАНИЯ</t>
  </si>
  <si>
    <t>Кореспонденция с жалбоподателя</t>
  </si>
  <si>
    <t>ЗАДЪРЖАНИ ДЕПОЗИТИ В ЦЕДЕНТА ВЪВ ВРЪЗКА С ДРУГИ РЕЗЕРВИ</t>
  </si>
  <si>
    <t xml:space="preserve">№ </t>
  </si>
  <si>
    <t xml:space="preserve">       ВИДОВЕ АКТИВИ</t>
  </si>
  <si>
    <t>Валута</t>
  </si>
  <si>
    <t>БАЛАНСОВА СТОЙНОСТ КЪМ КРАЯ НА ПЕРИОДА
(хил.лв.)</t>
  </si>
  <si>
    <t>ОТНОСИТЕЛЕН ДЯЛ НА АКТИВА В БАЛАНСОВАТА СТОЙНОСТ НА ТЕХНИЧЕСКИТЕ РЕЗЕРВИ 
(в %)</t>
  </si>
  <si>
    <t>А.</t>
  </si>
  <si>
    <t>Активи за покритие на техническите резерви (без  резервите по застраховка "Живот", свързана с инвестиционен фонд)</t>
  </si>
  <si>
    <t>1.</t>
  </si>
  <si>
    <t>2.</t>
  </si>
  <si>
    <t>3.</t>
  </si>
  <si>
    <t>4.</t>
  </si>
  <si>
    <t>Право на собственост върху земи и сгради, в т.ч.:</t>
  </si>
  <si>
    <t>- кратко описание на имота</t>
  </si>
  <si>
    <t>5.</t>
  </si>
  <si>
    <t>Вземания към презастрахователи (намалени със задълженията към съответния презастраховател), включително дела на презастрахователите в техническите резерви, в т.ч. вземания към:</t>
  </si>
  <si>
    <t>- име на презастраховател</t>
  </si>
  <si>
    <t>6.</t>
  </si>
  <si>
    <t>Депозити и вземания към цеденти, в т.ч. вземания към:</t>
  </si>
  <si>
    <t>- име на цедента</t>
  </si>
  <si>
    <t>7.</t>
  </si>
  <si>
    <t>Вземания от застраховани лица и посредници, произтичащи от застрахователни и презастрахователни 
договори, които не са просрочени повече от три месеца, в т.ч. вземания към:</t>
  </si>
  <si>
    <t>- застраховани лица</t>
  </si>
  <si>
    <t>- посредници</t>
  </si>
  <si>
    <t>8.</t>
  </si>
  <si>
    <t>Вземания по заеми срещу застраховки “Живот”</t>
  </si>
  <si>
    <t>9.</t>
  </si>
  <si>
    <t>Парични средства на каса и по разплащателни сметки или депозити в банки, които имат право да извършват банкова дейност в Република България или в държава членка, в т.ч.:</t>
  </si>
  <si>
    <t>- депозити, в т.ч. в банки:</t>
  </si>
  <si>
    <t>- парични средства по разплащателни сметки, в т.ч. в банки:</t>
  </si>
  <si>
    <t>- парични средства по каса</t>
  </si>
  <si>
    <t>10.</t>
  </si>
  <si>
    <t>Отложени аквизиционни разходи</t>
  </si>
  <si>
    <t>11.</t>
  </si>
  <si>
    <t>Безспорно установени вземания във връзка с възстановяване на данъци</t>
  </si>
  <si>
    <t xml:space="preserve">Общо активи за покритие на техническите резерви, в т.ч.: </t>
  </si>
  <si>
    <t>Активи в държави членки</t>
  </si>
  <si>
    <t>Активи в трети държави</t>
  </si>
  <si>
    <t>Деривати</t>
  </si>
  <si>
    <t>Б.</t>
  </si>
  <si>
    <t>Активи за покритие на резервите по застраховка "Живот", свързана с 
инвестиционен фонд, в т.ч. (изброяват се по емитенти и видове инструменти):</t>
  </si>
  <si>
    <t>Дата: 30.11.2005 г.                                                                               Изготвил:                                                                                                                    Представляващ:</t>
  </si>
  <si>
    <t>Таблица 1. Инвестиции в акции</t>
  </si>
  <si>
    <t>№</t>
  </si>
  <si>
    <t xml:space="preserve">Емитент                   </t>
  </si>
  <si>
    <t>Номинална стойност
 /в съответната валута/</t>
  </si>
  <si>
    <t>Дата на покупка</t>
  </si>
  <si>
    <t>Цена на придобиване
/лева/</t>
  </si>
  <si>
    <t>Преоценена стойност
/лева/</t>
  </si>
  <si>
    <t>Приход от дивиденти
/лева/</t>
  </si>
  <si>
    <t>Печалба/загуба от преоценки
/лева/</t>
  </si>
  <si>
    <t>Общо</t>
  </si>
  <si>
    <t>Таблица 2. Инвестиции в облигации и други дългови ценни книжа</t>
  </si>
  <si>
    <t xml:space="preserve"> Вид на ценните книжа</t>
  </si>
  <si>
    <t>Емисия №</t>
  </si>
  <si>
    <t>Емисия дата</t>
  </si>
  <si>
    <t>Номинална стойност /в съответната валута/</t>
  </si>
  <si>
    <t>Лихвен процент</t>
  </si>
  <si>
    <t>Приход от купонни плащания
/лева/</t>
  </si>
  <si>
    <t>Таблица 3. Други инвестиции в ценни книжа</t>
  </si>
  <si>
    <t>Приход от лихви, дивиденти и др.
/лева/</t>
  </si>
  <si>
    <t>Таблица 4. Инвестиционни имоти</t>
  </si>
  <si>
    <t>Кратко описание на недвижимия имот</t>
  </si>
  <si>
    <t xml:space="preserve">№ и дата на нотариалния акт </t>
  </si>
  <si>
    <t>Цена на придобиване</t>
  </si>
  <si>
    <t>Стойност след преоценка</t>
  </si>
  <si>
    <t>Приход от наем или други плащания</t>
  </si>
  <si>
    <t xml:space="preserve">Таблица 5. Банкови депозити </t>
  </si>
  <si>
    <t>Банка</t>
  </si>
  <si>
    <t>№ на банкова сметка</t>
  </si>
  <si>
    <t>Начална дата</t>
  </si>
  <si>
    <t>Сума на главницата
 /в съответната валута/</t>
  </si>
  <si>
    <t>Натрупана лихва по депозита
 /в съответната валута/</t>
  </si>
  <si>
    <t>Общо:</t>
  </si>
  <si>
    <t>Таблица 6. Инвестиции в дялове и акции на инвестиционни фондове</t>
  </si>
  <si>
    <t>Наименование на управляващото дружество</t>
  </si>
  <si>
    <t>Наименование на фонда</t>
  </si>
  <si>
    <t xml:space="preserve">Таблица 7. Инвестиции в дъщерни, съвместни и асоциирани предприятия </t>
  </si>
  <si>
    <t>Наименование и правно-организационна форма на предприятието</t>
  </si>
  <si>
    <t>Процент на участието на застрахователя</t>
  </si>
  <si>
    <t>Обща стойност на записания капитал на предприятието</t>
  </si>
  <si>
    <t>Дата на придобиване на участието</t>
  </si>
  <si>
    <t>Свързани лица</t>
  </si>
  <si>
    <t>*В КОЛОНА БРОЙ ЗАСТРАХОВАНИ ОБЕКТИ СЕ ПОПЪЛВА САМО: БРОЯ ЗАСТРАХОВАНИ ЛИЦА ПО ЗАСТРАХОВКИ "ЗЛОПОЛУКА", "ЗАБОЛЯВАНЕ" И "ПОМОЩ ПРИ ПЪТУВАНЕ" И БРОЯ НА ЗАСТРАХОВАНИ МПС ПО ЗАСТРАХОВКА НА СУХОПЪТНИ ПРЕВОЗНИ СРЕДСТВА БЕЗ РЕЛСОВИ ПРЕВОЗНИ СРЕДСТВА И ЗАСТРАХОВКА "ГО, СВЪРЗАНА С ПРИТЕЖАВАНЕТО И ИЗПОЛЗВАНЕТО НА МПС"/без да се включва застраховка ГО на превозвача/</t>
  </si>
  <si>
    <t xml:space="preserve">ЗАБЕЛЕЖКИ: </t>
  </si>
  <si>
    <t>Общо по раздел Ж</t>
  </si>
  <si>
    <t xml:space="preserve">
Трите имена, съотв. наименование и правно-рганизационна форма за юридическо лице</t>
  </si>
  <si>
    <t>ЕГН, съотв. БУЛСТАТ и № по НДР</t>
  </si>
  <si>
    <t>ПОСТОЯНЕН АДРЕС, съотв. СЕДАЛИЩЕ И АДРЕС НА УПРАВЛЕНИЕ</t>
  </si>
  <si>
    <t>І</t>
  </si>
  <si>
    <t>n.</t>
  </si>
  <si>
    <t>ІІ</t>
  </si>
  <si>
    <t>ІІІ</t>
  </si>
  <si>
    <t>ІV.</t>
  </si>
  <si>
    <t>V.</t>
  </si>
  <si>
    <t>VІ.</t>
  </si>
  <si>
    <t>Свързани лица на застрахователя*</t>
  </si>
  <si>
    <t>Заеми и други форми
 на кредитиране</t>
  </si>
  <si>
    <t>Гаранции и задбалансови орерации</t>
  </si>
  <si>
    <t>Инвестиции</t>
  </si>
  <si>
    <t>Презастрахователни
 операции</t>
  </si>
  <si>
    <t>Други</t>
  </si>
  <si>
    <t xml:space="preserve">получени </t>
  </si>
  <si>
    <t xml:space="preserve">предоставени </t>
  </si>
  <si>
    <t>на лицата в застрахователя</t>
  </si>
  <si>
    <t>активни</t>
  </si>
  <si>
    <t>пасивни</t>
  </si>
  <si>
    <t>размер</t>
  </si>
  <si>
    <t>получени лихви за периода</t>
  </si>
  <si>
    <t>договорен годишен лихвен %</t>
  </si>
  <si>
    <t>платени лихви за периода</t>
  </si>
  <si>
    <t>цена</t>
  </si>
  <si>
    <t>вид</t>
  </si>
  <si>
    <t xml:space="preserve">цена </t>
  </si>
  <si>
    <t>нетен доход за периода</t>
  </si>
  <si>
    <t>договорена годишна доходност</t>
  </si>
  <si>
    <t>получени премии от цеденти</t>
  </si>
  <si>
    <t>изплатени комисиони на цеденти</t>
  </si>
  <si>
    <t>разходи за участие в резултатата от презастраховане</t>
  </si>
  <si>
    <t>изплатени обезщетения на цеденти</t>
  </si>
  <si>
    <t xml:space="preserve">промени в резервите </t>
  </si>
  <si>
    <t>други</t>
  </si>
  <si>
    <t>отстъпени премии</t>
  </si>
  <si>
    <t>получени комисиони</t>
  </si>
  <si>
    <t xml:space="preserve">приходи от участие в резултата </t>
  </si>
  <si>
    <t>получени обезщетения</t>
  </si>
  <si>
    <t>общ р-р на разходите</t>
  </si>
  <si>
    <t>дял на застрахователя в
 разходите</t>
  </si>
  <si>
    <t xml:space="preserve">общ  размер </t>
  </si>
  <si>
    <t xml:space="preserve"> </t>
  </si>
  <si>
    <t>І. СПРАВКА ЗА ЗАВЕДЕНИТЕ ЖАЛБИ ОТ ЗАСТРАХОВАНИ ЛИЦА ПРЕЗ .......................... ТРИМЕСЕЧИЕ НА ................. ГОДИНА</t>
  </si>
  <si>
    <t>№ по ред</t>
  </si>
  <si>
    <t>№ на заведена жалба</t>
  </si>
  <si>
    <t>Дата</t>
  </si>
  <si>
    <t>Място на подаване (ЦУ / териториално поделение на застрахователя)</t>
  </si>
  <si>
    <t>Кратко описание на искането</t>
  </si>
  <si>
    <t>Решение на застрахователя</t>
  </si>
  <si>
    <t>Дата на уведомяване на жалбоподателя за взетото решение</t>
  </si>
  <si>
    <t>Дата на изпълнение на решението (при удовлетворяване на искането)</t>
  </si>
  <si>
    <t>описание</t>
  </si>
  <si>
    <t>удовлетворява искането (да/не)</t>
  </si>
  <si>
    <t>напълно</t>
  </si>
  <si>
    <t>частично</t>
  </si>
  <si>
    <t>не удовлет-ворява искането</t>
  </si>
  <si>
    <t>ІІ. СПРАВКА ЗА ПРИКЛЮЧЕНИТЕ ЖАЛБИ ОТ ЗАСТРАХОВАНИ ЛИЦА, ЗАВЕДЕНИ ПРЕЗ ПРЕДХОДНИ ПЕРИОДИ, ПРЕЗ ........... ТРИМЕСЕЧИЕ НА ........... ГОДИНА</t>
  </si>
  <si>
    <t>Забележка: В Справка І се включват всички жалби подадени през отчетното тримесечие, независимо дали е приключило тяхното разглеждане от застрахователя.</t>
  </si>
  <si>
    <t>Други застрахователи</t>
  </si>
  <si>
    <t>Застрахователи в ликвидация</t>
  </si>
  <si>
    <t>общо:</t>
  </si>
  <si>
    <t>ДАТА:</t>
  </si>
  <si>
    <t>ИЗГОТВИЛ:</t>
  </si>
  <si>
    <t>ПРЕДСТАВЛЯВАЩ: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</si>
  <si>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</si>
  <si>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</si>
  <si>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</si>
  <si>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</si>
  <si>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</si>
  <si>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</si>
  <si>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</si>
  <si>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</si>
  <si>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</si>
  <si>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</si>
  <si>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</si>
  <si>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</si>
  <si>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</si>
  <si>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</si>
  <si>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</si>
  <si>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</si>
  <si>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</si>
  <si>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</si>
  <si>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</si>
  <si>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</si>
  <si>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</si>
  <si>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</si>
  <si>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</si>
  <si>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</si>
  <si>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</si>
  <si>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</si>
  <si>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</si>
  <si>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</si>
  <si>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</si>
  <si>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</si>
  <si>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</si>
  <si>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</si>
  <si>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</si>
  <si>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</si>
  <si>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</si>
  <si>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</si>
  <si>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</si>
  <si>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</si>
  <si>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</si>
  <si>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</si>
  <si>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</si>
  <si>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</si>
  <si>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</si>
  <si>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</si>
  <si>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</si>
  <si>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</si>
  <si>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</si>
  <si>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</si>
  <si>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</si>
  <si>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</si>
  <si>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</si>
  <si>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</si>
  <si>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</si>
  <si>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</si>
  <si>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</si>
  <si>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</si>
  <si>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</si>
  <si>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</si>
  <si>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</si>
  <si>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</si>
  <si>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</si>
  <si>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</si>
  <si>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</si>
  <si>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</si>
  <si>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</si>
  <si>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</si>
  <si>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</si>
  <si>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</si>
  <si>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</si>
  <si>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</si>
  <si>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</si>
  <si>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</si>
  <si>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</si>
  <si>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</si>
  <si>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</si>
  <si>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</si>
  <si>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</si>
  <si>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</si>
  <si>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</si>
  <si>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</si>
  <si>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</si>
  <si>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</si>
  <si>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</si>
  <si>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</si>
  <si>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</si>
  <si>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</si>
  <si>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</si>
  <si>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</si>
  <si>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</si>
  <si>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</si>
  <si>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</si>
  <si>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</si>
  <si>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</si>
  <si>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</si>
  <si>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</si>
  <si>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</si>
  <si>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</si>
  <si>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</si>
  <si>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</si>
  <si>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</si>
  <si>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</si>
  <si>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</si>
  <si>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</si>
  <si>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</si>
  <si>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</si>
  <si>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</si>
  <si>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</si>
  <si>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</si>
  <si>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</si>
  <si>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</si>
  <si>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</si>
  <si>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</si>
  <si>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</si>
  <si>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</si>
  <si>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</si>
  <si>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</si>
  <si>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</si>
  <si>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</si>
  <si>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</si>
  <si>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</si>
  <si>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</si>
  <si>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</si>
  <si>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</si>
  <si>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</si>
  <si>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</si>
  <si>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</si>
  <si>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</si>
  <si>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</si>
  <si>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</si>
  <si>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</si>
  <si>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</si>
  <si>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</si>
  <si>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</si>
  <si>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</si>
  <si>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</si>
  <si>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</si>
  <si>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</si>
  <si>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</si>
  <si>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</si>
  <si>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</si>
  <si>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</si>
  <si>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</si>
  <si>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</si>
  <si>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</si>
  <si>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</si>
  <si>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</si>
  <si>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</si>
  <si>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</si>
  <si>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</si>
  <si>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</si>
  <si>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</si>
  <si>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</si>
  <si>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</si>
  <si>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</si>
  <si>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</si>
  <si>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</si>
  <si>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</si>
  <si>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</si>
  <si>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</si>
  <si>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</si>
  <si>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</si>
  <si>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</si>
  <si>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</si>
  <si>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</si>
  <si>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</si>
  <si>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</si>
  <si>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</si>
  <si>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</si>
  <si>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</si>
  <si>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</si>
  <si>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</si>
  <si>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</si>
  <si>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</si>
  <si>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</si>
  <si>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</si>
  <si>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</si>
  <si>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</si>
  <si>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</si>
  <si>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</si>
  <si>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</si>
  <si>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</si>
  <si>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</si>
  <si>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</si>
  <si>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</si>
  <si>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</si>
  <si>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</si>
  <si>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</si>
  <si>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</si>
  <si>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</si>
  <si>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</si>
  <si>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</si>
  <si>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</si>
  <si>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</si>
  <si>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</si>
  <si>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</si>
  <si>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</si>
  <si>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</si>
  <si>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</si>
  <si>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</si>
  <si>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</si>
  <si>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</si>
  <si>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</si>
  <si>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</si>
  <si>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</si>
  <si>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</si>
  <si>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</si>
  <si>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</si>
  <si>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</si>
  <si>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</si>
  <si>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</si>
  <si>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</si>
  <si>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 xml:space="preserve">                    В Справка ІІ се включват само жалби, подадени през предходен период, чието разглеждане е приключило през отчетното тримесечие.   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</si>
  <si>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</si>
  <si>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</si>
  <si>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>Ценни книжа, приети за търговия на регулиран пазар на ценни книжа в Република България или в държава членка, както и акции, квалифицирани облигации и други квалифицирани дългови ценни книжа, приети за търговия на международно признати и ликвидни регулиран - изброяват се по емитенти и видове инструменти: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</si>
  <si>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</si>
  <si>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</si>
  <si>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</si>
  <si>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</si>
  <si>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 xml:space="preserve"> в т.ч. ПО ДОГОВОРИ, ДЕЙСТВАЩИ КЪМ КРАЯ НА ТРИМЕСЕЧИЕТО</t>
  </si>
  <si>
    <t xml:space="preserve"> в т.ч. ПО ДОГОВОРИ СЪС СРОК НАД ЕДНА ГОДИНА</t>
  </si>
  <si>
    <t xml:space="preserve"> в т.ч. ПО СЪБИТИЯ ОТ ПРЕДХОДНИ ГОДИНИ</t>
  </si>
  <si>
    <t xml:space="preserve"> в т.ч.  ПО СЪБИТИЯ ОТ ПРЕДХОДНИ ГОДИНИ</t>
  </si>
  <si>
    <t xml:space="preserve"> в т.ч. ПО ПРЕДЯВЕНИ ОТ ПРЕДХОДНИ ГОДИНИ ПРЕТЕНЦИИ</t>
  </si>
  <si>
    <t>в т.ч. ПО СЪБИТИЯ ОТ ПРЕДХОДНИ ГОДИНИ</t>
  </si>
  <si>
    <t>в т.ч. ПО ПРЕДЯВЕНИ ОТ ПРЕДХОДНИ ГОДИНИ ПРЕТЕНЦИИ</t>
  </si>
  <si>
    <r>
      <t>ВП</t>
    </r>
    <r>
      <rPr>
        <sz val="6"/>
        <rFont val="Times New Roman"/>
        <family val="1"/>
      </rPr>
      <t>1</t>
    </r>
  </si>
  <si>
    <r>
      <t>ВП</t>
    </r>
    <r>
      <rPr>
        <sz val="6"/>
        <rFont val="Times New Roman"/>
        <family val="1"/>
      </rPr>
      <t>2</t>
    </r>
  </si>
  <si>
    <r>
      <t>ВП</t>
    </r>
    <r>
      <rPr>
        <sz val="6"/>
        <rFont val="Times New Roman"/>
        <family val="1"/>
      </rPr>
      <t>3</t>
    </r>
  </si>
  <si>
    <r>
      <t>ИП</t>
    </r>
    <r>
      <rPr>
        <sz val="6"/>
        <rFont val="Times New Roman"/>
        <family val="1"/>
      </rPr>
      <t>1</t>
    </r>
  </si>
  <si>
    <r>
      <t>ИП</t>
    </r>
    <r>
      <rPr>
        <sz val="6"/>
        <rFont val="Times New Roman"/>
        <family val="1"/>
      </rPr>
      <t>2</t>
    </r>
  </si>
  <si>
    <r>
      <t>ИП</t>
    </r>
    <r>
      <rPr>
        <sz val="6"/>
        <rFont val="Times New Roman"/>
        <family val="1"/>
      </rPr>
      <t>3</t>
    </r>
  </si>
  <si>
    <r>
      <t>ДП</t>
    </r>
    <r>
      <rPr>
        <sz val="6"/>
        <rFont val="Times New Roman"/>
        <family val="1"/>
      </rPr>
      <t>1</t>
    </r>
  </si>
  <si>
    <r>
      <t>ДП</t>
    </r>
    <r>
      <rPr>
        <sz val="6"/>
        <rFont val="Times New Roman"/>
        <family val="1"/>
      </rPr>
      <t>2</t>
    </r>
  </si>
  <si>
    <r>
      <t>ДП</t>
    </r>
    <r>
      <rPr>
        <sz val="6"/>
        <rFont val="Times New Roman"/>
        <family val="1"/>
      </rPr>
      <t>3</t>
    </r>
  </si>
  <si>
    <r>
      <t>Граница на платежоспособност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(ГПпр * К)</t>
    </r>
  </si>
  <si>
    <t>Ценни книжа, издадени или гарантирани от Република България или от държава членка, както и квалифицирани дългови ценни книжа, издадени или гарантирани от трети държави, техните централни банки или международни организации, в които членува Република България - изброяват се по емитенти и видове инструменти:</t>
  </si>
  <si>
    <t>Акции и дялове, издадени от инвестиционни дружества и договорни фондове, които извършват дейност при условията и по реда на Закона за публичното предлагане на ценни книжа, както и акции и дялове на колективни инвестиционни схеми, чието седалище се намира в държава членка на ЕС - изброяват се фондовете</t>
  </si>
  <si>
    <t>АКТИВ</t>
  </si>
  <si>
    <t>Текущ
период
(хил.лв.)</t>
  </si>
  <si>
    <t>Предходен
период
(хил.лв.)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</si>
  <si>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</si>
  <si>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</si>
  <si>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</si>
  <si>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</si>
  <si>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</si>
  <si>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</si>
  <si>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</si>
  <si>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</si>
  <si>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</si>
  <si>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</si>
  <si>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</si>
  <si>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</si>
  <si>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</si>
  <si>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</si>
  <si>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</si>
  <si>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</si>
  <si>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</si>
  <si>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</si>
  <si>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</si>
  <si>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</si>
  <si>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</si>
  <si>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</si>
  <si>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</si>
  <si>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</si>
  <si>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</si>
  <si>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</si>
  <si>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</si>
  <si>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</si>
  <si>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</si>
  <si>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</si>
  <si>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</si>
  <si>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</si>
  <si>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</si>
  <si>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</si>
  <si>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</si>
  <si>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</si>
  <si>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</si>
  <si>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</si>
  <si>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</si>
  <si>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</si>
  <si>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</si>
  <si>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</si>
  <si>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</si>
  <si>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</si>
  <si>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</si>
  <si>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</si>
  <si>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</si>
  <si>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</si>
  <si>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</si>
  <si>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</si>
  <si>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</si>
  <si>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</si>
  <si>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</si>
  <si>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</si>
  <si>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</si>
  <si>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</si>
  <si>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</si>
  <si>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</si>
  <si>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</si>
  <si>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</si>
  <si>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</si>
  <si>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</si>
  <si>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</si>
  <si>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</si>
  <si>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</si>
  <si>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</si>
  <si>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</si>
  <si>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</si>
  <si>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</si>
  <si>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</si>
  <si>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</si>
  <si>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</si>
  <si>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</si>
  <si>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</si>
  <si>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</si>
  <si>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</si>
  <si>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</si>
  <si>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</si>
  <si>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</si>
  <si>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</si>
  <si>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</si>
  <si>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</si>
  <si>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</si>
  <si>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</si>
  <si>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</si>
  <si>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</si>
  <si>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</si>
  <si>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</si>
  <si>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</si>
  <si>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</si>
  <si>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</si>
  <si>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</si>
  <si>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</si>
  <si>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</si>
  <si>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</si>
  <si>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</si>
  <si>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</si>
  <si>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</si>
  <si>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</si>
  <si>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</si>
  <si>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</si>
  <si>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</si>
  <si>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</si>
  <si>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</si>
  <si>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</si>
  <si>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</si>
  <si>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</si>
  <si>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</si>
  <si>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</si>
  <si>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</si>
  <si>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</si>
  <si>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</si>
  <si>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</si>
  <si>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</si>
  <si>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</si>
  <si>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</si>
  <si>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</si>
  <si>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</si>
  <si>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</si>
  <si>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</si>
  <si>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</si>
  <si>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</si>
  <si>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</si>
  <si>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</si>
  <si>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</si>
  <si>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</si>
  <si>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</si>
  <si>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</si>
  <si>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</si>
  <si>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</si>
  <si>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</si>
  <si>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</si>
  <si>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</si>
  <si>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</si>
  <si>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</si>
  <si>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</si>
  <si>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</si>
  <si>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</si>
  <si>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</si>
  <si>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</si>
  <si>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</si>
  <si>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</si>
  <si>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</si>
  <si>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</si>
  <si>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</si>
  <si>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</si>
  <si>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</si>
  <si>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</si>
  <si>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</si>
  <si>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</si>
  <si>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</si>
  <si>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</si>
  <si>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</si>
  <si>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</si>
  <si>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</si>
  <si>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</si>
  <si>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 xml:space="preserve"> в т.ч. СКЛЮЧЕНИ ОТ 01.01. ДО КРАЯ НА ТРИМЕСЕЧИЕТО</t>
  </si>
  <si>
    <t xml:space="preserve"> в т.ч. ПО СКЛЮЧЕНИ ОТ 01.01. ДО КРАЯ НА ТРИМЕСЕЧИЕТО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</si>
  <si>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</si>
  <si>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</si>
  <si>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</si>
  <si>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</si>
  <si>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</si>
  <si>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</si>
  <si>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</si>
  <si>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</si>
  <si>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</si>
  <si>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</si>
  <si>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</si>
  <si>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</si>
  <si>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</si>
  <si>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</si>
  <si>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</si>
  <si>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</si>
  <si>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</si>
  <si>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</si>
  <si>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</si>
  <si>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</si>
  <si>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</si>
  <si>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</si>
  <si>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</si>
  <si>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</si>
  <si>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</si>
  <si>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 xml:space="preserve">Таблица 8. Репо сделки, заемане и отдаване на актив </t>
  </si>
  <si>
    <t>Видове активи</t>
  </si>
  <si>
    <t>Насрещна страна</t>
  </si>
  <si>
    <t>Стойността на актива при начолното прехвърляне</t>
  </si>
  <si>
    <t>Стойността на актива при приключване на сделката</t>
  </si>
  <si>
    <t>Начална дата на сделката</t>
  </si>
  <si>
    <t>Матуритет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</si>
  <si>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</si>
  <si>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</si>
  <si>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</si>
  <si>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</si>
  <si>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</si>
  <si>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</si>
  <si>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</si>
  <si>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</si>
  <si>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</si>
  <si>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</si>
  <si>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</si>
  <si>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</si>
  <si>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</si>
  <si>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</si>
  <si>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ВЗЕМАНИЯ КЪМ ЦЕДЕНТИТЕ</t>
  </si>
  <si>
    <t>ДРУГИ ЗАДЪЛЖЕНИЯ КЪМ ЦЕДЕНТИТЕ</t>
  </si>
  <si>
    <t>/СПРАВКАТА СЕ ПОПЪЛВА ПО ГРУПИ ПРЕЗАСТРАХОВАТЕЛИ СЪОБРАЗНО ТЕХНИЯ КРЕДИТЕН РЕЙТИНГ/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</si>
  <si>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</si>
  <si>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</si>
  <si>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</si>
  <si>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</si>
  <si>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</si>
  <si>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</si>
  <si>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</si>
  <si>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</si>
  <si>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</si>
  <si>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</si>
  <si>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ДЯЛ НА ПРЕЗАСТРАХОВАТЕЛИ В РЕЗЕРВА ЗА ПРЕДСТОЯЩИ ПЛАЩАНИЯ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</si>
  <si>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</si>
  <si>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</si>
  <si>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</si>
  <si>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</si>
  <si>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</si>
  <si>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</si>
  <si>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</si>
  <si>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</si>
  <si>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</si>
  <si>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Пренос - премиен резерв</t>
  </si>
  <si>
    <t>Други резерви</t>
  </si>
  <si>
    <t>Местоположение по смисъла
 на чл. 205, ал. 3 от КЗ</t>
  </si>
  <si>
    <t>Позиция в договора (купувач по репо, продавач по репо, заемодател, заемополучател)</t>
  </si>
  <si>
    <t>Лица по чл.211, 
ал.1, т.1 от КЗ</t>
  </si>
  <si>
    <t>Лица по чл.211, 
ал.1, т.2 от КЗ</t>
  </si>
  <si>
    <t>Лица по чл.211, 
ал.1, т.3 от КЗ</t>
  </si>
  <si>
    <t>Лица по чл.211, 
ал.1, т.4 от КЗ</t>
  </si>
  <si>
    <t>Лица по чл.211, 
ал.1, т.5 от КЗ</t>
  </si>
  <si>
    <t>Лица по чл.211, 
ал.1, т.6 от КЗ</t>
  </si>
  <si>
    <t>Държава по постоянно пребиваване/седалище на жалбоподателя</t>
  </si>
  <si>
    <t>ОТЧЕТ ЗА ФИНАНСОВОТО СЪСТОЯНИЕ</t>
  </si>
  <si>
    <t>Текущ</t>
  </si>
  <si>
    <t>Предходен</t>
  </si>
  <si>
    <t>период</t>
  </si>
  <si>
    <t>(хил.лв.)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</si>
  <si>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</si>
  <si>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</si>
  <si>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</si>
  <si>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</si>
  <si>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</si>
  <si>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</si>
  <si>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</si>
  <si>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</si>
  <si>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</si>
  <si>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</si>
  <si>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</si>
  <si>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</si>
  <si>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</si>
  <si>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</si>
  <si>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ОТЧЕТ ЗА ПЕЧАЛБАТА ИЛИ ЗАГУБАТА И ДРУГИЯ ВСЕОБХВАТЕН ДОХОД</t>
  </si>
  <si>
    <t>СПРАВКА № ТО.1.2: РЕЗЕРВ ЗА ПРЕДСТОЯЩИ ПЛАЩАНИЯ КЪМ ................ ........ ГОДИНА</t>
  </si>
  <si>
    <t>СПРАВКА № ТО.4: РАЗХОДИ, СВЪРЗАНИ СЪС ЗАСТРАХОВАТЕЛНАТА ДЕЙНОСТ ОТ 01.01. ДО КРАЯ НА ..................... ТРИМЕСЕЧИЕ НА ........................... ГОДИНА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</si>
  <si>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</si>
  <si>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</si>
  <si>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</si>
  <si>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</si>
  <si>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</si>
  <si>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</si>
  <si>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</si>
  <si>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</si>
  <si>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</si>
  <si>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</si>
  <si>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</si>
  <si>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</si>
  <si>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</si>
  <si>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</si>
  <si>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</si>
  <si>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</si>
  <si>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</si>
  <si>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Справка: ТО.17 "Отчет за печалбата или загубата и другия всеобхватен доход"</t>
  </si>
  <si>
    <t>Справка: ТО.16. "ОТЧЕТ ЗА ФИНАНСОВОТО СЪСТОЯНИЕ"</t>
  </si>
  <si>
    <t>СПРАВКА: ТО. 15. ЖАЛБИ</t>
  </si>
  <si>
    <t>Справка № ТО.14.Б Сделки по чл.211, ал.2 от КЗ за периода от 01.01. до края на .............. тримесечие на .........година</t>
  </si>
  <si>
    <t>Справка № ТО.13.Б: Свързани лица по чл. 211, ал. 1 от КЗ към края на ............... тримесечие на ..........година</t>
  </si>
  <si>
    <t>СПРАВКА № ТО.12. ИНВЕСТИЦИИ КЪМ КРАЯ НА ............ ТРИМЕСЕЧИЕ НА .............ГОДИНА</t>
  </si>
  <si>
    <t>Справка № ТО.11.Б: Активи за покритие на техническите резерви към края на ........... тримесечие на ..............година</t>
  </si>
  <si>
    <t>Справка № ТО.10.Б: Справка за размера на собствените средства към края на ................. тримесечие на .......... Година</t>
  </si>
  <si>
    <t>Справка № ТО.9.Б: Граница на платежоспособност към края на .............. тримесечие на ................. Година</t>
  </si>
  <si>
    <t>СПРАВКА № ТО.8: ВЗЕМАНИЯ И ЗАДЪЛЖЕНИЯ ПО РЕГРЕСНИ ИСКОВЕ КЪМ И ОТ ДРУГИ ЗАСТРАХОВАТЕЛИ ПО ЗАСТРАХОВКИ 
"КАСКО НА МПС" И "ГРАЖДАНСКА ОТГОВОРНОСТ НА МПС" - КЪМ КРАЯ НА ..... ТРИМЕСЕЧИЕ НА ..... ГОДИНА</t>
  </si>
  <si>
    <t>СПРАВКА № ТО.5: ОБЩИ ДАННИ ЗА ЗАСТРАХОВАТЕЛНИЯ ПОРТФЕЙЛ ОТ 01.01. ДО КРАЯ НА ................ ТРИМЕСЕЧИЕ НА ................. ГОДИНА</t>
  </si>
  <si>
    <t xml:space="preserve">СПРАВКА № ТО.6: ПАСИВНО ПРЕЗАСТРАХОВАНЕ ЗА ПЕРИОДА ОТ 01.01. ДО КРАЯ НА ....... ТРИМЕСЕЧИЕ НА .........ГОДИНА </t>
  </si>
  <si>
    <t xml:space="preserve">СПРАВКА № ТО.7: АКТИВНО ПРЕЗАСТРАХОВАНЕ ЗА ПЕРИОДА ОТ 01.01. ДО КРАЯ НА ............. ТРИМЕСЕЧИЕ НА .........ГОДИНА 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</si>
  <si>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</si>
  <si>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</si>
  <si>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</si>
  <si>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</si>
  <si>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</si>
  <si>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</si>
  <si>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Държава, където е разположен рискът по полицата. За държави от ЕИП, различни от Р. България, се попълва и основанието за извършване на дейност (право на установяване/свобода за предоставяне на услуги)</t>
  </si>
  <si>
    <t>КЛАСОВЕ ЗАСТРАХОВКИ</t>
  </si>
  <si>
    <r>
      <t xml:space="preserve">Гаранционен капитал </t>
    </r>
    <r>
      <rPr>
        <sz val="11"/>
        <rFont val="Times New Roman"/>
        <family val="1"/>
      </rPr>
      <t>(съгласно чл. 210 от КЗ)</t>
    </r>
  </si>
  <si>
    <t xml:space="preserve">резервите и фондовете по чл. 118, ал. 2 от КЗ </t>
  </si>
  <si>
    <t>балансовата стойност на участията по чл.28, ал.2, т.4 от Наредба № 51 (изброяват се участията)</t>
  </si>
  <si>
    <t>балансовата стойност на участията по чл.28, ал.2, т.5 от Наредба № 51 (изброяват се участията)</t>
  </si>
  <si>
    <t>Нар.№ 51</t>
  </si>
  <si>
    <t>чл.28,ал.1</t>
  </si>
  <si>
    <t>чл.28,ал.2</t>
  </si>
  <si>
    <t>застраховател:</t>
  </si>
  <si>
    <t>РЕЗЕРВ ЗА ПРЕДЯВЕНИ, НО НЕИЗПЛАТЕНИ ПРЕТЕНЦИИ КЪМ КРАЯ НА ПРЕДХОДНАТА ГОДИНА</t>
  </si>
  <si>
    <t xml:space="preserve"> ИЗПЛАТЕНИ ОБЕЗЩЕТЕНИЯ ПРЕЗ ПЕРИОДА  ПО ПРЕДЯВЕНИ ОТ ПРЕДХОДНИ ГОДИНИ ПРЕТЕНЦИИ</t>
  </si>
  <si>
    <t>РЕЗЕРВ ЗА ПРЕДЯВЕНИ, НО НЕИЗПЛАТЕНИ ПРЕТЕНЦИИ КЪМ КРАЯ НА ТЕКУЩОТО ТРИМЕСЕЧИЕ ПО  ПРЕДЯВЕНИ ОТ ПРЕДХОДНИ ГОДИНИ ПРЕТЕНЦИИ</t>
  </si>
  <si>
    <t>ДОСТАТЪЧНОСТ НА РЕЗЕРВА ЗА ПРЕДЯВЕНИ, НО НЕИЗПЛАТЕНИ ПРЕТЕНЦИИ</t>
  </si>
  <si>
    <t>ДЯЛ НА ПРЕЗАСТРАХОВАТЕЛЯ В ПРЕНОС-ПРЕМИЙНИЯ РЕЗЕРВ</t>
  </si>
  <si>
    <t xml:space="preserve">Забележка:  Във фактическите разходи се включват: общо разходи (без разходи за уреждане на претенции) и промяната в отсрочените аквизиционни разходи.  </t>
  </si>
  <si>
    <t>СПРАВКА № TO.3: ДОСТАТЪЧНОСТ НА РЕЗЕРВА ЗА ПРЕДЯВЕНИ, НО НЕИЗПЛАТЕНИ ПРЕТЕНЦИИ КЪМ КРАЯ НА ……………………ТРИМЕСЕЧИЕ НА....................ГОДИНА</t>
  </si>
  <si>
    <t>СПРАВКА № TO.2: ТЕХНИЧЕСКИ РЕЗУЛТАТ КЪМ КРАЯ НА …………………..ТРИМЕСЕЧИЕ НА  ........... ГОДИНА</t>
  </si>
  <si>
    <t>СПРАВКА № ТО.6.1: ПАСИВНО ПРЕЗАСТРАХОВАНЕ ЗА ПЕРИОДА ОТ 01.01. ДО КРАЯ НА ....... ТРИМЕСЕЧИЕ НА .........ГОДИНА - ЗА ПРЕЗАСТРАХОВАТЕЛИ С ИНВЕСТИЦИОНЕН КРЕДИТЕН РЕЙТИНГ</t>
  </si>
  <si>
    <t>СПРАВКА № ТО.6.2: ПАСИВНО ПРЕЗАСТРАХОВАНЕ ЗА ПЕРИОДА ОТ 01.01. ДО КРАЯ НА ....... ТРИМЕСЕЧИЕ НА .........ГОДИНА - ЗА ПРЕЗАСТРАХОВАТЕЛИ С КРЕДИТЕН РЕЙТИНГ, ИЗВЪН ИНВЕТСИЦИОННИЯ КЛАС</t>
  </si>
  <si>
    <t>СПРАВКА № ТО.6.3: ПАСИВНО ПРЕЗАСТРАХОВАНЕ ЗА ПЕРИОДА ОТ 01.01. ДО КРАЯ НА ....... ТРИМЕСЕЧИЕ НА .........ГОДИНА - ЗА ПРЕЗАСТРАХОВАТЕЛИ БЕЗ КРЕДИТЕН РЕЙТИНГ</t>
  </si>
  <si>
    <t>Жалбоподател 
(име, ЕГН (ЛНЧ) / БУЛСТАТ/друг номер, приложим за жалбоподатели с постоянно пребиваване или седалище извън Р.България)</t>
  </si>
  <si>
    <t>Клас застраховка и наименование на застрахователен продукт</t>
  </si>
  <si>
    <t>№ на полица (когато е приложимо)</t>
  </si>
  <si>
    <t>№ на щета (когато е приложимо)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</si>
  <si>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</si>
  <si>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</si>
  <si>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</si>
  <si>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</si>
  <si>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</si>
  <si>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</si>
  <si>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t>СПРАВКА № ТО.1.1: ТЕХНИЧЕСКИ РЕЗЕРВИ ОТ 01.01. ДО КРАЯ НА ................ ТРИМЕСЕЧИЕ НА ................. ГОДИНА</t>
  </si>
  <si>
    <t xml:space="preserve">застраховател </t>
  </si>
  <si>
    <t>ПРИЛОЖЕНИЕ № 3.2 към чл. 4, ал. 1, т. 2(б)</t>
  </si>
  <si>
    <t>СПРАВКА № TO.2: ТЕХНИЧЕСКИ РЕЗУЛТАТ КЪМ КРАЯ НА …………………..ТРИМЕСЕЧИЕ НА  ........... ГОДИНА - ПРОДЪЛЖЕНИЕ</t>
  </si>
  <si>
    <r>
      <t xml:space="preserve"> ИЗПЛАТЕНИ ОБЕЗЩЕТЕНИЯ ПРЕЗ ПЕРИОДА 
</t>
    </r>
    <r>
      <rPr>
        <b/>
        <i/>
        <u val="single"/>
        <sz val="12"/>
        <rFont val="Times New Roman"/>
        <family val="1"/>
      </rPr>
      <t>(без разходи по уреждане на обезщетенията</t>
    </r>
    <r>
      <rPr>
        <b/>
        <sz val="12"/>
        <rFont val="Times New Roman"/>
        <family val="1"/>
      </rPr>
      <t>)</t>
    </r>
  </si>
  <si>
    <r>
      <t>ИЗПЛАТЕНИ БОНУСИ, ОТСТЪПКИ И УЧАСТИЕ В ПОЛОЖИТЕЛНИЯ ФИНАНСОВ РЕЗУЛТАТ</t>
    </r>
    <r>
      <rPr>
        <b/>
        <u val="single"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вкл. намаление на премиите или частично връщане на премии</t>
    </r>
  </si>
  <si>
    <r>
      <t>Разпределен приход от инвестиции, пренесен от нетехническия отчет (</t>
    </r>
    <r>
      <rPr>
        <b/>
        <sz val="16"/>
        <rFont val="Times New Roman"/>
        <family val="1"/>
      </rPr>
      <t>позиция ІІІ 6</t>
    </r>
    <r>
      <rPr>
        <sz val="16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</si>
  <si>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16"/>
        <rFont val="Times New Roman"/>
        <family val="1"/>
      </rPr>
      <t>позиция ІІІ 4</t>
    </r>
    <r>
      <rPr>
        <sz val="16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</si>
  <si>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6"/>
        <rFont val="Times New Roman"/>
        <family val="1"/>
      </rPr>
      <t>позиция І 10</t>
    </r>
    <r>
      <rPr>
        <sz val="16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</si>
  <si>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6"/>
        <rFont val="Times New Roman"/>
        <family val="1"/>
      </rPr>
      <t>позиция ІІ 11</t>
    </r>
    <r>
      <rPr>
        <sz val="16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</si>
  <si>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6"/>
        <rFont val="Times New Roman"/>
        <family val="1"/>
      </rPr>
      <t>позиция ІІ 10</t>
    </r>
    <r>
      <rPr>
        <sz val="16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</si>
  <si>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6"/>
        <rFont val="Times New Roman"/>
        <family val="1"/>
      </rPr>
      <t>позиция І 2</t>
    </r>
    <r>
      <rPr>
        <sz val="16"/>
        <rFont val="Times New Roman"/>
        <family val="1"/>
      </rPr>
      <t>)</t>
    </r>
  </si>
  <si>
    <t xml:space="preserve">НАЧИСЛЕНИ СУМИ ПО РЕГРЕСИ И АБАНДОНИ /приспаднати от изплатените обезщетения/ 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</si>
  <si>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</si>
  <si>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</si>
  <si>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</si>
  <si>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</si>
  <si>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</si>
  <si>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</si>
  <si>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</si>
  <si>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</si>
  <si>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</si>
  <si>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</si>
  <si>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</si>
  <si>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</si>
  <si>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</si>
  <si>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</si>
  <si>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</si>
  <si>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</si>
  <si>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</si>
  <si>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</si>
  <si>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</si>
  <si>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</si>
  <si>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</si>
  <si>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</si>
  <si>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</si>
  <si>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</si>
  <si>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</si>
  <si>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</si>
  <si>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</si>
  <si>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</si>
  <si>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</si>
  <si>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</si>
  <si>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</si>
  <si>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</si>
  <si>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</si>
  <si>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</si>
  <si>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</si>
  <si>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</si>
  <si>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</si>
  <si>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</si>
  <si>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</si>
  <si>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</si>
  <si>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</si>
  <si>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</si>
  <si>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</si>
  <si>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</si>
  <si>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</si>
  <si>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</si>
  <si>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</si>
  <si>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</si>
  <si>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</si>
  <si>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</si>
  <si>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</si>
  <si>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</si>
  <si>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</si>
  <si>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</si>
  <si>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</si>
  <si>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</si>
  <si>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</si>
  <si>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</si>
  <si>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</si>
  <si>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</si>
  <si>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</si>
  <si>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</si>
  <si>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</si>
  <si>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</si>
  <si>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</si>
  <si>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</si>
  <si>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</si>
  <si>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</si>
  <si>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</si>
  <si>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</si>
  <si>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</si>
  <si>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</si>
  <si>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</si>
  <si>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</si>
  <si>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</si>
  <si>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</si>
  <si>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</si>
  <si>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</si>
  <si>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</si>
  <si>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</si>
  <si>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</si>
  <si>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</si>
  <si>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</si>
  <si>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</si>
  <si>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</si>
  <si>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</si>
  <si>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</si>
  <si>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</si>
  <si>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</si>
  <si>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</si>
  <si>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</si>
  <si>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</si>
  <si>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</si>
  <si>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</si>
  <si>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</si>
  <si>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</si>
  <si>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</si>
  <si>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</si>
  <si>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</si>
  <si>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</si>
  <si>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</si>
  <si>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</si>
  <si>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</si>
  <si>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</si>
  <si>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</si>
  <si>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</si>
  <si>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</si>
  <si>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</si>
  <si>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</si>
  <si>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</si>
  <si>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</si>
  <si>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</si>
  <si>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</si>
  <si>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</si>
  <si>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</si>
  <si>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</si>
  <si>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</si>
  <si>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</si>
  <si>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</si>
  <si>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</si>
  <si>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</si>
  <si>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</si>
  <si>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</si>
  <si>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</si>
  <si>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</si>
  <si>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</si>
  <si>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</si>
  <si>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</si>
  <si>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</si>
  <si>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</si>
  <si>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</si>
  <si>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 xml:space="preserve">на застрахователя в лицата </t>
  </si>
  <si>
    <t>Споразумения за разделяне на 
разходи</t>
  </si>
  <si>
    <t>Сделки със собствени средства по смисъла на НССГПЗЗД</t>
  </si>
  <si>
    <t>Видове застраховки</t>
  </si>
  <si>
    <t>Прил.№ 3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</si>
  <si>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</si>
  <si>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</si>
  <si>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</si>
  <si>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</si>
  <si>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</si>
  <si>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ОТЧЕТ ЗА ПАРИЧНИЯ ПОТОК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</si>
  <si>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</si>
  <si>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</si>
  <si>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</si>
  <si>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</si>
  <si>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</si>
  <si>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</si>
  <si>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</si>
  <si>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</si>
  <si>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</si>
  <si>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</si>
  <si>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</si>
  <si>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</si>
  <si>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</si>
  <si>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</si>
  <si>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</si>
  <si>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</si>
  <si>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</si>
  <si>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</si>
  <si>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</si>
  <si>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</si>
  <si>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</si>
  <si>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</si>
  <si>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</si>
  <si>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</si>
  <si>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</si>
  <si>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</si>
  <si>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</si>
  <si>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</si>
  <si>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</si>
  <si>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</si>
  <si>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</si>
  <si>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</si>
  <si>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</si>
  <si>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</si>
  <si>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</si>
  <si>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</si>
  <si>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</si>
  <si>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</si>
  <si>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</si>
  <si>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</si>
  <si>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</si>
  <si>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</si>
  <si>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Отчет за собствения капитал</t>
  </si>
  <si>
    <t>Показатели</t>
  </si>
  <si>
    <t>Записан акционерен капитал и еквивалентни фондове</t>
  </si>
  <si>
    <t>Печалба</t>
  </si>
  <si>
    <t>Загуба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</si>
  <si>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</si>
  <si>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</si>
  <si>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</si>
  <si>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</si>
  <si>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</si>
  <si>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</si>
  <si>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</si>
  <si>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</si>
  <si>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</si>
  <si>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</si>
  <si>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</si>
  <si>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</si>
  <si>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</si>
  <si>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</si>
  <si>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</si>
  <si>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</si>
  <si>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</si>
  <si>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Справка: ТО.18  "Отчет за паричния поток "</t>
  </si>
  <si>
    <t>Справка ТО.19 "Отчет за собствения капитал "</t>
  </si>
  <si>
    <t>промяна в дела на презастрахователите в резерва за предстоящи плащания</t>
  </si>
  <si>
    <t>Приложение 5.2 към чл.6, ал.3, т.2</t>
  </si>
  <si>
    <t>СПРАВКА № ПР.1 АКТИВНО ПРЕЗАСТРАХОВАНЕ ЗА ПЕРИОДА ОТ 01.01. ДО КРАЯ НА ……………. ТРИМЕСЕЧИЕ НA…………….. ГОДИНА - ИМЕ НА ЦЕДЕНТ</t>
  </si>
  <si>
    <t xml:space="preserve">КЛАСОВЕ ЗАСТРАХОВКИ </t>
  </si>
  <si>
    <t xml:space="preserve">   В т.ч. ПО ЗАДЪЛЖИТЕЛНА ЗАСТРАХОВКА "ЗЛОПОЛУКА" НА ПЪТНИЦИТЕ В СРЕДСТВАТА ЗА ОБЩЕСТВЕН ТРАНСПОРТ</t>
  </si>
  <si>
    <t xml:space="preserve">    В т.ч. ГРАНИЧНА ЗАСТРАХОВКА "ГРАЖДАНСКА ОТГОВОРНОСТ"</t>
  </si>
  <si>
    <t>СПРАВКА № ПР.2: РЕТРОЦЕДИРАНЕ ЗА ПЕРИОДА ОТ 01.01. ДО КРАЯ НА ................... ТРИМЕСЕЧИЕ НА ................... ГОДИНА - ИМЕ НА РЕТРОЦЕСИОНЕР</t>
  </si>
  <si>
    <t>хил. лв.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</si>
  <si>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</si>
  <si>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</si>
  <si>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</si>
  <si>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</si>
  <si>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>Амортизация</t>
  </si>
  <si>
    <t>Преоценена амортизация в края на периода (11+12-13)</t>
  </si>
  <si>
    <t>Балансова стойност в края на периода (7-14)</t>
  </si>
  <si>
    <t>в началото на периода</t>
  </si>
  <si>
    <t>на постъпили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</si>
  <si>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</si>
  <si>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</si>
  <si>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</si>
  <si>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</si>
  <si>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</si>
  <si>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а</t>
  </si>
  <si>
    <t>НЕМАТЕРИАЛНИ АКТИВИ</t>
  </si>
  <si>
    <t>II.</t>
  </si>
  <si>
    <t xml:space="preserve">Репутация: </t>
  </si>
  <si>
    <t>— положителна репутация</t>
  </si>
  <si>
    <t>— отрицателна репутация</t>
  </si>
  <si>
    <t>III.</t>
  </si>
  <si>
    <t>Обща сума за Б: (I+II+III)</t>
  </si>
  <si>
    <t xml:space="preserve">Земя и сгради, в т.ч.: </t>
  </si>
  <si>
    <t>— земя, вкл. използвана за собствени нужди</t>
  </si>
  <si>
    <t>— сгради, вкл. използвани за собствени нужди</t>
  </si>
  <si>
    <t>Обща сума (I)</t>
  </si>
  <si>
    <t>Инвестиции в свързани предприятия и значителни дялови участия</t>
  </si>
  <si>
    <t xml:space="preserve">Акции и дялове: </t>
  </si>
  <si>
    <t>— в свързани предприятия</t>
  </si>
  <si>
    <t>— в други предприятия</t>
  </si>
  <si>
    <t>Дългови ценни книжа, издадени от свързани предприятия, в т.ч. от:</t>
  </si>
  <si>
    <t>...............</t>
  </si>
  <si>
    <t>Значителни дялови участия, в т.ч. от:</t>
  </si>
  <si>
    <t>Дългови ценни книжа, издадени от предприятия, в които застрахователят има значително дялово участие, както и предоставените им заеми</t>
  </si>
  <si>
    <t>— търговски заеми</t>
  </si>
  <si>
    <t>— други заема</t>
  </si>
  <si>
    <t>Обща сума II:</t>
  </si>
  <si>
    <t>Общ сбор за В (I + II)</t>
  </si>
  <si>
    <t>Общо (Б +В)</t>
  </si>
  <si>
    <t>Забележка. Застрахователите, които имат собствени дълготрайни материални активи в чужбина, представят отделна справка за всяка страна.</t>
  </si>
  <si>
    <t>ЗАД БУЛСТРАД ВИЕНА ИНШУРЪНС ГРУП</t>
  </si>
  <si>
    <t>Справка за движението на собствените активи на ЗАД БУЛСТРАД ВИЕНА ИНШУРЪНС ГРУП към 31.12.2016</t>
  </si>
  <si>
    <t xml:space="preserve">Съставител: </t>
  </si>
  <si>
    <t>Ръководители: Недялко Чандъров; Кристоф Рат</t>
  </si>
  <si>
    <t>Дата: 31.01.2017</t>
  </si>
  <si>
    <t>НА ЗАД "БУЛСТРАД ВИЕНА ИНШУРЪНС ГРУП"</t>
  </si>
  <si>
    <t>на ЗАД "БУЛСТРАД ВИЕНА ИНШУРЪНС ГРУП"</t>
  </si>
  <si>
    <t>Снежа Спасова</t>
  </si>
  <si>
    <t>Представляващ:  Недялко Чандъров, Кристоф Рат</t>
  </si>
  <si>
    <t>Представляващ: Недялко Чандъров, Кристоф Рат</t>
  </si>
  <si>
    <t>към 30.06.2017 г.</t>
  </si>
  <si>
    <t>Дата: 28.07.2017   Гл. Счетоводител: Снежа Спасова</t>
  </si>
  <si>
    <t>Дата: 28.07.2017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</si>
</sst>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#,##0.000"/>
    <numFmt numFmtId="174" formatCode="_-* #,##0\ _л_в_-;\-* #,##0\ _л_в_-;_-* &quot;-&quot;??\ _л_в_-;_-@_-"/>
    <numFmt numFmtId="175" formatCode="0000000"/>
    <numFmt numFmtId="176" formatCode="_-* #,##0.00&quot;лв&quot;_-;\-* #,##0.00&quot;лв&quot;_-;_-* &quot;-&quot;??&quot;лв&quot;_-;_-@_-"/>
    <numFmt numFmtId="177" formatCode="_-* #,##0.00\ [$€-1]_-;\-* #,##0.00\ [$€-1]_-;_-* &quot;-&quot;??\ [$€-1]_-"/>
    <numFmt numFmtId="178" formatCode="0.000000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#,##0;\(#,##0\)"/>
    <numFmt numFmtId="185" formatCode="[$-F800]dddd\,\ mmmm\ dd\,\ yyyy"/>
    <numFmt numFmtId="186" formatCode="[$-402]dd\ mmmm\ yyyy\ &quot;г.&quot;"/>
    <numFmt numFmtId="187" formatCode="0.0"/>
    <numFmt numFmtId="188" formatCode="0.0%"/>
    <numFmt numFmtId="189" formatCode="#,##0_ ;\-#,##0\ 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10"/>
      <name val="HebarU Cyr"/>
      <family val="0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b/>
      <sz val="6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6"/>
      <name val="Times New Roman"/>
      <family val="1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u val="single"/>
      <sz val="8"/>
      <name val="Times New Roman"/>
      <family val="1"/>
    </font>
    <font>
      <sz val="14"/>
      <name val="Arial"/>
      <family val="2"/>
    </font>
    <font>
      <sz val="24"/>
      <name val="Times New Roman"/>
      <family val="1"/>
    </font>
    <font>
      <i/>
      <sz val="24"/>
      <name val="Times New Roman"/>
      <family val="1"/>
    </font>
    <font>
      <b/>
      <sz val="24"/>
      <name val="Times New Roman"/>
      <family val="1"/>
    </font>
    <font>
      <i/>
      <sz val="20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sz val="26"/>
      <name val="Times New Roman"/>
      <family val="1"/>
    </font>
    <font>
      <b/>
      <sz val="26"/>
      <name val="Arial"/>
      <family val="2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26"/>
      <color indexed="8"/>
      <name val="Calibri"/>
      <family val="2"/>
    </font>
    <font>
      <sz val="8"/>
      <name val="Tahoma"/>
      <family val="2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26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0" borderId="1">
      <alignment horizontal="center"/>
      <protection/>
    </xf>
    <xf numFmtId="175" fontId="20" fillId="0" borderId="2">
      <alignment horizontal="right"/>
      <protection/>
    </xf>
    <xf numFmtId="40" fontId="29" fillId="0" borderId="0" applyNumberFormat="0" applyFont="0" applyFill="0" applyAlignment="0" applyProtection="0"/>
    <xf numFmtId="0" fontId="2" fillId="0" borderId="3" applyAlignment="0">
      <protection/>
    </xf>
    <xf numFmtId="3" fontId="16" fillId="0" borderId="0" applyFill="0" applyBorder="0" applyProtection="0">
      <alignment horizontal="center" vertical="center"/>
    </xf>
    <xf numFmtId="3" fontId="16" fillId="0" borderId="0" applyFill="0" applyProtection="0">
      <alignment horizontal="right" vertical="center"/>
    </xf>
    <xf numFmtId="3" fontId="30" fillId="0" borderId="4" applyNumberFormat="0" applyFill="0" applyBorder="0" applyProtection="0">
      <alignment horizontal="center" vertical="center" wrapText="1"/>
    </xf>
    <xf numFmtId="21" fontId="29" fillId="0" borderId="0" applyFont="0" applyFill="0" applyBorder="0" applyProtection="0">
      <alignment horizontal="right"/>
    </xf>
    <xf numFmtId="0" fontId="20" fillId="0" borderId="4">
      <alignment/>
      <protection/>
    </xf>
    <xf numFmtId="40" fontId="29" fillId="0" borderId="5" applyNumberFormat="0" applyFont="0" applyFill="0" applyAlignment="0" applyProtection="0"/>
    <xf numFmtId="0" fontId="31" fillId="20" borderId="6" applyNumberFormat="0" applyAlignment="0" applyProtection="0"/>
    <xf numFmtId="0" fontId="20" fillId="0" borderId="2">
      <alignment horizontal="center"/>
      <protection/>
    </xf>
    <xf numFmtId="0" fontId="20" fillId="0" borderId="0">
      <alignment horizontal="centerContinuous"/>
      <protection/>
    </xf>
    <xf numFmtId="0" fontId="20" fillId="0" borderId="0">
      <alignment horizontal="center"/>
      <protection/>
    </xf>
    <xf numFmtId="0" fontId="32" fillId="21" borderId="7" applyNumberFormat="0" applyAlignment="0" applyProtection="0"/>
    <xf numFmtId="0" fontId="29" fillId="20" borderId="0" applyNumberFormat="0" applyFont="0" applyBorder="0" applyAlignment="0" applyProtection="0"/>
    <xf numFmtId="0" fontId="20" fillId="0" borderId="8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2" fontId="29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6" fillId="0" borderId="0">
      <alignment horizontal="right" vertical="center"/>
      <protection/>
    </xf>
    <xf numFmtId="14" fontId="20" fillId="0" borderId="0" applyFill="0" applyBorder="0" applyProtection="0">
      <alignment horizontal="center" vertical="center"/>
    </xf>
    <xf numFmtId="14" fontId="20" fillId="0" borderId="0">
      <alignment horizontal="left"/>
      <protection/>
    </xf>
    <xf numFmtId="4" fontId="20" fillId="0" borderId="0" applyFill="0" applyBorder="0" applyProtection="0">
      <alignment horizontal="right" vertical="center"/>
    </xf>
    <xf numFmtId="0" fontId="20" fillId="0" borderId="1">
      <alignment/>
      <protection/>
    </xf>
    <xf numFmtId="177" fontId="33" fillId="0" borderId="0" applyFont="0" applyFill="0" applyBorder="0" applyAlignment="0" applyProtection="0"/>
    <xf numFmtId="178" fontId="9" fillId="0" borderId="9" applyFill="0" applyBorder="0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20" borderId="0">
      <alignment/>
      <protection/>
    </xf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29" fillId="22" borderId="13" applyProtection="0">
      <alignment horizontal="center" vertical="center" wrapText="1"/>
    </xf>
    <xf numFmtId="1" fontId="39" fillId="0" borderId="0" applyNumberFormat="0" applyFill="0" applyBorder="0" applyAlignment="0" applyProtection="0"/>
    <xf numFmtId="0" fontId="29" fillId="0" borderId="0" applyNumberFormat="0" applyFill="0" applyBorder="0" applyProtection="0">
      <alignment horizontal="left" vertical="top" wrapText="1"/>
    </xf>
    <xf numFmtId="1" fontId="40" fillId="0" borderId="0" applyNumberFormat="0" applyFill="0" applyBorder="0" applyAlignment="0" applyProtection="0"/>
    <xf numFmtId="1" fontId="41" fillId="20" borderId="0" applyNumberFormat="0" applyFont="0" applyBorder="0" applyAlignment="0" applyProtection="0"/>
    <xf numFmtId="1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14" fontId="20" fillId="0" borderId="2">
      <alignment horizontal="center"/>
      <protection/>
    </xf>
    <xf numFmtId="179" fontId="18" fillId="0" borderId="0" applyFill="0" applyBorder="0">
      <alignment horizontal="center" vertical="center"/>
      <protection/>
    </xf>
    <xf numFmtId="0" fontId="43" fillId="7" borderId="6" applyNumberFormat="0" applyAlignment="0" applyProtection="0"/>
    <xf numFmtId="1" fontId="29" fillId="0" borderId="0" applyFont="0" applyFill="0" applyBorder="0" applyProtection="0">
      <alignment horizontal="left" wrapText="1"/>
    </xf>
    <xf numFmtId="0" fontId="20" fillId="0" borderId="14">
      <alignment/>
      <protection/>
    </xf>
    <xf numFmtId="0" fontId="44" fillId="0" borderId="15" applyNumberFormat="0" applyFill="0" applyAlignment="0" applyProtection="0"/>
    <xf numFmtId="0" fontId="20" fillId="0" borderId="3">
      <alignment/>
      <protection/>
    </xf>
    <xf numFmtId="0" fontId="20" fillId="0" borderId="16">
      <alignment horizontal="center"/>
      <protection/>
    </xf>
    <xf numFmtId="0" fontId="20" fillId="0" borderId="8">
      <alignment horizontal="center" wrapText="1"/>
      <protection/>
    </xf>
    <xf numFmtId="0" fontId="2" fillId="0" borderId="17">
      <alignment horizontal="left" vertical="top" wrapText="1"/>
      <protection/>
    </xf>
    <xf numFmtId="0" fontId="20" fillId="0" borderId="18">
      <alignment horizontal="center"/>
      <protection/>
    </xf>
    <xf numFmtId="0" fontId="20" fillId="0" borderId="19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2" borderId="20" applyNumberFormat="0">
      <alignment horizontal="right" vertical="center"/>
      <protection locked="0"/>
    </xf>
    <xf numFmtId="0" fontId="46" fillId="23" borderId="0" applyNumberFormat="0" applyBorder="0" applyAlignment="0" applyProtection="0"/>
    <xf numFmtId="0" fontId="2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17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4" borderId="0">
      <alignment horizontal="center"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0" fillId="25" borderId="21" applyNumberFormat="0" applyFont="0" applyAlignment="0" applyProtection="0"/>
    <xf numFmtId="4" fontId="20" fillId="0" borderId="2">
      <alignment horizontal="right"/>
      <protection/>
    </xf>
    <xf numFmtId="4" fontId="20" fillId="0" borderId="0">
      <alignment horizontal="right"/>
      <protection/>
    </xf>
    <xf numFmtId="0" fontId="47" fillId="20" borderId="22" applyNumberFormat="0" applyAlignment="0" applyProtection="0"/>
    <xf numFmtId="9" fontId="0" fillId="0" borderId="0" applyFont="0" applyFill="0" applyBorder="0" applyAlignment="0" applyProtection="0"/>
    <xf numFmtId="10" fontId="16" fillId="0" borderId="0" applyFill="0" applyBorder="0" applyProtection="0">
      <alignment horizontal="right" vertical="center"/>
    </xf>
    <xf numFmtId="172" fontId="16" fillId="0" borderId="0" applyFont="0" applyFill="0" applyBorder="0" applyProtection="0">
      <alignment horizontal="center" vertical="center"/>
    </xf>
    <xf numFmtId="172" fontId="16" fillId="0" borderId="0" applyFont="0" applyFill="0" applyBorder="0" applyProtection="0">
      <alignment horizontal="center" vertical="center"/>
    </xf>
    <xf numFmtId="4" fontId="16" fillId="0" borderId="0" applyFill="0" applyBorder="0" applyProtection="0">
      <alignment horizontal="center" vertical="center"/>
    </xf>
    <xf numFmtId="4" fontId="16" fillId="0" borderId="0">
      <alignment horizontal="right" vertical="center"/>
      <protection/>
    </xf>
    <xf numFmtId="173" fontId="16" fillId="0" borderId="0" applyFill="0" applyBorder="0" applyProtection="0">
      <alignment horizontal="center" vertical="center"/>
    </xf>
    <xf numFmtId="173" fontId="16" fillId="0" borderId="0">
      <alignment horizontal="right" vertical="center"/>
      <protection/>
    </xf>
    <xf numFmtId="178" fontId="29" fillId="0" borderId="0" applyFont="0" applyFill="0" applyBorder="0" applyProtection="0">
      <alignment horizontal="right" vertical="top" wrapText="1"/>
    </xf>
    <xf numFmtId="1" fontId="39" fillId="0" borderId="0" applyFont="0" applyFill="0" applyBorder="0" applyProtection="0">
      <alignment horizontal="right" wrapText="1"/>
    </xf>
    <xf numFmtId="0" fontId="20" fillId="0" borderId="23">
      <alignment/>
      <protection/>
    </xf>
    <xf numFmtId="1" fontId="29" fillId="0" borderId="0" applyFont="0" applyFill="0" applyBorder="0" applyProtection="0">
      <alignment horizontal="right" vertical="center"/>
    </xf>
    <xf numFmtId="0" fontId="20" fillId="0" borderId="24">
      <alignment/>
      <protection/>
    </xf>
    <xf numFmtId="1" fontId="20" fillId="0" borderId="0" applyFill="0" applyBorder="0" applyProtection="0">
      <alignment horizontal="center" vertical="center"/>
    </xf>
    <xf numFmtId="1" fontId="6" fillId="0" borderId="25">
      <alignment horizontal="right"/>
      <protection/>
    </xf>
    <xf numFmtId="0" fontId="0" fillId="0" borderId="26">
      <alignment vertical="center"/>
      <protection/>
    </xf>
    <xf numFmtId="184" fontId="16" fillId="0" borderId="0" applyFill="0" applyBorder="0">
      <alignment horizontal="right"/>
      <protection/>
    </xf>
    <xf numFmtId="0" fontId="29" fillId="0" borderId="27" applyNumberFormat="0" applyFont="0" applyFill="0" applyAlignment="0" applyProtection="0"/>
    <xf numFmtId="0" fontId="20" fillId="0" borderId="28">
      <alignment/>
      <protection/>
    </xf>
    <xf numFmtId="4" fontId="20" fillId="0" borderId="29">
      <alignment/>
      <protection/>
    </xf>
    <xf numFmtId="49" fontId="20" fillId="0" borderId="0" applyFill="0" applyBorder="0" applyProtection="0">
      <alignment/>
    </xf>
    <xf numFmtId="0" fontId="20" fillId="0" borderId="2">
      <alignment horizontal="right"/>
      <protection/>
    </xf>
    <xf numFmtId="0" fontId="48" fillId="0" borderId="0" applyNumberFormat="0" applyFill="0" applyBorder="0" applyAlignment="0" applyProtection="0"/>
    <xf numFmtId="0" fontId="49" fillId="0" borderId="30" applyNumberFormat="0" applyFill="0" applyAlignment="0" applyProtection="0"/>
    <xf numFmtId="4" fontId="20" fillId="0" borderId="31">
      <alignment/>
      <protection/>
    </xf>
    <xf numFmtId="0" fontId="20" fillId="0" borderId="0">
      <alignment horizontal="left" vertical="center" wrapText="1"/>
      <protection/>
    </xf>
    <xf numFmtId="40" fontId="29" fillId="0" borderId="0" applyFont="0" applyFill="0" applyBorder="0" applyProtection="0">
      <alignment horizontal="right" vertical="center"/>
    </xf>
    <xf numFmtId="16" fontId="29" fillId="0" borderId="0" applyFont="0" applyFill="0" applyBorder="0" applyProtection="0">
      <alignment horizontal="right" vertical="center"/>
    </xf>
    <xf numFmtId="0" fontId="16" fillId="0" borderId="32" applyFill="0" applyBorder="0" applyProtection="0">
      <alignment horizontal="center" vertical="distributed" textRotation="90" wrapText="1"/>
    </xf>
    <xf numFmtId="1" fontId="29" fillId="0" borderId="0" applyNumberFormat="0" applyFont="0" applyFill="0" applyBorder="0" applyProtection="0">
      <alignment vertical="center"/>
    </xf>
    <xf numFmtId="1" fontId="39" fillId="0" borderId="0" applyFont="0" applyFill="0" applyBorder="0" applyProtection="0">
      <alignment horizontal="right" vertical="center"/>
    </xf>
    <xf numFmtId="0" fontId="50" fillId="0" borderId="0" applyNumberFormat="0" applyFill="0" applyBorder="0" applyAlignment="0" applyProtection="0"/>
    <xf numFmtId="0" fontId="0" fillId="0" borderId="0">
      <alignment wrapText="1"/>
      <protection/>
    </xf>
    <xf numFmtId="49" fontId="25" fillId="0" borderId="0">
      <alignment horizontal="centerContinuous"/>
      <protection/>
    </xf>
    <xf numFmtId="0" fontId="2" fillId="0" borderId="8">
      <alignment horizontal="left" vertical="center" wrapText="1"/>
      <protection/>
    </xf>
  </cellStyleXfs>
  <cellXfs count="1012">
    <xf numFmtId="0" fontId="0" fillId="0" borderId="0" xfId="0" applyAlignment="1">
      <alignment/>
    </xf>
    <xf numFmtId="0" fontId="7" fillId="0" borderId="0" xfId="131" applyFont="1" applyFill="1" applyBorder="1" applyAlignment="1" applyProtection="1">
      <alignment horizontal="left" vertical="center"/>
      <protection locked="0"/>
    </xf>
    <xf numFmtId="0" fontId="8" fillId="0" borderId="0" xfId="131" applyFont="1" applyFill="1" applyBorder="1" applyAlignment="1" applyProtection="1">
      <alignment/>
      <protection/>
    </xf>
    <xf numFmtId="0" fontId="8" fillId="0" borderId="0" xfId="131" applyFont="1" applyFill="1" applyBorder="1" applyAlignment="1" applyProtection="1">
      <alignment wrapText="1"/>
      <protection/>
    </xf>
    <xf numFmtId="0" fontId="9" fillId="0" borderId="0" xfId="131" applyFont="1" applyFill="1" applyBorder="1" applyAlignment="1" applyProtection="1">
      <alignment/>
      <protection/>
    </xf>
    <xf numFmtId="0" fontId="7" fillId="0" borderId="0" xfId="131" applyFont="1" applyFill="1" applyBorder="1" applyAlignment="1" applyProtection="1">
      <alignment horizontal="center" vertical="center" wrapText="1"/>
      <protection/>
    </xf>
    <xf numFmtId="0" fontId="10" fillId="0" borderId="0" xfId="131" applyFont="1" applyFill="1" applyBorder="1" applyAlignment="1" applyProtection="1">
      <alignment horizontal="center" vertical="center" wrapText="1"/>
      <protection/>
    </xf>
    <xf numFmtId="0" fontId="10" fillId="0" borderId="0" xfId="131" applyFont="1" applyFill="1" applyBorder="1" applyAlignment="1" applyProtection="1">
      <alignment/>
      <protection/>
    </xf>
    <xf numFmtId="0" fontId="7" fillId="0" borderId="0" xfId="115" applyFont="1" applyFill="1" applyBorder="1" applyProtection="1">
      <alignment/>
      <protection/>
    </xf>
    <xf numFmtId="0" fontId="7" fillId="0" borderId="0" xfId="115" applyFont="1" applyFill="1" applyBorder="1" applyAlignment="1" applyProtection="1">
      <alignment vertical="top"/>
      <protection/>
    </xf>
    <xf numFmtId="0" fontId="7" fillId="0" borderId="0" xfId="129" applyFont="1" applyBorder="1" applyAlignment="1" applyProtection="1">
      <alignment horizontal="center" vertical="center" wrapText="1"/>
      <protection/>
    </xf>
    <xf numFmtId="0" fontId="8" fillId="0" borderId="0" xfId="129" applyFont="1" applyBorder="1" applyProtection="1">
      <alignment horizontal="center" vertical="center" wrapText="1"/>
      <protection/>
    </xf>
    <xf numFmtId="0" fontId="7" fillId="0" borderId="0" xfId="129" applyFont="1" applyBorder="1" applyProtection="1">
      <alignment horizontal="center" vertical="center" wrapText="1"/>
      <protection/>
    </xf>
    <xf numFmtId="0" fontId="8" fillId="0" borderId="0" xfId="116" applyFont="1" applyBorder="1" applyProtection="1">
      <alignment/>
      <protection/>
    </xf>
    <xf numFmtId="3" fontId="9" fillId="0" borderId="0" xfId="131" applyNumberFormat="1" applyFont="1" applyFill="1" applyBorder="1" applyAlignment="1" applyProtection="1">
      <alignment/>
      <protection/>
    </xf>
    <xf numFmtId="0" fontId="7" fillId="0" borderId="0" xfId="115" applyFont="1" applyFill="1" applyBorder="1">
      <alignment/>
      <protection/>
    </xf>
    <xf numFmtId="0" fontId="7" fillId="0" borderId="0" xfId="115" applyFont="1" applyFill="1" applyBorder="1" applyAlignment="1">
      <alignment vertical="top"/>
      <protection/>
    </xf>
    <xf numFmtId="0" fontId="7" fillId="0" borderId="0" xfId="115" applyFont="1" applyFill="1" applyBorder="1" applyProtection="1">
      <alignment/>
      <protection locked="0"/>
    </xf>
    <xf numFmtId="0" fontId="7" fillId="0" borderId="13" xfId="129" applyFont="1" applyBorder="1" applyAlignment="1" applyProtection="1">
      <alignment horizontal="center" vertical="center" wrapText="1"/>
      <protection/>
    </xf>
    <xf numFmtId="0" fontId="7" fillId="0" borderId="13" xfId="129" applyFont="1" applyFill="1" applyBorder="1" applyAlignment="1" applyProtection="1">
      <alignment horizontal="center" vertical="center" wrapText="1"/>
      <protection/>
    </xf>
    <xf numFmtId="3" fontId="14" fillId="0" borderId="0" xfId="130" applyNumberFormat="1" applyFont="1" applyFill="1" applyProtection="1">
      <alignment horizontal="center" vertical="center" wrapText="1"/>
      <protection/>
    </xf>
    <xf numFmtId="3" fontId="14" fillId="0" borderId="0" xfId="130" applyNumberFormat="1" applyFont="1" applyProtection="1">
      <alignment horizontal="center" vertical="center" wrapText="1"/>
      <protection/>
    </xf>
    <xf numFmtId="3" fontId="23" fillId="0" borderId="0" xfId="130" applyNumberFormat="1" applyFont="1" applyProtection="1">
      <alignment horizontal="center" vertical="center" wrapText="1"/>
      <protection/>
    </xf>
    <xf numFmtId="3" fontId="23" fillId="0" borderId="0" xfId="130" applyNumberFormat="1" applyFont="1" applyFill="1" applyProtection="1">
      <alignment horizontal="center" vertical="center" wrapText="1"/>
      <protection/>
    </xf>
    <xf numFmtId="3" fontId="14" fillId="0" borderId="0" xfId="130" applyNumberFormat="1" applyFont="1" applyBorder="1" applyProtection="1">
      <alignment horizontal="center" vertical="center" wrapText="1"/>
      <protection/>
    </xf>
    <xf numFmtId="0" fontId="14" fillId="0" borderId="0" xfId="130" applyNumberFormat="1" applyFont="1" applyFill="1" applyProtection="1">
      <alignment horizontal="center" vertical="center" wrapText="1"/>
      <protection/>
    </xf>
    <xf numFmtId="0" fontId="9" fillId="0" borderId="0" xfId="0" applyFont="1" applyAlignment="1">
      <alignment/>
    </xf>
    <xf numFmtId="3" fontId="23" fillId="0" borderId="0" xfId="130" applyNumberFormat="1" applyFont="1" applyFill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Alignment="1">
      <alignment wrapText="1"/>
    </xf>
    <xf numFmtId="0" fontId="26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3" fontId="9" fillId="0" borderId="0" xfId="131" applyNumberFormat="1" applyFont="1" applyFill="1" applyBorder="1" applyAlignment="1" applyProtection="1">
      <alignment horizontal="right" vertical="center" wrapText="1"/>
      <protection locked="0"/>
    </xf>
    <xf numFmtId="3" fontId="9" fillId="0" borderId="0" xfId="131" applyNumberFormat="1" applyFont="1" applyFill="1" applyBorder="1" applyAlignment="1" applyProtection="1">
      <alignment horizontal="right" vertical="center" wrapText="1"/>
      <protection/>
    </xf>
    <xf numFmtId="0" fontId="9" fillId="0" borderId="13" xfId="0" applyFont="1" applyFill="1" applyBorder="1" applyAlignment="1">
      <alignment horizontal="right"/>
    </xf>
    <xf numFmtId="0" fontId="7" fillId="0" borderId="13" xfId="120" applyFont="1" applyFill="1" applyBorder="1" applyAlignment="1">
      <alignment horizontal="center" vertical="center" wrapText="1"/>
      <protection/>
    </xf>
    <xf numFmtId="0" fontId="10" fillId="0" borderId="13" xfId="120" applyFont="1" applyFill="1" applyBorder="1" applyAlignment="1">
      <alignment horizontal="center" vertical="center" wrapText="1"/>
      <protection/>
    </xf>
    <xf numFmtId="0" fontId="9" fillId="0" borderId="13" xfId="120" applyFont="1" applyFill="1" applyBorder="1" applyAlignment="1">
      <alignment horizontal="right" vertical="center" wrapText="1"/>
      <protection/>
    </xf>
    <xf numFmtId="0" fontId="10" fillId="0" borderId="13" xfId="120" applyFont="1" applyFill="1" applyBorder="1" applyAlignment="1">
      <alignment horizontal="left" vertical="center" wrapText="1"/>
      <protection/>
    </xf>
    <xf numFmtId="0" fontId="10" fillId="0" borderId="13" xfId="120" applyFont="1" applyFill="1" applyBorder="1" applyAlignment="1">
      <alignment horizontal="right" vertical="center" wrapText="1"/>
      <protection/>
    </xf>
    <xf numFmtId="0" fontId="24" fillId="0" borderId="13" xfId="120" applyFont="1" applyFill="1" applyBorder="1" applyAlignment="1">
      <alignment horizontal="left" vertical="center" wrapText="1"/>
      <protection/>
    </xf>
    <xf numFmtId="0" fontId="24" fillId="0" borderId="0" xfId="0" applyFont="1" applyFill="1" applyAlignment="1">
      <alignment wrapText="1"/>
    </xf>
    <xf numFmtId="0" fontId="24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wrapText="1"/>
    </xf>
    <xf numFmtId="0" fontId="10" fillId="0" borderId="13" xfId="0" applyFont="1" applyFill="1" applyBorder="1" applyAlignment="1">
      <alignment/>
    </xf>
    <xf numFmtId="0" fontId="18" fillId="0" borderId="0" xfId="0" applyFont="1" applyFill="1" applyAlignment="1">
      <alignment/>
    </xf>
    <xf numFmtId="3" fontId="11" fillId="0" borderId="0" xfId="120" applyNumberFormat="1" applyFont="1" applyFill="1" applyBorder="1" applyAlignment="1">
      <alignment horizontal="center" vertical="center" wrapText="1"/>
      <protection/>
    </xf>
    <xf numFmtId="0" fontId="53" fillId="0" borderId="0" xfId="120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11" fillId="0" borderId="1" xfId="120" applyFont="1" applyFill="1" applyBorder="1" applyAlignment="1">
      <alignment vertical="center" wrapText="1"/>
      <protection/>
    </xf>
    <xf numFmtId="0" fontId="11" fillId="0" borderId="0" xfId="120" applyFont="1" applyFill="1" applyBorder="1" applyAlignment="1">
      <alignment horizontal="left" vertical="center" wrapText="1"/>
      <protection/>
    </xf>
    <xf numFmtId="0" fontId="24" fillId="0" borderId="13" xfId="0" applyFont="1" applyFill="1" applyBorder="1" applyAlignment="1">
      <alignment/>
    </xf>
    <xf numFmtId="0" fontId="53" fillId="0" borderId="13" xfId="120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horizontal="center"/>
    </xf>
    <xf numFmtId="0" fontId="18" fillId="0" borderId="13" xfId="130" applyNumberFormat="1" applyFont="1" applyFill="1" applyBorder="1" applyAlignment="1" applyProtection="1">
      <alignment horizontal="right" vertical="center" wrapText="1"/>
      <protection/>
    </xf>
    <xf numFmtId="3" fontId="18" fillId="0" borderId="13" xfId="120" applyNumberFormat="1" applyFont="1" applyFill="1" applyBorder="1" applyAlignment="1">
      <alignment vertical="center" wrapText="1"/>
      <protection/>
    </xf>
    <xf numFmtId="0" fontId="18" fillId="0" borderId="13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 wrapText="1"/>
    </xf>
    <xf numFmtId="0" fontId="18" fillId="0" borderId="13" xfId="0" applyFont="1" applyFill="1" applyBorder="1" applyAlignment="1">
      <alignment/>
    </xf>
    <xf numFmtId="0" fontId="18" fillId="0" borderId="13" xfId="120" applyFont="1" applyFill="1" applyBorder="1" applyAlignment="1">
      <alignment horizontal="right" vertical="center" wrapText="1"/>
      <protection/>
    </xf>
    <xf numFmtId="0" fontId="11" fillId="0" borderId="13" xfId="120" applyFont="1" applyFill="1" applyBorder="1" applyAlignment="1">
      <alignment horizontal="left" vertical="center" wrapText="1"/>
      <protection/>
    </xf>
    <xf numFmtId="0" fontId="8" fillId="0" borderId="0" xfId="131" applyFont="1" applyFill="1" applyBorder="1" applyAlignment="1" applyProtection="1">
      <alignment horizontal="center"/>
      <protection locked="0"/>
    </xf>
    <xf numFmtId="0" fontId="8" fillId="0" borderId="0" xfId="131" applyFont="1" applyFill="1" applyBorder="1" applyAlignment="1" applyProtection="1">
      <alignment/>
      <protection locked="0"/>
    </xf>
    <xf numFmtId="0" fontId="8" fillId="0" borderId="0" xfId="131" applyFont="1" applyFill="1" applyBorder="1" applyAlignment="1" applyProtection="1">
      <alignment wrapText="1"/>
      <protection locked="0"/>
    </xf>
    <xf numFmtId="0" fontId="9" fillId="0" borderId="0" xfId="131" applyFont="1" applyFill="1" applyBorder="1" applyAlignment="1" applyProtection="1">
      <alignment/>
      <protection locked="0"/>
    </xf>
    <xf numFmtId="3" fontId="9" fillId="0" borderId="0" xfId="131" applyNumberFormat="1" applyFont="1" applyFill="1" applyBorder="1" applyAlignment="1" applyProtection="1">
      <alignment/>
      <protection locked="0"/>
    </xf>
    <xf numFmtId="0" fontId="9" fillId="0" borderId="0" xfId="132" applyFont="1" applyAlignment="1" applyProtection="1">
      <alignment horizontal="left"/>
      <protection locked="0"/>
    </xf>
    <xf numFmtId="0" fontId="9" fillId="0" borderId="0" xfId="132" applyFont="1" applyAlignment="1" applyProtection="1">
      <alignment horizontal="right"/>
      <protection locked="0"/>
    </xf>
    <xf numFmtId="0" fontId="7" fillId="0" borderId="0" xfId="116" applyFont="1" applyFill="1" applyBorder="1" applyAlignment="1" applyProtection="1">
      <alignment horizontal="left" vertical="center"/>
      <protection locked="0"/>
    </xf>
    <xf numFmtId="0" fontId="7" fillId="0" borderId="0" xfId="129" applyFont="1" applyBorder="1" applyAlignment="1" applyProtection="1">
      <alignment horizontal="center" vertical="center" wrapText="1"/>
      <protection locked="0"/>
    </xf>
    <xf numFmtId="0" fontId="7" fillId="0" borderId="0" xfId="129" applyFont="1" applyBorder="1" applyAlignment="1" applyProtection="1">
      <alignment horizontal="center" vertical="center"/>
      <protection locked="0"/>
    </xf>
    <xf numFmtId="0" fontId="7" fillId="0" borderId="0" xfId="129" applyFont="1" applyBorder="1" applyAlignment="1" applyProtection="1">
      <alignment horizontal="right" vertical="center"/>
      <protection locked="0"/>
    </xf>
    <xf numFmtId="0" fontId="8" fillId="0" borderId="0" xfId="129" applyFont="1" applyBorder="1" applyProtection="1">
      <alignment horizontal="center" vertical="center" wrapText="1"/>
      <protection locked="0"/>
    </xf>
    <xf numFmtId="0" fontId="7" fillId="0" borderId="0" xfId="115" applyFont="1" applyFill="1" applyBorder="1" applyAlignment="1" applyProtection="1">
      <alignment vertical="center"/>
      <protection locked="0"/>
    </xf>
    <xf numFmtId="0" fontId="7" fillId="0" borderId="0" xfId="115" applyFont="1" applyFill="1" applyBorder="1" applyAlignment="1" applyProtection="1">
      <alignment vertical="top"/>
      <protection locked="0"/>
    </xf>
    <xf numFmtId="0" fontId="7" fillId="0" borderId="0" xfId="115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9" fillId="0" borderId="0" xfId="124" applyFont="1" applyAlignment="1" applyProtection="1">
      <alignment horizontal="right"/>
      <protection locked="0"/>
    </xf>
    <xf numFmtId="0" fontId="0" fillId="0" borderId="0" xfId="124" applyProtection="1">
      <alignment/>
      <protection locked="0"/>
    </xf>
    <xf numFmtId="0" fontId="10" fillId="0" borderId="0" xfId="124" applyFont="1" applyBorder="1" applyAlignment="1" applyProtection="1">
      <alignment/>
      <protection locked="0"/>
    </xf>
    <xf numFmtId="0" fontId="20" fillId="0" borderId="0" xfId="124" applyFont="1" applyBorder="1" applyProtection="1">
      <alignment/>
      <protection locked="0"/>
    </xf>
    <xf numFmtId="0" fontId="14" fillId="0" borderId="0" xfId="124" applyFont="1" applyBorder="1" applyProtection="1">
      <alignment/>
      <protection locked="0"/>
    </xf>
    <xf numFmtId="0" fontId="14" fillId="0" borderId="0" xfId="124" applyFont="1" applyBorder="1" applyAlignment="1" applyProtection="1">
      <alignment/>
      <protection locked="0"/>
    </xf>
    <xf numFmtId="0" fontId="21" fillId="6" borderId="13" xfId="124" applyFont="1" applyFill="1" applyBorder="1" applyProtection="1">
      <alignment/>
      <protection locked="0"/>
    </xf>
    <xf numFmtId="0" fontId="21" fillId="6" borderId="13" xfId="124" applyFont="1" applyFill="1" applyBorder="1" applyAlignment="1" applyProtection="1">
      <alignment horizontal="center" vertical="center"/>
      <protection locked="0"/>
    </xf>
    <xf numFmtId="0" fontId="20" fillId="6" borderId="13" xfId="124" applyFont="1" applyFill="1" applyBorder="1" applyAlignment="1" applyProtection="1">
      <alignment horizontal="center" vertical="center"/>
      <protection locked="0"/>
    </xf>
    <xf numFmtId="0" fontId="13" fillId="6" borderId="13" xfId="124" applyFont="1" applyFill="1" applyBorder="1" applyAlignment="1" applyProtection="1">
      <alignment horizontal="center" vertical="center"/>
      <protection locked="0"/>
    </xf>
    <xf numFmtId="0" fontId="20" fillId="6" borderId="13" xfId="124" applyFont="1" applyFill="1" applyBorder="1" applyProtection="1">
      <alignment/>
      <protection locked="0"/>
    </xf>
    <xf numFmtId="0" fontId="13" fillId="6" borderId="13" xfId="124" applyFont="1" applyFill="1" applyBorder="1" applyAlignment="1" applyProtection="1">
      <alignment horizontal="left" vertical="center"/>
      <protection locked="0"/>
    </xf>
    <xf numFmtId="0" fontId="8" fillId="0" borderId="0" xfId="124" applyFont="1" applyBorder="1" applyAlignment="1" applyProtection="1">
      <alignment/>
      <protection locked="0"/>
    </xf>
    <xf numFmtId="0" fontId="8" fillId="0" borderId="0" xfId="124" applyFont="1" applyBorder="1" applyAlignment="1" applyProtection="1">
      <alignment horizontal="center" wrapText="1"/>
      <protection locked="0"/>
    </xf>
    <xf numFmtId="0" fontId="7" fillId="0" borderId="13" xfId="0" applyNumberFormat="1" applyFont="1" applyBorder="1" applyAlignment="1" applyProtection="1">
      <alignment wrapText="1"/>
      <protection/>
    </xf>
    <xf numFmtId="0" fontId="7" fillId="0" borderId="13" xfId="0" applyNumberFormat="1" applyFont="1" applyBorder="1" applyAlignment="1" applyProtection="1">
      <alignment horizontal="left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7" fillId="0" borderId="13" xfId="0" applyNumberFormat="1" applyFont="1" applyBorder="1" applyAlignment="1" applyProtection="1">
      <alignment horizontal="left" vertical="center" wrapText="1"/>
      <protection/>
    </xf>
    <xf numFmtId="0" fontId="7" fillId="0" borderId="13" xfId="0" applyNumberFormat="1" applyFont="1" applyBorder="1" applyAlignment="1" applyProtection="1">
      <alignment horizontal="center" vertical="center" wrapText="1"/>
      <protection/>
    </xf>
    <xf numFmtId="0" fontId="9" fillId="6" borderId="13" xfId="0" applyFont="1" applyFill="1" applyBorder="1" applyAlignment="1" applyProtection="1">
      <alignment/>
      <protection locked="0"/>
    </xf>
    <xf numFmtId="3" fontId="7" fillId="6" borderId="13" xfId="63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3" fontId="11" fillId="0" borderId="0" xfId="120" applyNumberFormat="1" applyFont="1" applyFill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6" borderId="13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3" fontId="18" fillId="6" borderId="13" xfId="120" applyNumberFormat="1" applyFont="1" applyFill="1" applyBorder="1" applyAlignment="1" applyProtection="1">
      <alignment vertical="center" wrapText="1"/>
      <protection locked="0"/>
    </xf>
    <xf numFmtId="3" fontId="18" fillId="6" borderId="13" xfId="121" applyNumberFormat="1" applyFont="1" applyFill="1" applyBorder="1" applyAlignment="1" applyProtection="1">
      <alignment horizontal="right" vertical="center" wrapText="1"/>
      <protection locked="0"/>
    </xf>
    <xf numFmtId="3" fontId="18" fillId="6" borderId="13" xfId="57" applyNumberFormat="1" applyFont="1" applyFill="1" applyBorder="1" applyAlignment="1" applyProtection="1">
      <alignment horizontal="right"/>
      <protection locked="0"/>
    </xf>
    <xf numFmtId="3" fontId="11" fillId="6" borderId="13" xfId="120" applyNumberFormat="1" applyFont="1" applyFill="1" applyBorder="1" applyAlignment="1" applyProtection="1">
      <alignment vertical="center" wrapText="1"/>
      <protection locked="0"/>
    </xf>
    <xf numFmtId="0" fontId="8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0" fontId="0" fillId="24" borderId="13" xfId="0" applyFill="1" applyBorder="1" applyAlignment="1">
      <alignment/>
    </xf>
    <xf numFmtId="0" fontId="8" fillId="24" borderId="13" xfId="0" applyFont="1" applyFill="1" applyBorder="1" applyAlignment="1">
      <alignment/>
    </xf>
    <xf numFmtId="0" fontId="10" fillId="0" borderId="13" xfId="12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13" xfId="0" applyFont="1" applyFill="1" applyBorder="1" applyAlignment="1" applyProtection="1">
      <alignment horizontal="right" wrapText="1"/>
      <protection locked="0"/>
    </xf>
    <xf numFmtId="0" fontId="11" fillId="0" borderId="13" xfId="120" applyFont="1" applyFill="1" applyBorder="1" applyAlignment="1" applyProtection="1">
      <alignment horizontal="right" vertical="center" wrapText="1"/>
      <protection locked="0"/>
    </xf>
    <xf numFmtId="3" fontId="8" fillId="0" borderId="13" xfId="0" applyNumberFormat="1" applyFont="1" applyBorder="1" applyAlignment="1" applyProtection="1">
      <alignment horizontal="center" vertical="center" wrapText="1"/>
      <protection/>
    </xf>
    <xf numFmtId="3" fontId="10" fillId="0" borderId="0" xfId="131" applyNumberFormat="1" applyFont="1" applyFill="1" applyBorder="1" applyAlignment="1" applyProtection="1">
      <alignment/>
      <protection/>
    </xf>
    <xf numFmtId="0" fontId="9" fillId="0" borderId="0" xfId="131" applyFont="1" applyFill="1" applyBorder="1" applyAlignment="1" applyProtection="1">
      <alignment/>
      <protection hidden="1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/>
    </xf>
    <xf numFmtId="0" fontId="23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3" fontId="9" fillId="0" borderId="0" xfId="128" applyFont="1">
      <alignment horizontal="right" vertical="center"/>
      <protection/>
    </xf>
    <xf numFmtId="0" fontId="60" fillId="0" borderId="0" xfId="115" applyFont="1" applyFill="1" applyBorder="1" applyAlignment="1">
      <alignment/>
      <protection/>
    </xf>
    <xf numFmtId="3" fontId="8" fillId="0" borderId="0" xfId="133" applyFont="1">
      <alignment horizontal="right" vertical="center"/>
      <protection/>
    </xf>
    <xf numFmtId="3" fontId="10" fillId="0" borderId="13" xfId="128" applyFont="1" applyBorder="1" applyAlignment="1" applyProtection="1">
      <alignment horizontal="center" vertical="center" wrapText="1"/>
      <protection/>
    </xf>
    <xf numFmtId="3" fontId="10" fillId="0" borderId="13" xfId="128" applyFont="1" applyBorder="1" applyAlignment="1" applyProtection="1">
      <alignment vertical="center" wrapText="1"/>
      <protection/>
    </xf>
    <xf numFmtId="3" fontId="8" fillId="0" borderId="13" xfId="128" applyFont="1" applyBorder="1" applyProtection="1">
      <alignment horizontal="right" vertical="center"/>
      <protection/>
    </xf>
    <xf numFmtId="4" fontId="9" fillId="26" borderId="13" xfId="128" applyNumberFormat="1" applyFont="1" applyFill="1" applyBorder="1" applyProtection="1">
      <alignment horizontal="right" vertical="center"/>
      <protection locked="0"/>
    </xf>
    <xf numFmtId="3" fontId="9" fillId="26" borderId="13" xfId="133" applyFont="1" applyFill="1" applyBorder="1" applyProtection="1">
      <alignment horizontal="right" vertical="center"/>
      <protection locked="0"/>
    </xf>
    <xf numFmtId="3" fontId="8" fillId="0" borderId="13" xfId="133" applyFont="1" applyBorder="1" applyAlignment="1" applyProtection="1">
      <alignment horizontal="right" vertical="center" wrapText="1"/>
      <protection/>
    </xf>
    <xf numFmtId="3" fontId="9" fillId="0" borderId="0" xfId="133" applyFont="1" applyBorder="1" applyAlignment="1" applyProtection="1">
      <alignment vertical="center" wrapText="1"/>
      <protection locked="0"/>
    </xf>
    <xf numFmtId="3" fontId="9" fillId="0" borderId="0" xfId="128" applyFont="1" applyBorder="1" applyProtection="1">
      <alignment horizontal="right" vertical="center"/>
      <protection locked="0"/>
    </xf>
    <xf numFmtId="0" fontId="7" fillId="0" borderId="25" xfId="0" applyNumberFormat="1" applyFont="1" applyFill="1" applyBorder="1" applyAlignment="1" applyProtection="1">
      <alignment horizontal="center" wrapText="1"/>
      <protection/>
    </xf>
    <xf numFmtId="0" fontId="7" fillId="0" borderId="25" xfId="0" applyNumberFormat="1" applyFont="1" applyFill="1" applyBorder="1" applyAlignment="1" applyProtection="1">
      <alignment horizontal="center"/>
      <protection/>
    </xf>
    <xf numFmtId="0" fontId="8" fillId="0" borderId="0" xfId="124" applyFont="1" applyFill="1" applyBorder="1" applyAlignment="1" applyProtection="1">
      <alignment horizontal="center" wrapText="1"/>
      <protection locked="0"/>
    </xf>
    <xf numFmtId="0" fontId="0" fillId="0" borderId="0" xfId="124" applyFill="1" applyProtection="1">
      <alignment/>
      <protection locked="0"/>
    </xf>
    <xf numFmtId="0" fontId="10" fillId="0" borderId="0" xfId="124" applyFont="1" applyFill="1" applyBorder="1" applyAlignment="1" applyProtection="1">
      <alignment/>
      <protection locked="0"/>
    </xf>
    <xf numFmtId="0" fontId="13" fillId="0" borderId="13" xfId="124" applyNumberFormat="1" applyFont="1" applyFill="1" applyBorder="1" applyAlignment="1" applyProtection="1">
      <alignment vertical="center"/>
      <protection locked="0"/>
    </xf>
    <xf numFmtId="0" fontId="20" fillId="0" borderId="0" xfId="124" applyFont="1" applyFill="1" applyBorder="1" applyProtection="1">
      <alignment/>
      <protection locked="0"/>
    </xf>
    <xf numFmtId="0" fontId="14" fillId="0" borderId="0" xfId="124" applyFont="1" applyFill="1" applyBorder="1" applyProtection="1">
      <alignment/>
      <protection locked="0"/>
    </xf>
    <xf numFmtId="0" fontId="14" fillId="0" borderId="0" xfId="124" applyFont="1" applyFill="1" applyBorder="1" applyAlignment="1" applyProtection="1">
      <alignment/>
      <protection locked="0"/>
    </xf>
    <xf numFmtId="0" fontId="0" fillId="0" borderId="0" xfId="119" applyFont="1" applyProtection="1">
      <alignment/>
      <protection locked="0"/>
    </xf>
    <xf numFmtId="0" fontId="0" fillId="0" borderId="0" xfId="119" applyFont="1" applyAlignment="1" applyProtection="1">
      <alignment horizontal="center" vertical="center" wrapText="1"/>
      <protection locked="0"/>
    </xf>
    <xf numFmtId="0" fontId="0" fillId="0" borderId="0" xfId="119" applyFont="1" applyAlignment="1" applyProtection="1">
      <alignment vertical="center" wrapText="1"/>
      <protection locked="0"/>
    </xf>
    <xf numFmtId="14" fontId="0" fillId="0" borderId="0" xfId="119" applyNumberFormat="1" applyFont="1" applyProtection="1">
      <alignment/>
      <protection locked="0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 horizontal="center" wrapText="1"/>
    </xf>
    <xf numFmtId="0" fontId="7" fillId="0" borderId="13" xfId="13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0" xfId="131" applyFont="1" applyFill="1" applyBorder="1" applyAlignment="1" applyProtection="1">
      <alignment vertical="center"/>
      <protection locked="0"/>
    </xf>
    <xf numFmtId="0" fontId="8" fillId="0" borderId="13" xfId="131" applyFont="1" applyFill="1" applyBorder="1" applyAlignment="1" applyProtection="1">
      <alignment vertical="center" wrapText="1"/>
      <protection/>
    </xf>
    <xf numFmtId="0" fontId="62" fillId="0" borderId="0" xfId="131" applyFont="1" applyFill="1" applyBorder="1" applyAlignment="1" applyProtection="1">
      <alignment wrapText="1"/>
      <protection/>
    </xf>
    <xf numFmtId="3" fontId="8" fillId="6" borderId="13" xfId="131" applyNumberFormat="1" applyFont="1" applyFill="1" applyBorder="1" applyAlignment="1" applyProtection="1">
      <alignment horizontal="right" vertical="center" wrapText="1"/>
      <protection locked="0"/>
    </xf>
    <xf numFmtId="3" fontId="8" fillId="0" borderId="13" xfId="131" applyNumberFormat="1" applyFont="1" applyFill="1" applyBorder="1" applyAlignment="1" applyProtection="1">
      <alignment horizontal="right" vertical="center" wrapText="1"/>
      <protection/>
    </xf>
    <xf numFmtId="0" fontId="7" fillId="0" borderId="13" xfId="131" applyFont="1" applyFill="1" applyBorder="1" applyAlignment="1" applyProtection="1">
      <alignment horizontal="right" wrapText="1"/>
      <protection/>
    </xf>
    <xf numFmtId="3" fontId="7" fillId="0" borderId="13" xfId="131" applyNumberFormat="1" applyFont="1" applyFill="1" applyBorder="1" applyAlignment="1" applyProtection="1">
      <alignment horizontal="right" vertical="center" wrapText="1"/>
      <protection/>
    </xf>
    <xf numFmtId="0" fontId="8" fillId="0" borderId="0" xfId="132" applyFont="1" applyAlignment="1" applyProtection="1">
      <alignment horizontal="center"/>
      <protection locked="0"/>
    </xf>
    <xf numFmtId="0" fontId="8" fillId="0" borderId="0" xfId="132" applyFont="1" applyAlignment="1" applyProtection="1">
      <alignment horizontal="right"/>
      <protection locked="0"/>
    </xf>
    <xf numFmtId="0" fontId="8" fillId="0" borderId="0" xfId="110" applyFont="1">
      <alignment/>
      <protection/>
    </xf>
    <xf numFmtId="0" fontId="16" fillId="0" borderId="0" xfId="0" applyFont="1" applyAlignment="1">
      <alignment/>
    </xf>
    <xf numFmtId="0" fontId="8" fillId="0" borderId="13" xfId="110" applyFont="1" applyBorder="1" applyAlignment="1">
      <alignment vertical="center" wrapText="1"/>
      <protection/>
    </xf>
    <xf numFmtId="0" fontId="8" fillId="0" borderId="13" xfId="110" applyFont="1" applyBorder="1" applyAlignment="1">
      <alignment horizontal="right" vertical="center" wrapText="1"/>
      <protection/>
    </xf>
    <xf numFmtId="0" fontId="8" fillId="0" borderId="13" xfId="110" applyFont="1" applyFill="1" applyBorder="1" applyAlignment="1">
      <alignment vertical="center" wrapText="1"/>
      <protection/>
    </xf>
    <xf numFmtId="0" fontId="8" fillId="0" borderId="0" xfId="110" applyFont="1" applyFill="1">
      <alignment/>
      <protection/>
    </xf>
    <xf numFmtId="3" fontId="8" fillId="0" borderId="0" xfId="110" applyNumberFormat="1" applyFont="1" applyBorder="1">
      <alignment/>
      <protection/>
    </xf>
    <xf numFmtId="3" fontId="8" fillId="0" borderId="0" xfId="110" applyNumberFormat="1" applyFont="1">
      <alignment/>
      <protection/>
    </xf>
    <xf numFmtId="0" fontId="8" fillId="0" borderId="0" xfId="132" applyFont="1" applyProtection="1">
      <alignment/>
      <protection locked="0"/>
    </xf>
    <xf numFmtId="0" fontId="8" fillId="0" borderId="0" xfId="132" applyFont="1" applyAlignment="1" applyProtection="1">
      <alignment horizontal="left"/>
      <protection locked="0"/>
    </xf>
    <xf numFmtId="0" fontId="7" fillId="0" borderId="0" xfId="110" applyFont="1" applyBorder="1" applyAlignment="1">
      <alignment wrapText="1"/>
      <protection/>
    </xf>
    <xf numFmtId="0" fontId="7" fillId="0" borderId="13" xfId="115" applyFont="1" applyFill="1" applyBorder="1" applyAlignment="1" applyProtection="1">
      <alignment horizontal="center" vertical="center" wrapText="1"/>
      <protection/>
    </xf>
    <xf numFmtId="0" fontId="7" fillId="0" borderId="26" xfId="129" applyFont="1" applyBorder="1" applyAlignment="1" applyProtection="1">
      <alignment horizontal="center" vertical="center" wrapText="1"/>
      <protection/>
    </xf>
    <xf numFmtId="3" fontId="8" fillId="0" borderId="0" xfId="129" applyNumberFormat="1" applyFont="1" applyBorder="1" applyProtection="1">
      <alignment horizontal="center" vertical="center" wrapText="1"/>
      <protection/>
    </xf>
    <xf numFmtId="3" fontId="8" fillId="6" borderId="13" xfId="131" applyNumberFormat="1" applyFont="1" applyFill="1" applyBorder="1" applyAlignment="1" applyProtection="1">
      <alignment vertical="center" wrapText="1"/>
      <protection locked="0"/>
    </xf>
    <xf numFmtId="3" fontId="8" fillId="0" borderId="0" xfId="131" applyNumberFormat="1" applyFont="1" applyFill="1" applyBorder="1" applyAlignment="1" applyProtection="1">
      <alignment horizontal="right" vertical="center" wrapText="1"/>
      <protection locked="0"/>
    </xf>
    <xf numFmtId="3" fontId="8" fillId="0" borderId="0" xfId="131" applyNumberFormat="1" applyFont="1" applyFill="1" applyBorder="1" applyAlignment="1" applyProtection="1">
      <alignment horizontal="right" vertical="center" wrapText="1"/>
      <protection/>
    </xf>
    <xf numFmtId="3" fontId="7" fillId="0" borderId="0" xfId="131" applyNumberFormat="1" applyFont="1" applyFill="1" applyBorder="1" applyAlignment="1" applyProtection="1">
      <alignment/>
      <protection/>
    </xf>
    <xf numFmtId="0" fontId="7" fillId="0" borderId="0" xfId="131" applyFont="1" applyFill="1" applyBorder="1" applyAlignment="1" applyProtection="1">
      <alignment/>
      <protection/>
    </xf>
    <xf numFmtId="3" fontId="7" fillId="0" borderId="0" xfId="131" applyNumberFormat="1" applyFont="1" applyFill="1" applyBorder="1" applyAlignment="1" applyProtection="1">
      <alignment horizontal="right" vertical="center" wrapText="1"/>
      <protection/>
    </xf>
    <xf numFmtId="0" fontId="7" fillId="0" borderId="13" xfId="131" applyFont="1" applyBorder="1" applyAlignment="1" applyProtection="1">
      <alignment horizontal="center" vertical="center" wrapText="1"/>
      <protection/>
    </xf>
    <xf numFmtId="3" fontId="7" fillId="0" borderId="0" xfId="115" applyNumberFormat="1" applyFont="1" applyFill="1" applyBorder="1" applyProtection="1">
      <alignment/>
      <protection locked="0"/>
    </xf>
    <xf numFmtId="0" fontId="7" fillId="0" borderId="0" xfId="131" applyFont="1" applyFill="1" applyBorder="1" applyAlignment="1" applyProtection="1">
      <alignment/>
      <protection locked="0"/>
    </xf>
    <xf numFmtId="3" fontId="7" fillId="0" borderId="0" xfId="115" applyNumberFormat="1" applyFont="1" applyFill="1" applyBorder="1" applyAlignment="1" applyProtection="1">
      <alignment/>
      <protection locked="0"/>
    </xf>
    <xf numFmtId="0" fontId="7" fillId="0" borderId="0" xfId="115" applyFont="1" applyFill="1" applyBorder="1" applyAlignment="1" applyProtection="1">
      <alignment/>
      <protection locked="0"/>
    </xf>
    <xf numFmtId="3" fontId="7" fillId="0" borderId="13" xfId="63" applyNumberFormat="1" applyFont="1" applyFill="1" applyBorder="1" applyAlignment="1" applyProtection="1">
      <alignment horizontal="center" vertical="center" wrapText="1"/>
      <protection/>
    </xf>
    <xf numFmtId="3" fontId="8" fillId="0" borderId="0" xfId="126" applyFont="1" applyBorder="1" applyProtection="1">
      <alignment horizontal="right" vertical="center"/>
      <protection/>
    </xf>
    <xf numFmtId="3" fontId="8" fillId="0" borderId="13" xfId="63" applyNumberFormat="1" applyFont="1" applyBorder="1" applyAlignment="1" applyProtection="1">
      <alignment horizontal="right" vertical="center"/>
      <protection/>
    </xf>
    <xf numFmtId="0" fontId="7" fillId="0" borderId="0" xfId="115" applyFont="1" applyFill="1" applyBorder="1" applyAlignment="1" applyProtection="1">
      <alignment horizontal="right"/>
      <protection/>
    </xf>
    <xf numFmtId="3" fontId="8" fillId="0" borderId="0" xfId="126" applyFont="1" applyBorder="1" applyProtection="1">
      <alignment horizontal="right" vertical="center"/>
      <protection locked="0"/>
    </xf>
    <xf numFmtId="3" fontId="8" fillId="6" borderId="13" xfId="63" applyNumberFormat="1" applyFont="1" applyFill="1" applyBorder="1" applyAlignment="1" applyProtection="1">
      <alignment horizontal="right" vertical="center"/>
      <protection locked="0"/>
    </xf>
    <xf numFmtId="3" fontId="7" fillId="6" borderId="13" xfId="126" applyNumberFormat="1" applyFont="1" applyFill="1" applyBorder="1" applyAlignment="1" applyProtection="1">
      <alignment vertical="center"/>
      <protection locked="0"/>
    </xf>
    <xf numFmtId="3" fontId="7" fillId="6" borderId="13" xfId="115" applyNumberFormat="1" applyFont="1" applyFill="1" applyBorder="1" applyAlignment="1" applyProtection="1">
      <alignment/>
      <protection locked="0"/>
    </xf>
    <xf numFmtId="3" fontId="7" fillId="6" borderId="13" xfId="115" applyNumberFormat="1" applyFont="1" applyFill="1" applyBorder="1" applyProtection="1">
      <alignment/>
      <protection locked="0"/>
    </xf>
    <xf numFmtId="3" fontId="7" fillId="0" borderId="0" xfId="115" applyNumberFormat="1" applyFont="1" applyFill="1" applyBorder="1">
      <alignment/>
      <protection/>
    </xf>
    <xf numFmtId="3" fontId="7" fillId="6" borderId="13" xfId="115" applyNumberFormat="1" applyFont="1" applyFill="1" applyBorder="1" applyAlignment="1" applyProtection="1">
      <alignment wrapText="1"/>
      <protection locked="0"/>
    </xf>
    <xf numFmtId="3" fontId="7" fillId="6" borderId="13" xfId="115" applyNumberFormat="1" applyFont="1" applyFill="1" applyBorder="1" applyAlignment="1" applyProtection="1">
      <alignment horizontal="left" wrapText="1"/>
      <protection locked="0"/>
    </xf>
    <xf numFmtId="0" fontId="7" fillId="0" borderId="0" xfId="115" applyFont="1" applyFill="1" applyBorder="1" applyAlignment="1" applyProtection="1">
      <alignment horizontal="right"/>
      <protection locked="0"/>
    </xf>
    <xf numFmtId="3" fontId="8" fillId="6" borderId="26" xfId="131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31" applyNumberFormat="1" applyFont="1" applyFill="1" applyBorder="1" applyAlignment="1" applyProtection="1">
      <alignment/>
      <protection locked="0"/>
    </xf>
    <xf numFmtId="3" fontId="7" fillId="6" borderId="26" xfId="115" applyNumberFormat="1" applyFont="1" applyFill="1" applyBorder="1" applyProtection="1">
      <alignment/>
      <protection locked="0"/>
    </xf>
    <xf numFmtId="0" fontId="8" fillId="6" borderId="13" xfId="132" applyFont="1" applyFill="1" applyBorder="1" applyProtection="1">
      <alignment/>
      <protection locked="0"/>
    </xf>
    <xf numFmtId="0" fontId="7" fillId="0" borderId="0" xfId="131" applyFont="1" applyFill="1" applyBorder="1" applyAlignment="1" applyProtection="1">
      <alignment horizontal="right" wrapText="1"/>
      <protection locked="0"/>
    </xf>
    <xf numFmtId="0" fontId="8" fillId="0" borderId="0" xfId="130" applyFo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25" xfId="131" applyFont="1" applyFill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122" applyFont="1" applyFill="1" applyBorder="1" applyAlignment="1" applyProtection="1">
      <alignment horizontal="left"/>
      <protection locked="0"/>
    </xf>
    <xf numFmtId="0" fontId="8" fillId="0" borderId="0" xfId="124" applyFont="1" applyProtection="1">
      <alignment/>
      <protection locked="0"/>
    </xf>
    <xf numFmtId="0" fontId="19" fillId="0" borderId="0" xfId="124" applyFont="1" applyAlignment="1" applyProtection="1">
      <alignment/>
      <protection locked="0"/>
    </xf>
    <xf numFmtId="0" fontId="16" fillId="0" borderId="0" xfId="124" applyFont="1" applyProtection="1">
      <alignment/>
      <protection locked="0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Border="1" applyAlignment="1" applyProtection="1">
      <alignment horizontal="center" vertical="center"/>
      <protection/>
    </xf>
    <xf numFmtId="0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35" xfId="0" applyNumberFormat="1" applyFont="1" applyBorder="1" applyAlignment="1" applyProtection="1">
      <alignment horizontal="center" vertical="center" wrapText="1"/>
      <protection/>
    </xf>
    <xf numFmtId="0" fontId="8" fillId="0" borderId="13" xfId="0" applyNumberFormat="1" applyFont="1" applyBorder="1" applyAlignment="1" applyProtection="1">
      <alignment wrapText="1"/>
      <protection/>
    </xf>
    <xf numFmtId="0" fontId="8" fillId="0" borderId="36" xfId="0" applyNumberFormat="1" applyFont="1" applyBorder="1" applyAlignment="1" applyProtection="1">
      <alignment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/>
      <protection/>
    </xf>
    <xf numFmtId="10" fontId="8" fillId="0" borderId="13" xfId="139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3" xfId="0" applyNumberFormat="1" applyFont="1" applyFill="1" applyBorder="1" applyAlignment="1" applyProtection="1">
      <alignment wrapText="1"/>
      <protection locked="0"/>
    </xf>
    <xf numFmtId="3" fontId="8" fillId="6" borderId="13" xfId="0" applyNumberFormat="1" applyFont="1" applyFill="1" applyBorder="1" applyAlignment="1" applyProtection="1">
      <alignment horizontal="center"/>
      <protection locked="0"/>
    </xf>
    <xf numFmtId="10" fontId="8" fillId="6" borderId="36" xfId="139" applyNumberFormat="1" applyFont="1" applyFill="1" applyBorder="1" applyAlignment="1" applyProtection="1">
      <alignment horizontal="center"/>
      <protection locked="0"/>
    </xf>
    <xf numFmtId="0" fontId="8" fillId="0" borderId="13" xfId="0" applyNumberFormat="1" applyFont="1" applyBorder="1" applyAlignment="1" applyProtection="1">
      <alignment horizontal="justify"/>
      <protection/>
    </xf>
    <xf numFmtId="3" fontId="8" fillId="0" borderId="13" xfId="0" applyNumberFormat="1" applyFont="1" applyBorder="1" applyAlignment="1" applyProtection="1">
      <alignment horizontal="center"/>
      <protection/>
    </xf>
    <xf numFmtId="10" fontId="8" fillId="0" borderId="13" xfId="139" applyNumberFormat="1" applyFont="1" applyBorder="1" applyAlignment="1" applyProtection="1">
      <alignment horizontal="center"/>
      <protection/>
    </xf>
    <xf numFmtId="10" fontId="8" fillId="6" borderId="36" xfId="0" applyNumberFormat="1" applyFont="1" applyFill="1" applyBorder="1" applyAlignment="1" applyProtection="1">
      <alignment horizontal="center"/>
      <protection locked="0"/>
    </xf>
    <xf numFmtId="3" fontId="8" fillId="0" borderId="36" xfId="0" applyNumberFormat="1" applyFont="1" applyBorder="1" applyAlignment="1" applyProtection="1">
      <alignment horizontal="center"/>
      <protection/>
    </xf>
    <xf numFmtId="10" fontId="8" fillId="0" borderId="36" xfId="139" applyNumberFormat="1" applyFont="1" applyBorder="1" applyAlignment="1" applyProtection="1">
      <alignment horizontal="center"/>
      <protection/>
    </xf>
    <xf numFmtId="10" fontId="8" fillId="0" borderId="13" xfId="139" applyNumberFormat="1" applyFont="1" applyBorder="1" applyAlignment="1" applyProtection="1">
      <alignment horizontal="center" wrapText="1"/>
      <protection/>
    </xf>
    <xf numFmtId="49" fontId="8" fillId="6" borderId="13" xfId="0" applyNumberFormat="1" applyFont="1" applyFill="1" applyBorder="1" applyAlignment="1" applyProtection="1">
      <alignment wrapText="1"/>
      <protection locked="0"/>
    </xf>
    <xf numFmtId="3" fontId="8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 horizontal="justify"/>
      <protection/>
    </xf>
    <xf numFmtId="0" fontId="8" fillId="0" borderId="13" xfId="0" applyNumberFormat="1" applyFont="1" applyBorder="1" applyAlignment="1" applyProtection="1">
      <alignment horizontal="justify" wrapText="1"/>
      <protection/>
    </xf>
    <xf numFmtId="0" fontId="8" fillId="0" borderId="13" xfId="0" applyNumberFormat="1" applyFont="1" applyFill="1" applyBorder="1" applyAlignment="1" applyProtection="1">
      <alignment horizontal="justify" wrapText="1"/>
      <protection/>
    </xf>
    <xf numFmtId="49" fontId="8" fillId="0" borderId="13" xfId="0" applyNumberFormat="1" applyFont="1" applyBorder="1" applyAlignment="1" applyProtection="1">
      <alignment horizontal="justify"/>
      <protection/>
    </xf>
    <xf numFmtId="10" fontId="8" fillId="6" borderId="13" xfId="139" applyNumberFormat="1" applyFont="1" applyFill="1" applyBorder="1" applyAlignment="1" applyProtection="1">
      <alignment horizontal="center"/>
      <protection locked="0"/>
    </xf>
    <xf numFmtId="3" fontId="8" fillId="24" borderId="13" xfId="0" applyNumberFormat="1" applyFont="1" applyFill="1" applyBorder="1" applyAlignment="1" applyProtection="1">
      <alignment horizontal="center"/>
      <protection/>
    </xf>
    <xf numFmtId="10" fontId="8" fillId="24" borderId="13" xfId="139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 wrapText="1"/>
      <protection/>
    </xf>
    <xf numFmtId="0" fontId="8" fillId="0" borderId="25" xfId="0" applyNumberFormat="1" applyFont="1" applyFill="1" applyBorder="1" applyAlignment="1" applyProtection="1">
      <alignment horizontal="center" wrapText="1"/>
      <protection locked="0"/>
    </xf>
    <xf numFmtId="0" fontId="8" fillId="6" borderId="13" xfId="0" applyNumberFormat="1" applyFont="1" applyFill="1" applyBorder="1" applyAlignment="1" applyProtection="1">
      <alignment horizontal="left" wrapText="1"/>
      <protection locked="0"/>
    </xf>
    <xf numFmtId="3" fontId="8" fillId="6" borderId="13" xfId="0" applyNumberFormat="1" applyFont="1" applyFill="1" applyBorder="1" applyAlignment="1" applyProtection="1">
      <alignment/>
      <protection locked="0"/>
    </xf>
    <xf numFmtId="0" fontId="8" fillId="0" borderId="25" xfId="0" applyNumberFormat="1" applyFont="1" applyFill="1" applyBorder="1" applyAlignment="1" applyProtection="1">
      <alignment horizontal="center"/>
      <protection locked="0"/>
    </xf>
    <xf numFmtId="0" fontId="8" fillId="6" borderId="13" xfId="0" applyNumberFormat="1" applyFont="1" applyFill="1" applyBorder="1" applyAlignment="1" applyProtection="1">
      <alignment/>
      <protection locked="0"/>
    </xf>
    <xf numFmtId="0" fontId="7" fillId="0" borderId="25" xfId="0" applyNumberFormat="1" applyFont="1" applyFill="1" applyBorder="1" applyAlignment="1" applyProtection="1">
      <alignment horizontal="center"/>
      <protection locked="0"/>
    </xf>
    <xf numFmtId="0" fontId="8" fillId="6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37" xfId="0" applyNumberFormat="1" applyFont="1" applyFill="1" applyBorder="1" applyAlignment="1" applyProtection="1">
      <alignment horizontal="center"/>
      <protection locked="0"/>
    </xf>
    <xf numFmtId="0" fontId="8" fillId="6" borderId="38" xfId="0" applyNumberFormat="1" applyFont="1" applyFill="1" applyBorder="1" applyAlignment="1" applyProtection="1">
      <alignment horizontal="left" vertical="center"/>
      <protection locked="0"/>
    </xf>
    <xf numFmtId="3" fontId="8" fillId="6" borderId="38" xfId="0" applyNumberFormat="1" applyFont="1" applyFill="1" applyBorder="1" applyAlignment="1" applyProtection="1">
      <alignment/>
      <protection locked="0"/>
    </xf>
    <xf numFmtId="10" fontId="8" fillId="6" borderId="39" xfId="0" applyNumberFormat="1" applyFont="1" applyFill="1" applyBorder="1" applyAlignment="1" applyProtection="1">
      <alignment/>
      <protection locked="0"/>
    </xf>
    <xf numFmtId="0" fontId="16" fillId="0" borderId="0" xfId="124" applyFont="1" applyFill="1" applyAlignment="1" applyProtection="1">
      <alignment horizontal="center"/>
      <protection locked="0"/>
    </xf>
    <xf numFmtId="0" fontId="8" fillId="0" borderId="0" xfId="124" applyFont="1" applyFill="1" applyAlignment="1" applyProtection="1">
      <alignment horizontal="center"/>
      <protection locked="0"/>
    </xf>
    <xf numFmtId="0" fontId="8" fillId="0" borderId="0" xfId="124" applyFont="1" applyAlignment="1" applyProtection="1">
      <alignment/>
      <protection locked="0"/>
    </xf>
    <xf numFmtId="0" fontId="8" fillId="0" borderId="0" xfId="132" applyFont="1" applyProtection="1">
      <alignment/>
      <protection/>
    </xf>
    <xf numFmtId="2" fontId="8" fillId="0" borderId="13" xfId="132" applyNumberFormat="1" applyFont="1" applyFill="1" applyBorder="1" applyAlignment="1" applyProtection="1">
      <alignment horizontal="center" vertical="center" wrapText="1"/>
      <protection/>
    </xf>
    <xf numFmtId="0" fontId="8" fillId="0" borderId="13" xfId="132" applyFont="1" applyFill="1" applyBorder="1" applyAlignment="1" applyProtection="1">
      <alignment horizontal="center" vertical="center" wrapText="1"/>
      <protection/>
    </xf>
    <xf numFmtId="0" fontId="8" fillId="0" borderId="13" xfId="114" applyFont="1" applyBorder="1" applyAlignment="1" applyProtection="1">
      <alignment horizontal="center" vertical="center" wrapText="1"/>
      <protection/>
    </xf>
    <xf numFmtId="0" fontId="8" fillId="0" borderId="13" xfId="132" applyFont="1" applyBorder="1" applyAlignment="1" applyProtection="1">
      <alignment horizontal="center" vertical="center"/>
      <protection/>
    </xf>
    <xf numFmtId="0" fontId="8" fillId="0" borderId="13" xfId="132" applyFont="1" applyFill="1" applyBorder="1" applyAlignment="1" applyProtection="1">
      <alignment horizontal="center" vertical="center"/>
      <protection/>
    </xf>
    <xf numFmtId="0" fontId="8" fillId="0" borderId="13" xfId="132" applyFont="1" applyBorder="1" applyAlignment="1" applyProtection="1">
      <alignment horizontal="center" vertical="center" wrapText="1"/>
      <protection/>
    </xf>
    <xf numFmtId="49" fontId="8" fillId="6" borderId="13" xfId="132" applyNumberFormat="1" applyFont="1" applyFill="1" applyBorder="1" applyAlignment="1" applyProtection="1">
      <alignment horizontal="center"/>
      <protection locked="0"/>
    </xf>
    <xf numFmtId="3" fontId="8" fillId="6" borderId="13" xfId="132" applyNumberFormat="1" applyFont="1" applyFill="1" applyBorder="1" applyAlignment="1" applyProtection="1">
      <alignment/>
      <protection locked="0"/>
    </xf>
    <xf numFmtId="185" fontId="8" fillId="6" borderId="13" xfId="132" applyNumberFormat="1" applyFont="1" applyFill="1" applyBorder="1" applyAlignment="1" applyProtection="1">
      <alignment/>
      <protection locked="0"/>
    </xf>
    <xf numFmtId="0" fontId="8" fillId="0" borderId="13" xfId="132" applyFont="1" applyFill="1" applyBorder="1" applyAlignment="1" applyProtection="1">
      <alignment horizontal="left"/>
      <protection/>
    </xf>
    <xf numFmtId="49" fontId="8" fillId="0" borderId="13" xfId="132" applyNumberFormat="1" applyFont="1" applyFill="1" applyBorder="1" applyAlignment="1" applyProtection="1">
      <alignment horizontal="center"/>
      <protection/>
    </xf>
    <xf numFmtId="0" fontId="8" fillId="0" borderId="13" xfId="132" applyFont="1" applyBorder="1" applyProtection="1">
      <alignment/>
      <protection/>
    </xf>
    <xf numFmtId="3" fontId="8" fillId="0" borderId="13" xfId="132" applyNumberFormat="1" applyFont="1" applyFill="1" applyBorder="1" applyAlignment="1" applyProtection="1">
      <alignment/>
      <protection/>
    </xf>
    <xf numFmtId="3" fontId="8" fillId="6" borderId="13" xfId="112" applyFont="1" applyFill="1" applyBorder="1" applyAlignment="1" applyProtection="1">
      <alignment horizontal="center" vertical="center" wrapText="1"/>
      <protection locked="0"/>
    </xf>
    <xf numFmtId="0" fontId="8" fillId="6" borderId="13" xfId="132" applyFont="1" applyFill="1" applyBorder="1" applyAlignment="1" applyProtection="1">
      <alignment horizontal="center" vertical="center" wrapText="1"/>
      <protection locked="0"/>
    </xf>
    <xf numFmtId="185" fontId="8" fillId="6" borderId="13" xfId="132" applyNumberFormat="1" applyFont="1" applyFill="1" applyBorder="1" applyAlignment="1" applyProtection="1">
      <alignment horizontal="center" vertical="center" wrapText="1"/>
      <protection locked="0"/>
    </xf>
    <xf numFmtId="49" fontId="8" fillId="6" borderId="13" xfId="132" applyNumberFormat="1" applyFont="1" applyFill="1" applyBorder="1" applyAlignment="1" applyProtection="1">
      <alignment horizontal="center" vertical="center" wrapText="1"/>
      <protection locked="0"/>
    </xf>
    <xf numFmtId="3" fontId="8" fillId="6" borderId="13" xfId="132" applyNumberFormat="1" applyFont="1" applyFill="1" applyBorder="1" applyAlignment="1" applyProtection="1">
      <alignment horizontal="center" vertical="center" wrapText="1"/>
      <protection locked="0"/>
    </xf>
    <xf numFmtId="0" fontId="8" fillId="6" borderId="13" xfId="127" applyFont="1" applyFill="1" applyBorder="1" applyAlignment="1" applyProtection="1">
      <alignment horizontal="center" vertical="center" wrapText="1"/>
      <protection locked="0"/>
    </xf>
    <xf numFmtId="0" fontId="8" fillId="0" borderId="13" xfId="132" applyFont="1" applyFill="1" applyBorder="1" applyAlignment="1" applyProtection="1">
      <alignment horizontal="left" wrapText="1"/>
      <protection/>
    </xf>
    <xf numFmtId="0" fontId="8" fillId="24" borderId="13" xfId="127" applyFont="1" applyFill="1" applyBorder="1" applyAlignment="1" applyProtection="1">
      <alignment horizontal="center" vertical="center" wrapText="1"/>
      <protection/>
    </xf>
    <xf numFmtId="49" fontId="8" fillId="24" borderId="13" xfId="132" applyNumberFormat="1" applyFont="1" applyFill="1" applyBorder="1" applyAlignment="1" applyProtection="1">
      <alignment horizontal="center" vertical="center" wrapText="1"/>
      <protection/>
    </xf>
    <xf numFmtId="3" fontId="8" fillId="24" borderId="13" xfId="132" applyNumberFormat="1" applyFont="1" applyFill="1" applyBorder="1" applyAlignment="1" applyProtection="1">
      <alignment horizontal="center" vertical="center" wrapText="1"/>
      <protection/>
    </xf>
    <xf numFmtId="3" fontId="8" fillId="6" borderId="13" xfId="132" applyNumberFormat="1" applyFont="1" applyFill="1" applyBorder="1" applyProtection="1">
      <alignment/>
      <protection locked="0"/>
    </xf>
    <xf numFmtId="0" fontId="8" fillId="0" borderId="13" xfId="132" applyFont="1" applyFill="1" applyBorder="1" applyProtection="1">
      <alignment/>
      <protection/>
    </xf>
    <xf numFmtId="14" fontId="8" fillId="6" borderId="13" xfId="132" applyNumberFormat="1" applyFont="1" applyFill="1" applyBorder="1" applyProtection="1">
      <alignment/>
      <protection locked="0"/>
    </xf>
    <xf numFmtId="0" fontId="8" fillId="0" borderId="13" xfId="132" applyFont="1" applyFill="1" applyBorder="1" applyAlignment="1" applyProtection="1">
      <alignment horizontal="center"/>
      <protection/>
    </xf>
    <xf numFmtId="0" fontId="8" fillId="0" borderId="0" xfId="132" applyFont="1" applyFill="1" applyProtection="1">
      <alignment/>
      <protection/>
    </xf>
    <xf numFmtId="3" fontId="8" fillId="6" borderId="13" xfId="112" applyFont="1" applyFill="1" applyBorder="1" applyAlignment="1" applyProtection="1">
      <alignment horizontal="right" vertical="center"/>
      <protection locked="0"/>
    </xf>
    <xf numFmtId="0" fontId="8" fillId="6" borderId="13" xfId="127" applyFont="1" applyFill="1" applyBorder="1" applyAlignment="1" applyProtection="1">
      <alignment horizontal="right"/>
      <protection locked="0"/>
    </xf>
    <xf numFmtId="0" fontId="8" fillId="24" borderId="13" xfId="127" applyFont="1" applyFill="1" applyBorder="1" applyAlignment="1" applyProtection="1">
      <alignment horizontal="right"/>
      <protection/>
    </xf>
    <xf numFmtId="49" fontId="8" fillId="24" borderId="13" xfId="132" applyNumberFormat="1" applyFont="1" applyFill="1" applyBorder="1" applyAlignment="1" applyProtection="1">
      <alignment horizontal="center"/>
      <protection/>
    </xf>
    <xf numFmtId="14" fontId="8" fillId="24" borderId="13" xfId="132" applyNumberFormat="1" applyFont="1" applyFill="1" applyBorder="1" applyAlignment="1" applyProtection="1">
      <alignment horizontal="left"/>
      <protection/>
    </xf>
    <xf numFmtId="0" fontId="65" fillId="6" borderId="13" xfId="114" applyFont="1" applyFill="1" applyBorder="1" applyAlignment="1" applyProtection="1">
      <alignment vertical="center"/>
      <protection locked="0"/>
    </xf>
    <xf numFmtId="3" fontId="7" fillId="6" borderId="13" xfId="130" applyNumberFormat="1" applyFont="1" applyFill="1" applyBorder="1" applyAlignment="1" applyProtection="1">
      <alignment vertical="center" wrapText="1"/>
      <protection locked="0"/>
    </xf>
    <xf numFmtId="0" fontId="8" fillId="0" borderId="13" xfId="134" applyFont="1" applyFill="1" applyBorder="1" applyAlignment="1" applyProtection="1">
      <alignment horizontal="center" vertical="center" wrapText="1"/>
      <protection/>
    </xf>
    <xf numFmtId="0" fontId="16" fillId="6" borderId="13" xfId="134" applyFont="1" applyFill="1" applyBorder="1" applyProtection="1">
      <alignment/>
      <protection locked="0"/>
    </xf>
    <xf numFmtId="185" fontId="16" fillId="6" borderId="13" xfId="134" applyNumberFormat="1" applyFont="1" applyFill="1" applyBorder="1" applyProtection="1">
      <alignment/>
      <protection locked="0"/>
    </xf>
    <xf numFmtId="0" fontId="7" fillId="0" borderId="0" xfId="130" applyFont="1" applyAlignment="1" applyProtection="1">
      <alignment horizontal="left" vertical="center" wrapText="1"/>
      <protection locked="0"/>
    </xf>
    <xf numFmtId="0" fontId="7" fillId="0" borderId="0" xfId="124" applyFont="1" applyAlignment="1" applyProtection="1">
      <alignment horizontal="center"/>
      <protection locked="0"/>
    </xf>
    <xf numFmtId="0" fontId="7" fillId="0" borderId="0" xfId="130" applyFont="1" applyFill="1" applyAlignment="1" applyProtection="1">
      <alignment horizontal="left" vertical="center" wrapText="1"/>
      <protection locked="0"/>
    </xf>
    <xf numFmtId="0" fontId="8" fillId="0" borderId="13" xfId="130" applyNumberFormat="1" applyFont="1" applyFill="1" applyBorder="1" applyAlignment="1" applyProtection="1">
      <alignment horizontal="center" vertical="center" wrapText="1"/>
      <protection/>
    </xf>
    <xf numFmtId="0" fontId="8" fillId="0" borderId="13" xfId="124" applyFont="1" applyFill="1" applyBorder="1" applyAlignment="1" applyProtection="1">
      <alignment horizontal="left" vertical="center" wrapText="1"/>
      <protection/>
    </xf>
    <xf numFmtId="0" fontId="7" fillId="0" borderId="13" xfId="124" applyFont="1" applyFill="1" applyBorder="1" applyAlignment="1" applyProtection="1">
      <alignment vertical="center" wrapText="1"/>
      <protection/>
    </xf>
    <xf numFmtId="49" fontId="8" fillId="0" borderId="13" xfId="130" applyNumberFormat="1" applyFont="1" applyFill="1" applyBorder="1" applyAlignment="1" applyProtection="1">
      <alignment horizontal="center" vertical="center" wrapText="1"/>
      <protection locked="0"/>
    </xf>
    <xf numFmtId="49" fontId="8" fillId="6" borderId="13" xfId="130" applyNumberFormat="1" applyFont="1" applyFill="1" applyBorder="1" applyAlignment="1" applyProtection="1">
      <alignment horizontal="left" vertical="center" wrapText="1"/>
      <protection locked="0"/>
    </xf>
    <xf numFmtId="49" fontId="8" fillId="6" borderId="13" xfId="130" applyNumberFormat="1" applyFont="1" applyFill="1" applyBorder="1" applyAlignment="1" applyProtection="1">
      <alignment/>
      <protection locked="0"/>
    </xf>
    <xf numFmtId="49" fontId="8" fillId="6" borderId="13" xfId="130" applyNumberFormat="1" applyFont="1" applyFill="1" applyBorder="1" applyAlignment="1" applyProtection="1">
      <alignment vertical="center" wrapText="1"/>
      <protection locked="0"/>
    </xf>
    <xf numFmtId="3" fontId="7" fillId="0" borderId="13" xfId="130" applyNumberFormat="1" applyFont="1" applyFill="1" applyBorder="1" applyAlignment="1" applyProtection="1">
      <alignment/>
      <protection/>
    </xf>
    <xf numFmtId="3" fontId="8" fillId="0" borderId="13" xfId="130" applyNumberFormat="1" applyFont="1" applyFill="1" applyBorder="1" applyAlignment="1" applyProtection="1">
      <alignment/>
      <protection/>
    </xf>
    <xf numFmtId="49" fontId="8" fillId="6" borderId="13" xfId="130" applyNumberFormat="1" applyFont="1" applyFill="1" applyBorder="1" applyAlignment="1" applyProtection="1">
      <alignment horizontal="right" vertical="center" wrapText="1"/>
      <protection locked="0"/>
    </xf>
    <xf numFmtId="49" fontId="7" fillId="6" borderId="13" xfId="130" applyNumberFormat="1" applyFont="1" applyFill="1" applyBorder="1" applyAlignment="1" applyProtection="1">
      <alignment vertical="center" wrapText="1"/>
      <protection locked="0"/>
    </xf>
    <xf numFmtId="0" fontId="16" fillId="0" borderId="0" xfId="124" applyFont="1" applyFill="1" applyProtection="1">
      <alignment/>
      <protection locked="0"/>
    </xf>
    <xf numFmtId="0" fontId="11" fillId="0" borderId="0" xfId="124" applyFont="1" applyBorder="1" applyAlignment="1" applyProtection="1">
      <alignment vertical="center"/>
      <protection locked="0"/>
    </xf>
    <xf numFmtId="0" fontId="12" fillId="0" borderId="0" xfId="124" applyFont="1" applyBorder="1" applyAlignment="1" applyProtection="1">
      <alignment vertical="center"/>
      <protection locked="0"/>
    </xf>
    <xf numFmtId="0" fontId="11" fillId="0" borderId="0" xfId="124" applyFont="1" applyAlignment="1" applyProtection="1">
      <alignment/>
      <protection locked="0"/>
    </xf>
    <xf numFmtId="0" fontId="7" fillId="0" borderId="0" xfId="119" applyFont="1" applyAlignment="1" applyProtection="1">
      <alignment vertical="center"/>
      <protection locked="0"/>
    </xf>
    <xf numFmtId="0" fontId="8" fillId="0" borderId="0" xfId="119" applyFont="1" applyAlignment="1" applyProtection="1">
      <alignment/>
      <protection locked="0"/>
    </xf>
    <xf numFmtId="0" fontId="8" fillId="0" borderId="0" xfId="119" applyFont="1" applyProtection="1">
      <alignment/>
      <protection locked="0"/>
    </xf>
    <xf numFmtId="14" fontId="8" fillId="0" borderId="0" xfId="119" applyNumberFormat="1" applyFont="1" applyProtection="1">
      <alignment/>
      <protection locked="0"/>
    </xf>
    <xf numFmtId="0" fontId="8" fillId="0" borderId="13" xfId="119" applyFont="1" applyBorder="1" applyAlignment="1" applyProtection="1">
      <alignment horizontal="center" vertical="center" textRotation="90" wrapText="1"/>
      <protection/>
    </xf>
    <xf numFmtId="0" fontId="8" fillId="0" borderId="9" xfId="119" applyFont="1" applyBorder="1" applyAlignment="1" applyProtection="1">
      <alignment vertical="center" textRotation="90" wrapText="1"/>
      <protection/>
    </xf>
    <xf numFmtId="0" fontId="8" fillId="6" borderId="25" xfId="119" applyFont="1" applyFill="1" applyBorder="1" applyAlignment="1" applyProtection="1">
      <alignment vertical="center" wrapText="1"/>
      <protection locked="0"/>
    </xf>
    <xf numFmtId="0" fontId="8" fillId="6" borderId="13" xfId="119" applyFont="1" applyFill="1" applyBorder="1" applyAlignment="1" applyProtection="1">
      <alignment vertical="center" wrapText="1"/>
      <protection locked="0"/>
    </xf>
    <xf numFmtId="14" fontId="8" fillId="6" borderId="13" xfId="119" applyNumberFormat="1" applyFont="1" applyFill="1" applyBorder="1" applyAlignment="1" applyProtection="1">
      <alignment vertical="center" wrapText="1"/>
      <protection locked="0"/>
    </xf>
    <xf numFmtId="1" fontId="8" fillId="6" borderId="13" xfId="119" applyNumberFormat="1" applyFont="1" applyFill="1" applyBorder="1" applyAlignment="1" applyProtection="1">
      <alignment vertical="center" wrapText="1"/>
      <protection locked="0"/>
    </xf>
    <xf numFmtId="14" fontId="8" fillId="6" borderId="36" xfId="119" applyNumberFormat="1" applyFont="1" applyFill="1" applyBorder="1" applyAlignment="1" applyProtection="1">
      <alignment vertical="center" wrapText="1"/>
      <protection locked="0"/>
    </xf>
    <xf numFmtId="0" fontId="8" fillId="17" borderId="25" xfId="119" applyFont="1" applyFill="1" applyBorder="1" applyProtection="1">
      <alignment/>
      <protection locked="0"/>
    </xf>
    <xf numFmtId="0" fontId="8" fillId="6" borderId="13" xfId="119" applyFont="1" applyFill="1" applyBorder="1" applyProtection="1">
      <alignment/>
      <protection locked="0"/>
    </xf>
    <xf numFmtId="14" fontId="8" fillId="6" borderId="13" xfId="119" applyNumberFormat="1" applyFont="1" applyFill="1" applyBorder="1" applyProtection="1">
      <alignment/>
      <protection locked="0"/>
    </xf>
    <xf numFmtId="1" fontId="8" fillId="6" borderId="13" xfId="119" applyNumberFormat="1" applyFont="1" applyFill="1" applyBorder="1" applyProtection="1">
      <alignment/>
      <protection locked="0"/>
    </xf>
    <xf numFmtId="14" fontId="8" fillId="6" borderId="36" xfId="119" applyNumberFormat="1" applyFont="1" applyFill="1" applyBorder="1" applyProtection="1">
      <alignment/>
      <protection locked="0"/>
    </xf>
    <xf numFmtId="0" fontId="8" fillId="6" borderId="25" xfId="119" applyFont="1" applyFill="1" applyBorder="1" applyProtection="1">
      <alignment/>
      <protection locked="0"/>
    </xf>
    <xf numFmtId="0" fontId="8" fillId="6" borderId="37" xfId="119" applyFont="1" applyFill="1" applyBorder="1" applyProtection="1">
      <alignment/>
      <protection locked="0"/>
    </xf>
    <xf numFmtId="0" fontId="8" fillId="6" borderId="38" xfId="119" applyFont="1" applyFill="1" applyBorder="1" applyProtection="1">
      <alignment/>
      <protection locked="0"/>
    </xf>
    <xf numFmtId="14" fontId="8" fillId="6" borderId="38" xfId="119" applyNumberFormat="1" applyFont="1" applyFill="1" applyBorder="1" applyProtection="1">
      <alignment/>
      <protection locked="0"/>
    </xf>
    <xf numFmtId="1" fontId="8" fillId="6" borderId="38" xfId="119" applyNumberFormat="1" applyFont="1" applyFill="1" applyBorder="1" applyProtection="1">
      <alignment/>
      <protection locked="0"/>
    </xf>
    <xf numFmtId="14" fontId="8" fillId="6" borderId="39" xfId="119" applyNumberFormat="1" applyFont="1" applyFill="1" applyBorder="1" applyProtection="1">
      <alignment/>
      <protection locked="0"/>
    </xf>
    <xf numFmtId="0" fontId="16" fillId="0" borderId="0" xfId="119" applyFont="1" applyProtection="1">
      <alignment/>
      <protection locked="0"/>
    </xf>
    <xf numFmtId="14" fontId="16" fillId="0" borderId="0" xfId="119" applyNumberFormat="1" applyFont="1" applyProtection="1">
      <alignment/>
      <protection locked="0"/>
    </xf>
    <xf numFmtId="0" fontId="16" fillId="0" borderId="0" xfId="119" applyFont="1" applyAlignment="1" applyProtection="1">
      <alignment/>
      <protection locked="0"/>
    </xf>
    <xf numFmtId="0" fontId="8" fillId="0" borderId="0" xfId="119" applyFont="1" applyAlignment="1" applyProtection="1">
      <alignment vertical="center"/>
      <protection locked="0"/>
    </xf>
    <xf numFmtId="3" fontId="66" fillId="0" borderId="0" xfId="130" applyNumberFormat="1" applyFont="1" applyFill="1" applyBorder="1" applyProtection="1">
      <alignment horizontal="center" vertical="center" wrapText="1"/>
      <protection/>
    </xf>
    <xf numFmtId="0" fontId="68" fillId="0" borderId="0" xfId="0" applyFont="1" applyAlignment="1">
      <alignment/>
    </xf>
    <xf numFmtId="3" fontId="61" fillId="0" borderId="0" xfId="130" applyNumberFormat="1" applyFont="1" applyProtection="1">
      <alignment horizontal="center" vertical="center" wrapText="1"/>
      <protection/>
    </xf>
    <xf numFmtId="3" fontId="61" fillId="0" borderId="13" xfId="130" applyNumberFormat="1" applyFont="1" applyFill="1" applyBorder="1" applyAlignment="1" applyProtection="1">
      <alignment horizontal="center" vertical="center" wrapText="1"/>
      <protection/>
    </xf>
    <xf numFmtId="3" fontId="66" fillId="0" borderId="13" xfId="130" applyNumberFormat="1" applyFont="1" applyFill="1" applyBorder="1" applyAlignment="1" applyProtection="1">
      <alignment horizontal="center" vertical="center" wrapText="1"/>
      <protection/>
    </xf>
    <xf numFmtId="3" fontId="61" fillId="0" borderId="13" xfId="130" applyNumberFormat="1" applyFont="1" applyFill="1" applyBorder="1" applyAlignment="1" applyProtection="1">
      <alignment horizontal="center"/>
      <protection/>
    </xf>
    <xf numFmtId="3" fontId="61" fillId="0" borderId="13" xfId="130" applyNumberFormat="1" applyFont="1" applyFill="1" applyBorder="1" applyAlignment="1" applyProtection="1">
      <alignment horizontal="left" vertical="center" wrapText="1"/>
      <protection/>
    </xf>
    <xf numFmtId="4" fontId="61" fillId="24" borderId="13" xfId="118" applyNumberFormat="1" applyFont="1" applyFill="1" applyBorder="1" applyProtection="1">
      <alignment horizontal="right" vertical="center"/>
      <protection/>
    </xf>
    <xf numFmtId="3" fontId="66" fillId="0" borderId="13" xfId="130" applyNumberFormat="1" applyFont="1" applyFill="1" applyBorder="1" applyAlignment="1" applyProtection="1">
      <alignment horizontal="center" vertical="center"/>
      <protection/>
    </xf>
    <xf numFmtId="3" fontId="66" fillId="0" borderId="13" xfId="130" applyNumberFormat="1" applyFont="1" applyFill="1" applyBorder="1" applyAlignment="1" applyProtection="1">
      <alignment horizontal="left" vertical="center" wrapText="1"/>
      <protection/>
    </xf>
    <xf numFmtId="3" fontId="66" fillId="0" borderId="13" xfId="130" applyNumberFormat="1" applyFont="1" applyFill="1" applyBorder="1" applyAlignment="1" applyProtection="1">
      <alignment horizontal="right" vertical="center" wrapText="1"/>
      <protection/>
    </xf>
    <xf numFmtId="3" fontId="61" fillId="27" borderId="13" xfId="118" applyNumberFormat="1" applyFont="1" applyFill="1" applyBorder="1" applyProtection="1">
      <alignment horizontal="right" vertical="center"/>
      <protection locked="0"/>
    </xf>
    <xf numFmtId="3" fontId="66" fillId="0" borderId="13" xfId="130" applyNumberFormat="1" applyFont="1" applyFill="1" applyBorder="1" applyAlignment="1" applyProtection="1">
      <alignment horizontal="right" vertical="center"/>
      <protection/>
    </xf>
    <xf numFmtId="3" fontId="61" fillId="0" borderId="13" xfId="130" applyNumberFormat="1" applyFont="1" applyFill="1" applyBorder="1" applyAlignment="1" applyProtection="1">
      <alignment horizontal="right" vertical="center" wrapText="1"/>
      <protection/>
    </xf>
    <xf numFmtId="3" fontId="61" fillId="0" borderId="13" xfId="118" applyNumberFormat="1" applyFont="1" applyBorder="1" applyProtection="1">
      <alignment horizontal="right" vertical="center"/>
      <protection/>
    </xf>
    <xf numFmtId="3" fontId="61" fillId="0" borderId="13" xfId="118" applyNumberFormat="1" applyFont="1" applyFill="1" applyBorder="1" applyProtection="1">
      <alignment horizontal="right" vertical="center"/>
      <protection/>
    </xf>
    <xf numFmtId="3" fontId="66" fillId="0" borderId="13" xfId="130" applyNumberFormat="1" applyFont="1" applyFill="1" applyBorder="1" applyProtection="1">
      <alignment horizontal="center" vertical="center" wrapText="1"/>
      <protection/>
    </xf>
    <xf numFmtId="3" fontId="61" fillId="0" borderId="13" xfId="130" applyNumberFormat="1" applyFont="1" applyFill="1" applyBorder="1" applyAlignment="1" applyProtection="1">
      <alignment horizontal="center" vertical="center"/>
      <protection/>
    </xf>
    <xf numFmtId="3" fontId="66" fillId="0" borderId="13" xfId="130" applyNumberFormat="1" applyFont="1" applyFill="1" applyBorder="1" applyAlignment="1" applyProtection="1">
      <alignment horizontal="right"/>
      <protection/>
    </xf>
    <xf numFmtId="3" fontId="66" fillId="0" borderId="13" xfId="130" applyNumberFormat="1" applyFont="1" applyFill="1" applyBorder="1" applyAlignment="1" applyProtection="1">
      <alignment horizontal="left"/>
      <protection/>
    </xf>
    <xf numFmtId="3" fontId="61" fillId="0" borderId="13" xfId="130" applyNumberFormat="1" applyFont="1" applyFill="1" applyBorder="1" applyAlignment="1" applyProtection="1">
      <alignment horizontal="right"/>
      <protection/>
    </xf>
    <xf numFmtId="3" fontId="66" fillId="27" borderId="13" xfId="130" applyNumberFormat="1" applyFont="1" applyFill="1" applyBorder="1" applyProtection="1">
      <alignment horizontal="center" vertical="center" wrapText="1"/>
      <protection locked="0"/>
    </xf>
    <xf numFmtId="3" fontId="66" fillId="0" borderId="0" xfId="130" applyNumberFormat="1" applyFont="1" applyFill="1" applyBorder="1" applyAlignment="1" applyProtection="1">
      <alignment horizontal="left"/>
      <protection/>
    </xf>
    <xf numFmtId="0" fontId="66" fillId="0" borderId="0" xfId="130" applyNumberFormat="1" applyFont="1" applyFill="1" applyBorder="1" applyProtection="1">
      <alignment horizontal="center" vertical="center" wrapText="1"/>
      <protection/>
    </xf>
    <xf numFmtId="0" fontId="66" fillId="27" borderId="0" xfId="130" applyNumberFormat="1" applyFont="1" applyFill="1" applyBorder="1" applyAlignment="1" applyProtection="1">
      <alignment horizontal="left" vertical="center" wrapText="1"/>
      <protection locked="0"/>
    </xf>
    <xf numFmtId="0" fontId="7" fillId="0" borderId="40" xfId="131" applyFont="1" applyFill="1" applyBorder="1" applyAlignment="1" applyProtection="1">
      <alignment horizontal="center" vertical="center" wrapText="1"/>
      <protection/>
    </xf>
    <xf numFmtId="3" fontId="66" fillId="0" borderId="13" xfId="131" applyNumberFormat="1" applyFont="1" applyFill="1" applyBorder="1" applyAlignment="1" applyProtection="1">
      <alignment horizontal="right" vertical="center" wrapText="1"/>
      <protection/>
    </xf>
    <xf numFmtId="3" fontId="15" fillId="0" borderId="13" xfId="131" applyNumberFormat="1" applyFont="1" applyFill="1" applyBorder="1" applyAlignment="1" applyProtection="1">
      <alignment horizontal="right" vertical="center" wrapText="1"/>
      <protection/>
    </xf>
    <xf numFmtId="3" fontId="61" fillId="0" borderId="13" xfId="131" applyNumberFormat="1" applyFont="1" applyFill="1" applyBorder="1" applyAlignment="1" applyProtection="1">
      <alignment horizontal="right" vertical="center" wrapText="1"/>
      <protection/>
    </xf>
    <xf numFmtId="3" fontId="69" fillId="0" borderId="13" xfId="131" applyNumberFormat="1" applyFont="1" applyFill="1" applyBorder="1" applyAlignment="1" applyProtection="1">
      <alignment horizontal="right" vertical="center" wrapText="1"/>
      <protection/>
    </xf>
    <xf numFmtId="3" fontId="8" fillId="0" borderId="13" xfId="131" applyNumberFormat="1" applyFont="1" applyFill="1" applyBorder="1" applyAlignment="1" applyProtection="1">
      <alignment vertical="center" wrapText="1"/>
      <protection/>
    </xf>
    <xf numFmtId="0" fontId="7" fillId="27" borderId="0" xfId="131" applyFont="1" applyFill="1" applyBorder="1" applyAlignment="1" applyProtection="1">
      <alignment horizontal="left" vertical="center"/>
      <protection locked="0"/>
    </xf>
    <xf numFmtId="0" fontId="8" fillId="27" borderId="0" xfId="132" applyFont="1" applyFill="1" applyAlignment="1" applyProtection="1">
      <alignment horizontal="right"/>
      <protection locked="0"/>
    </xf>
    <xf numFmtId="0" fontId="8" fillId="27" borderId="0" xfId="132" applyFont="1" applyFill="1" applyAlignment="1" applyProtection="1">
      <alignment horizontal="left"/>
      <protection locked="0"/>
    </xf>
    <xf numFmtId="0" fontId="8" fillId="27" borderId="0" xfId="131" applyFont="1" applyFill="1" applyBorder="1" applyAlignment="1" applyProtection="1">
      <alignment/>
      <protection locked="0"/>
    </xf>
    <xf numFmtId="3" fontId="70" fillId="6" borderId="13" xfId="131" applyNumberFormat="1" applyFont="1" applyFill="1" applyBorder="1" applyAlignment="1" applyProtection="1">
      <alignment horizontal="right" vertical="center" wrapText="1"/>
      <protection locked="0"/>
    </xf>
    <xf numFmtId="3" fontId="70" fillId="6" borderId="13" xfId="131" applyNumberFormat="1" applyFont="1" applyFill="1" applyBorder="1" applyAlignment="1" applyProtection="1">
      <alignment vertical="center" wrapText="1"/>
      <protection locked="0"/>
    </xf>
    <xf numFmtId="3" fontId="70" fillId="6" borderId="13" xfId="115" applyNumberFormat="1" applyFont="1" applyFill="1" applyBorder="1" applyAlignment="1" applyProtection="1">
      <alignment vertical="center" wrapText="1"/>
      <protection locked="0"/>
    </xf>
    <xf numFmtId="3" fontId="70" fillId="0" borderId="13" xfId="131" applyNumberFormat="1" applyFont="1" applyFill="1" applyBorder="1" applyAlignment="1" applyProtection="1">
      <alignment horizontal="right" vertical="center" wrapText="1"/>
      <protection/>
    </xf>
    <xf numFmtId="0" fontId="7" fillId="27" borderId="0" xfId="115" applyFont="1" applyFill="1" applyBorder="1" applyAlignment="1" applyProtection="1">
      <alignment vertical="center"/>
      <protection locked="0"/>
    </xf>
    <xf numFmtId="3" fontId="7" fillId="27" borderId="0" xfId="115" applyNumberFormat="1" applyFont="1" applyFill="1" applyBorder="1" applyAlignment="1" applyProtection="1">
      <alignment horizontal="left" vertical="center"/>
      <protection locked="0"/>
    </xf>
    <xf numFmtId="0" fontId="7" fillId="27" borderId="0" xfId="115" applyFont="1" applyFill="1" applyBorder="1" applyAlignment="1" applyProtection="1">
      <alignment/>
      <protection locked="0"/>
    </xf>
    <xf numFmtId="0" fontId="8" fillId="27" borderId="0" xfId="0" applyFont="1" applyFill="1" applyAlignment="1" applyProtection="1">
      <alignment/>
      <protection locked="0"/>
    </xf>
    <xf numFmtId="0" fontId="9" fillId="27" borderId="0" xfId="0" applyFont="1" applyFill="1" applyBorder="1" applyAlignment="1" applyProtection="1">
      <alignment/>
      <protection locked="0"/>
    </xf>
    <xf numFmtId="0" fontId="9" fillId="27" borderId="0" xfId="0" applyFont="1" applyFill="1" applyAlignment="1" applyProtection="1">
      <alignment/>
      <protection locked="0"/>
    </xf>
    <xf numFmtId="0" fontId="0" fillId="27" borderId="0" xfId="0" applyFill="1" applyBorder="1" applyAlignment="1" applyProtection="1">
      <alignment/>
      <protection locked="0"/>
    </xf>
    <xf numFmtId="0" fontId="10" fillId="27" borderId="0" xfId="115" applyFont="1" applyFill="1" applyBorder="1" applyProtection="1">
      <alignment/>
      <protection locked="0"/>
    </xf>
    <xf numFmtId="0" fontId="9" fillId="27" borderId="0" xfId="115" applyFont="1" applyFill="1" applyBorder="1" applyProtection="1">
      <alignment/>
      <protection locked="0"/>
    </xf>
    <xf numFmtId="0" fontId="18" fillId="28" borderId="13" xfId="0" applyFont="1" applyFill="1" applyBorder="1" applyAlignment="1" applyProtection="1">
      <alignment horizontal="center"/>
      <protection locked="0"/>
    </xf>
    <xf numFmtId="0" fontId="86" fillId="0" borderId="0" xfId="120" applyFont="1" applyFill="1" applyBorder="1" applyAlignment="1">
      <alignment horizontal="center" vertical="center" wrapText="1"/>
      <protection/>
    </xf>
    <xf numFmtId="0" fontId="8" fillId="28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29" borderId="25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6" xfId="0" applyNumberFormat="1" applyFont="1" applyFill="1" applyBorder="1" applyAlignment="1" applyProtection="1">
      <alignment horizontal="center"/>
      <protection/>
    </xf>
    <xf numFmtId="3" fontId="7" fillId="0" borderId="13" xfId="0" applyNumberFormat="1" applyFont="1" applyBorder="1" applyAlignment="1" applyProtection="1">
      <alignment horizontal="center" vertical="center" wrapText="1"/>
      <protection/>
    </xf>
    <xf numFmtId="3" fontId="7" fillId="0" borderId="13" xfId="0" applyNumberFormat="1" applyFont="1" applyFill="1" applyBorder="1" applyAlignment="1" applyProtection="1">
      <alignment horizontal="center"/>
      <protection/>
    </xf>
    <xf numFmtId="10" fontId="7" fillId="0" borderId="13" xfId="139" applyNumberFormat="1" applyFont="1" applyFill="1" applyBorder="1" applyAlignment="1" applyProtection="1">
      <alignment horizontal="center"/>
      <protection/>
    </xf>
    <xf numFmtId="10" fontId="8" fillId="6" borderId="36" xfId="139" applyNumberFormat="1" applyFont="1" applyFill="1" applyBorder="1" applyAlignment="1" applyProtection="1">
      <alignment horizontal="center" wrapText="1"/>
      <protection locked="0"/>
    </xf>
    <xf numFmtId="10" fontId="8" fillId="0" borderId="36" xfId="139" applyNumberFormat="1" applyFont="1" applyFill="1" applyBorder="1" applyAlignment="1" applyProtection="1">
      <alignment horizontal="center"/>
      <protection/>
    </xf>
    <xf numFmtId="10" fontId="7" fillId="0" borderId="13" xfId="139" applyNumberFormat="1" applyFont="1" applyBorder="1" applyAlignment="1" applyProtection="1">
      <alignment horizontal="center" wrapText="1"/>
      <protection/>
    </xf>
    <xf numFmtId="0" fontId="7" fillId="27" borderId="0" xfId="122" applyFont="1" applyFill="1" applyBorder="1" applyAlignment="1" applyProtection="1">
      <alignment horizontal="left"/>
      <protection locked="0"/>
    </xf>
    <xf numFmtId="0" fontId="8" fillId="27" borderId="0" xfId="124" applyFont="1" applyFill="1" applyProtection="1">
      <alignment/>
      <protection locked="0"/>
    </xf>
    <xf numFmtId="0" fontId="8" fillId="27" borderId="0" xfId="124" applyFont="1" applyFill="1" applyAlignment="1" applyProtection="1">
      <alignment/>
      <protection locked="0"/>
    </xf>
    <xf numFmtId="0" fontId="7" fillId="0" borderId="13" xfId="132" applyFont="1" applyBorder="1" applyProtection="1">
      <alignment/>
      <protection/>
    </xf>
    <xf numFmtId="2" fontId="7" fillId="0" borderId="13" xfId="132" applyNumberFormat="1" applyFont="1" applyBorder="1" applyProtection="1">
      <alignment/>
      <protection/>
    </xf>
    <xf numFmtId="4" fontId="7" fillId="24" borderId="13" xfId="132" applyNumberFormat="1" applyFont="1" applyFill="1" applyBorder="1" applyAlignment="1" applyProtection="1">
      <alignment horizontal="center" vertical="center" wrapText="1"/>
      <protection/>
    </xf>
    <xf numFmtId="4" fontId="7" fillId="0" borderId="13" xfId="132" applyNumberFormat="1" applyFont="1" applyFill="1" applyBorder="1" applyProtection="1">
      <alignment/>
      <protection/>
    </xf>
    <xf numFmtId="4" fontId="7" fillId="24" borderId="13" xfId="132" applyNumberFormat="1" applyFont="1" applyFill="1" applyBorder="1" applyAlignment="1" applyProtection="1">
      <alignment/>
      <protection/>
    </xf>
    <xf numFmtId="2" fontId="7" fillId="0" borderId="13" xfId="132" applyNumberFormat="1" applyFont="1" applyFill="1" applyBorder="1" applyProtection="1">
      <alignment/>
      <protection/>
    </xf>
    <xf numFmtId="0" fontId="8" fillId="29" borderId="40" xfId="132" applyFont="1" applyFill="1" applyBorder="1" applyAlignment="1" applyProtection="1">
      <alignment horizontal="left"/>
      <protection/>
    </xf>
    <xf numFmtId="49" fontId="8" fillId="29" borderId="40" xfId="132" applyNumberFormat="1" applyFont="1" applyFill="1" applyBorder="1" applyAlignment="1" applyProtection="1">
      <alignment horizontal="center"/>
      <protection/>
    </xf>
    <xf numFmtId="0" fontId="8" fillId="29" borderId="40" xfId="132" applyFont="1" applyFill="1" applyBorder="1" applyProtection="1">
      <alignment/>
      <protection/>
    </xf>
    <xf numFmtId="0" fontId="8" fillId="29" borderId="40" xfId="132" applyFont="1" applyFill="1" applyBorder="1" applyAlignment="1" applyProtection="1">
      <alignment/>
      <protection/>
    </xf>
    <xf numFmtId="3" fontId="8" fillId="29" borderId="0" xfId="132" applyNumberFormat="1" applyFont="1" applyFill="1" applyBorder="1" applyAlignment="1" applyProtection="1">
      <alignment/>
      <protection/>
    </xf>
    <xf numFmtId="0" fontId="8" fillId="29" borderId="0" xfId="132" applyFont="1" applyFill="1" applyBorder="1" applyProtection="1">
      <alignment/>
      <protection/>
    </xf>
    <xf numFmtId="0" fontId="8" fillId="29" borderId="0" xfId="132" applyFont="1" applyFill="1" applyProtection="1">
      <alignment/>
      <protection/>
    </xf>
    <xf numFmtId="14" fontId="8" fillId="29" borderId="0" xfId="132" applyNumberFormat="1" applyFont="1" applyFill="1" applyBorder="1" applyProtection="1">
      <alignment/>
      <protection/>
    </xf>
    <xf numFmtId="4" fontId="8" fillId="29" borderId="0" xfId="132" applyNumberFormat="1" applyFont="1" applyFill="1" applyBorder="1" applyProtection="1">
      <alignment/>
      <protection/>
    </xf>
    <xf numFmtId="0" fontId="8" fillId="29" borderId="0" xfId="132" applyFont="1" applyFill="1" applyAlignment="1" applyProtection="1">
      <alignment/>
      <protection locked="0"/>
    </xf>
    <xf numFmtId="0" fontId="7" fillId="29" borderId="0" xfId="132" applyFont="1" applyFill="1" applyAlignment="1" applyProtection="1">
      <alignment/>
      <protection/>
    </xf>
    <xf numFmtId="0" fontId="8" fillId="29" borderId="0" xfId="132" applyNumberFormat="1" applyFont="1" applyFill="1" applyProtection="1">
      <alignment/>
      <protection locked="0"/>
    </xf>
    <xf numFmtId="0" fontId="8" fillId="29" borderId="0" xfId="132" applyNumberFormat="1" applyFont="1" applyFill="1" applyProtection="1">
      <alignment/>
      <protection/>
    </xf>
    <xf numFmtId="0" fontId="7" fillId="29" borderId="0" xfId="132" applyNumberFormat="1" applyFont="1" applyFill="1" applyAlignment="1" applyProtection="1">
      <alignment horizontal="center"/>
      <protection locked="0"/>
    </xf>
    <xf numFmtId="4" fontId="8" fillId="29" borderId="0" xfId="132" applyNumberFormat="1" applyFont="1" applyFill="1" applyBorder="1" applyProtection="1">
      <alignment/>
      <protection locked="0"/>
    </xf>
    <xf numFmtId="0" fontId="8" fillId="29" borderId="0" xfId="132" applyFont="1" applyFill="1" applyProtection="1">
      <alignment/>
      <protection locked="0"/>
    </xf>
    <xf numFmtId="3" fontId="8" fillId="29" borderId="40" xfId="132" applyNumberFormat="1" applyFont="1" applyFill="1" applyBorder="1" applyProtection="1">
      <alignment/>
      <protection/>
    </xf>
    <xf numFmtId="3" fontId="8" fillId="29" borderId="0" xfId="132" applyNumberFormat="1" applyFont="1" applyFill="1" applyBorder="1" applyProtection="1">
      <alignment/>
      <protection/>
    </xf>
    <xf numFmtId="0" fontId="8" fillId="29" borderId="0" xfId="132" applyFont="1" applyFill="1" applyBorder="1" applyAlignment="1" applyProtection="1">
      <alignment horizontal="left"/>
      <protection/>
    </xf>
    <xf numFmtId="0" fontId="8" fillId="29" borderId="40" xfId="132" applyFont="1" applyFill="1" applyBorder="1" applyAlignment="1" applyProtection="1">
      <alignment horizontal="left" wrapText="1"/>
      <protection/>
    </xf>
    <xf numFmtId="0" fontId="8" fillId="29" borderId="40" xfId="127" applyFont="1" applyFill="1" applyBorder="1" applyAlignment="1" applyProtection="1">
      <alignment horizontal="center" vertical="center" wrapText="1"/>
      <protection/>
    </xf>
    <xf numFmtId="0" fontId="8" fillId="29" borderId="40" xfId="132" applyFont="1" applyFill="1" applyBorder="1" applyAlignment="1" applyProtection="1">
      <alignment horizontal="center" vertical="center" wrapText="1"/>
      <protection/>
    </xf>
    <xf numFmtId="49" fontId="8" fillId="29" borderId="40" xfId="132" applyNumberFormat="1" applyFont="1" applyFill="1" applyBorder="1" applyAlignment="1" applyProtection="1">
      <alignment horizontal="center" vertical="center" wrapText="1"/>
      <protection/>
    </xf>
    <xf numFmtId="0" fontId="8" fillId="29" borderId="0" xfId="132" applyFont="1" applyFill="1" applyBorder="1" applyAlignment="1" applyProtection="1">
      <alignment horizontal="center" vertical="center" wrapText="1"/>
      <protection/>
    </xf>
    <xf numFmtId="14" fontId="8" fillId="29" borderId="0" xfId="132" applyNumberFormat="1" applyFont="1" applyFill="1" applyBorder="1" applyAlignment="1" applyProtection="1">
      <alignment horizontal="center" vertical="center" wrapText="1"/>
      <protection/>
    </xf>
    <xf numFmtId="3" fontId="8" fillId="29" borderId="0" xfId="132" applyNumberFormat="1" applyFont="1" applyFill="1" applyBorder="1" applyAlignment="1" applyProtection="1">
      <alignment horizontal="center" vertical="center" wrapText="1"/>
      <protection/>
    </xf>
    <xf numFmtId="3" fontId="7" fillId="29" borderId="0" xfId="132" applyNumberFormat="1" applyFont="1" applyFill="1" applyBorder="1" applyProtection="1">
      <alignment/>
      <protection/>
    </xf>
    <xf numFmtId="4" fontId="7" fillId="29" borderId="0" xfId="132" applyNumberFormat="1" applyFont="1" applyFill="1" applyBorder="1" applyProtection="1">
      <alignment/>
      <protection/>
    </xf>
    <xf numFmtId="0" fontId="8" fillId="29" borderId="40" xfId="127" applyFont="1" applyFill="1" applyBorder="1" applyAlignment="1" applyProtection="1">
      <alignment horizontal="right"/>
      <protection/>
    </xf>
    <xf numFmtId="14" fontId="8" fillId="29" borderId="0" xfId="132" applyNumberFormat="1" applyFont="1" applyFill="1" applyBorder="1" applyAlignment="1" applyProtection="1">
      <alignment horizontal="left"/>
      <protection/>
    </xf>
    <xf numFmtId="49" fontId="8" fillId="29" borderId="0" xfId="132" applyNumberFormat="1" applyFont="1" applyFill="1" applyBorder="1" applyAlignment="1" applyProtection="1">
      <alignment horizontal="center"/>
      <protection/>
    </xf>
    <xf numFmtId="3" fontId="8" fillId="29" borderId="0" xfId="132" applyNumberFormat="1" applyFont="1" applyFill="1" applyBorder="1" applyAlignment="1" applyProtection="1">
      <alignment/>
      <protection locked="0"/>
    </xf>
    <xf numFmtId="0" fontId="7" fillId="29" borderId="0" xfId="132" applyFont="1" applyFill="1" applyAlignment="1" applyProtection="1">
      <alignment horizontal="right"/>
      <protection/>
    </xf>
    <xf numFmtId="0" fontId="8" fillId="29" borderId="40" xfId="132" applyFont="1" applyFill="1" applyBorder="1" applyAlignment="1" applyProtection="1">
      <alignment horizontal="center"/>
      <protection/>
    </xf>
    <xf numFmtId="0" fontId="8" fillId="29" borderId="0" xfId="132" applyFont="1" applyFill="1" applyBorder="1" applyProtection="1">
      <alignment/>
      <protection locked="0"/>
    </xf>
    <xf numFmtId="0" fontId="8" fillId="29" borderId="0" xfId="132" applyFont="1" applyFill="1" applyAlignment="1" applyProtection="1">
      <alignment horizontal="left"/>
      <protection locked="0"/>
    </xf>
    <xf numFmtId="2" fontId="8" fillId="6" borderId="13" xfId="132" applyNumberFormat="1" applyFont="1" applyFill="1" applyBorder="1" applyAlignment="1" applyProtection="1">
      <alignment/>
      <protection locked="0"/>
    </xf>
    <xf numFmtId="2" fontId="8" fillId="6" borderId="13" xfId="132" applyNumberFormat="1" applyFont="1" applyFill="1" applyBorder="1" applyProtection="1">
      <alignment/>
      <protection locked="0"/>
    </xf>
    <xf numFmtId="2" fontId="8" fillId="6" borderId="13" xfId="132" applyNumberFormat="1" applyFont="1" applyFill="1" applyBorder="1" applyAlignment="1" applyProtection="1">
      <alignment horizontal="center" vertical="center" wrapText="1"/>
      <protection locked="0"/>
    </xf>
    <xf numFmtId="2" fontId="16" fillId="6" borderId="13" xfId="134" applyNumberFormat="1" applyFont="1" applyFill="1" applyBorder="1" applyProtection="1">
      <alignment/>
      <protection locked="0"/>
    </xf>
    <xf numFmtId="1" fontId="8" fillId="24" borderId="13" xfId="132" applyNumberFormat="1" applyFont="1" applyFill="1" applyBorder="1" applyAlignment="1" applyProtection="1">
      <alignment horizontal="center" vertical="center" wrapText="1"/>
      <protection/>
    </xf>
    <xf numFmtId="1" fontId="8" fillId="0" borderId="13" xfId="132" applyNumberFormat="1" applyFont="1" applyFill="1" applyBorder="1" applyAlignment="1" applyProtection="1">
      <alignment/>
      <protection/>
    </xf>
    <xf numFmtId="49" fontId="8" fillId="28" borderId="13" xfId="132" applyNumberFormat="1" applyFont="1" applyFill="1" applyBorder="1" applyAlignment="1" applyProtection="1">
      <alignment horizontal="center"/>
      <protection locked="0"/>
    </xf>
    <xf numFmtId="3" fontId="8" fillId="28" borderId="13" xfId="112" applyFont="1" applyFill="1" applyBorder="1" applyAlignment="1" applyProtection="1">
      <alignment horizontal="center" vertical="center" wrapText="1"/>
      <protection locked="0"/>
    </xf>
    <xf numFmtId="0" fontId="8" fillId="28" borderId="13" xfId="132" applyFont="1" applyFill="1" applyBorder="1" applyProtection="1">
      <alignment/>
      <protection locked="0"/>
    </xf>
    <xf numFmtId="14" fontId="8" fillId="28" borderId="13" xfId="132" applyNumberFormat="1" applyFont="1" applyFill="1" applyBorder="1" applyProtection="1">
      <alignment/>
      <protection locked="0"/>
    </xf>
    <xf numFmtId="185" fontId="8" fillId="28" borderId="13" xfId="132" applyNumberFormat="1" applyFont="1" applyFill="1" applyBorder="1" applyAlignment="1" applyProtection="1">
      <alignment/>
      <protection locked="0"/>
    </xf>
    <xf numFmtId="0" fontId="16" fillId="28" borderId="13" xfId="134" applyFont="1" applyFill="1" applyBorder="1" applyProtection="1">
      <alignment/>
      <protection locked="0"/>
    </xf>
    <xf numFmtId="49" fontId="8" fillId="28" borderId="13" xfId="130" applyNumberFormat="1" applyFont="1" applyFill="1" applyBorder="1" applyAlignment="1" applyProtection="1">
      <alignment horizontal="center" vertical="center" wrapText="1"/>
      <protection locked="0"/>
    </xf>
    <xf numFmtId="0" fontId="8" fillId="30" borderId="0" xfId="119" applyFont="1" applyFill="1" applyAlignment="1" applyProtection="1">
      <alignment vertical="center"/>
      <protection locked="0"/>
    </xf>
    <xf numFmtId="0" fontId="16" fillId="30" borderId="0" xfId="119" applyFont="1" applyFill="1" applyAlignment="1" applyProtection="1">
      <alignment/>
      <protection locked="0"/>
    </xf>
    <xf numFmtId="0" fontId="16" fillId="30" borderId="0" xfId="119" applyFont="1" applyFill="1" applyProtection="1">
      <alignment/>
      <protection locked="0"/>
    </xf>
    <xf numFmtId="0" fontId="7" fillId="0" borderId="13" xfId="111" applyFont="1" applyBorder="1" applyAlignment="1">
      <alignment horizontal="center" vertical="center" wrapText="1"/>
      <protection/>
    </xf>
    <xf numFmtId="0" fontId="8" fillId="0" borderId="13" xfId="111" applyFont="1" applyBorder="1" applyAlignment="1">
      <alignment horizontal="left" vertical="center" wrapText="1"/>
      <protection/>
    </xf>
    <xf numFmtId="0" fontId="56" fillId="20" borderId="13" xfId="111" applyFont="1" applyFill="1" applyBorder="1">
      <alignment/>
      <protection/>
    </xf>
    <xf numFmtId="0" fontId="57" fillId="0" borderId="13" xfId="111" applyFont="1" applyBorder="1" applyAlignment="1">
      <alignment horizontal="center"/>
      <protection/>
    </xf>
    <xf numFmtId="0" fontId="8" fillId="0" borderId="13" xfId="111" applyFont="1" applyFill="1" applyBorder="1" applyAlignment="1">
      <alignment horizontal="left" vertical="center" wrapText="1"/>
      <protection/>
    </xf>
    <xf numFmtId="0" fontId="7" fillId="0" borderId="13" xfId="111" applyFont="1" applyBorder="1" applyAlignment="1">
      <alignment horizontal="left" vertical="center" wrapText="1"/>
      <protection/>
    </xf>
    <xf numFmtId="0" fontId="7" fillId="0" borderId="13" xfId="111" applyFont="1" applyBorder="1">
      <alignment/>
      <protection/>
    </xf>
    <xf numFmtId="0" fontId="0" fillId="24" borderId="13" xfId="111" applyFont="1" applyFill="1" applyBorder="1">
      <alignment/>
      <protection/>
    </xf>
    <xf numFmtId="49" fontId="8" fillId="24" borderId="13" xfId="111" applyNumberFormat="1" applyFont="1" applyFill="1" applyBorder="1" applyAlignment="1">
      <alignment horizontal="left" vertical="center" wrapText="1"/>
      <protection/>
    </xf>
    <xf numFmtId="0" fontId="59" fillId="24" borderId="13" xfId="111" applyFont="1" applyFill="1" applyBorder="1" applyAlignment="1">
      <alignment horizontal="left" vertical="center" wrapText="1"/>
      <protection/>
    </xf>
    <xf numFmtId="0" fontId="8" fillId="24" borderId="13" xfId="111" applyFont="1" applyFill="1" applyBorder="1">
      <alignment/>
      <protection/>
    </xf>
    <xf numFmtId="0" fontId="59" fillId="31" borderId="13" xfId="111" applyFont="1" applyFill="1" applyBorder="1" applyAlignment="1">
      <alignment horizontal="left" vertical="center" wrapText="1"/>
      <protection/>
    </xf>
    <xf numFmtId="0" fontId="8" fillId="0" borderId="13" xfId="87" applyFont="1" applyFill="1" applyBorder="1" applyAlignment="1" applyProtection="1">
      <alignment horizontal="left" vertical="center" wrapText="1"/>
      <protection/>
    </xf>
    <xf numFmtId="0" fontId="59" fillId="31" borderId="13" xfId="87" applyFont="1" applyFill="1" applyBorder="1" applyAlignment="1" applyProtection="1">
      <alignment horizontal="left" vertical="center" wrapText="1"/>
      <protection/>
    </xf>
    <xf numFmtId="0" fontId="57" fillId="0" borderId="13" xfId="111" applyFont="1" applyFill="1" applyBorder="1" applyAlignment="1">
      <alignment horizontal="center"/>
      <protection/>
    </xf>
    <xf numFmtId="0" fontId="8" fillId="0" borderId="13" xfId="111" applyFont="1" applyBorder="1" applyAlignment="1">
      <alignment horizontal="center"/>
      <protection/>
    </xf>
    <xf numFmtId="0" fontId="8" fillId="24" borderId="13" xfId="111" applyFont="1" applyFill="1" applyBorder="1" applyAlignment="1">
      <alignment horizontal="center"/>
      <protection/>
    </xf>
    <xf numFmtId="0" fontId="8" fillId="0" borderId="13" xfId="111" applyFont="1" applyFill="1" applyBorder="1">
      <alignment/>
      <protection/>
    </xf>
    <xf numFmtId="0" fontId="59" fillId="24" borderId="13" xfId="111" applyFont="1" applyFill="1" applyBorder="1">
      <alignment/>
      <protection/>
    </xf>
    <xf numFmtId="0" fontId="10" fillId="28" borderId="13" xfId="0" applyFont="1" applyFill="1" applyBorder="1" applyAlignment="1" applyProtection="1">
      <alignment/>
      <protection locked="0"/>
    </xf>
    <xf numFmtId="0" fontId="65" fillId="0" borderId="13" xfId="111" applyFont="1" applyBorder="1" applyAlignment="1">
      <alignment horizontal="center"/>
      <protection/>
    </xf>
    <xf numFmtId="0" fontId="57" fillId="0" borderId="9" xfId="111" applyFont="1" applyBorder="1" applyAlignment="1">
      <alignment horizontal="center"/>
      <protection/>
    </xf>
    <xf numFmtId="0" fontId="8" fillId="0" borderId="9" xfId="111" applyFont="1" applyFill="1" applyBorder="1" applyAlignment="1">
      <alignment horizontal="center"/>
      <protection/>
    </xf>
    <xf numFmtId="0" fontId="71" fillId="29" borderId="9" xfId="111" applyFont="1" applyFill="1" applyBorder="1" applyAlignment="1">
      <alignment horizontal="left"/>
      <protection/>
    </xf>
    <xf numFmtId="0" fontId="8" fillId="0" borderId="13" xfId="111" applyFont="1" applyFill="1" applyBorder="1" applyAlignment="1">
      <alignment horizontal="center"/>
      <protection/>
    </xf>
    <xf numFmtId="0" fontId="71" fillId="29" borderId="13" xfId="111" applyFont="1" applyFill="1" applyBorder="1" applyAlignment="1">
      <alignment horizontal="left"/>
      <protection/>
    </xf>
    <xf numFmtId="0" fontId="71" fillId="0" borderId="13" xfId="111" applyFont="1" applyFill="1" applyBorder="1" applyAlignment="1">
      <alignment horizontal="left"/>
      <protection/>
    </xf>
    <xf numFmtId="0" fontId="71" fillId="0" borderId="13" xfId="111" applyFont="1" applyBorder="1">
      <alignment/>
      <protection/>
    </xf>
    <xf numFmtId="0" fontId="7" fillId="0" borderId="13" xfId="111" applyFont="1" applyBorder="1" applyAlignment="1">
      <alignment horizontal="center" wrapText="1"/>
      <protection/>
    </xf>
    <xf numFmtId="0" fontId="8" fillId="0" borderId="13" xfId="111" applyFont="1" applyBorder="1" applyAlignment="1">
      <alignment horizontal="center" vertical="center"/>
      <protection/>
    </xf>
    <xf numFmtId="0" fontId="13" fillId="28" borderId="13" xfId="124" applyNumberFormat="1" applyFont="1" applyFill="1" applyBorder="1" applyAlignment="1" applyProtection="1">
      <alignment vertical="center"/>
      <protection locked="0"/>
    </xf>
    <xf numFmtId="3" fontId="69" fillId="6" borderId="13" xfId="131" applyNumberFormat="1" applyFont="1" applyFill="1" applyBorder="1" applyAlignment="1" applyProtection="1">
      <alignment vertical="center" wrapText="1"/>
      <protection locked="0"/>
    </xf>
    <xf numFmtId="3" fontId="8" fillId="6" borderId="13" xfId="126" applyNumberFormat="1" applyFont="1" applyFill="1" applyBorder="1" applyProtection="1">
      <alignment horizontal="right" vertical="center"/>
      <protection locked="0"/>
    </xf>
    <xf numFmtId="3" fontId="8" fillId="6" borderId="13" xfId="132" applyNumberFormat="1" applyFont="1" applyFill="1" applyBorder="1" applyAlignment="1" applyProtection="1">
      <alignment horizontal="left"/>
      <protection locked="0"/>
    </xf>
    <xf numFmtId="3" fontId="8" fillId="6" borderId="13" xfId="130" applyNumberFormat="1" applyFont="1" applyFill="1" applyBorder="1" applyProtection="1">
      <alignment horizontal="center" vertical="center" wrapText="1"/>
      <protection locked="0"/>
    </xf>
    <xf numFmtId="3" fontId="8" fillId="29" borderId="13" xfId="63" applyNumberFormat="1" applyFont="1" applyFill="1" applyBorder="1" applyAlignment="1" applyProtection="1">
      <alignment horizontal="right" vertical="center"/>
      <protection/>
    </xf>
    <xf numFmtId="3" fontId="8" fillId="6" borderId="13" xfId="132" applyNumberFormat="1" applyFont="1" applyFill="1" applyBorder="1" applyAlignment="1" applyProtection="1">
      <alignment horizontal="right"/>
      <protection locked="0"/>
    </xf>
    <xf numFmtId="3" fontId="66" fillId="6" borderId="13" xfId="131" applyNumberFormat="1" applyFont="1" applyFill="1" applyBorder="1" applyAlignment="1" applyProtection="1">
      <alignment horizontal="right" vertical="center" wrapText="1"/>
      <protection locked="0"/>
    </xf>
    <xf numFmtId="2" fontId="7" fillId="27" borderId="0" xfId="131" applyNumberFormat="1" applyFont="1" applyFill="1" applyBorder="1" applyAlignment="1" applyProtection="1">
      <alignment horizontal="left" vertical="center"/>
      <protection locked="0"/>
    </xf>
    <xf numFmtId="2" fontId="8" fillId="27" borderId="0" xfId="132" applyNumberFormat="1" applyFont="1" applyFill="1" applyAlignment="1" applyProtection="1">
      <alignment horizontal="left"/>
      <protection locked="0"/>
    </xf>
    <xf numFmtId="2" fontId="8" fillId="0" borderId="0" xfId="131" applyNumberFormat="1" applyFont="1" applyFill="1" applyBorder="1" applyAlignment="1" applyProtection="1">
      <alignment/>
      <protection locked="0"/>
    </xf>
    <xf numFmtId="2" fontId="8" fillId="27" borderId="0" xfId="131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right" wrapText="1"/>
      <protection/>
    </xf>
    <xf numFmtId="3" fontId="61" fillId="0" borderId="13" xfId="0" applyNumberFormat="1" applyFont="1" applyFill="1" applyBorder="1" applyAlignment="1" applyProtection="1">
      <alignment/>
      <protection/>
    </xf>
    <xf numFmtId="3" fontId="66" fillId="0" borderId="13" xfId="0" applyNumberFormat="1" applyFont="1" applyFill="1" applyBorder="1" applyAlignment="1" applyProtection="1">
      <alignment/>
      <protection/>
    </xf>
    <xf numFmtId="3" fontId="8" fillId="29" borderId="13" xfId="131" applyNumberFormat="1" applyFont="1" applyFill="1" applyBorder="1" applyAlignment="1" applyProtection="1">
      <alignment horizontal="right" vertical="center" wrapText="1"/>
      <protection/>
    </xf>
    <xf numFmtId="174" fontId="11" fillId="0" borderId="13" xfId="120" applyNumberFormat="1" applyFont="1" applyFill="1" applyBorder="1" applyAlignment="1" applyProtection="1">
      <alignment horizontal="center" vertical="center" wrapText="1"/>
      <protection/>
    </xf>
    <xf numFmtId="0" fontId="18" fillId="0" borderId="13" xfId="120" applyFont="1" applyFill="1" applyBorder="1" applyAlignment="1" applyProtection="1">
      <alignment vertical="center" wrapText="1"/>
      <protection/>
    </xf>
    <xf numFmtId="174" fontId="18" fillId="6" borderId="13" xfId="61" applyNumberFormat="1" applyFont="1" applyFill="1" applyBorder="1" applyAlignment="1" applyProtection="1">
      <alignment vertical="center" wrapText="1"/>
      <protection locked="0"/>
    </xf>
    <xf numFmtId="189" fontId="11" fillId="0" borderId="13" xfId="61" applyNumberFormat="1" applyFont="1" applyBorder="1" applyAlignment="1" applyProtection="1">
      <alignment vertical="center" wrapText="1"/>
      <protection/>
    </xf>
    <xf numFmtId="174" fontId="11" fillId="0" borderId="13" xfId="61" applyNumberFormat="1" applyFont="1" applyFill="1" applyBorder="1" applyAlignment="1" applyProtection="1">
      <alignment vertical="center" wrapText="1"/>
      <protection/>
    </xf>
    <xf numFmtId="174" fontId="18" fillId="26" borderId="13" xfId="120" applyNumberFormat="1" applyFont="1" applyFill="1" applyBorder="1" applyAlignment="1" applyProtection="1">
      <alignment vertical="center" wrapText="1"/>
      <protection locked="0"/>
    </xf>
    <xf numFmtId="189" fontId="11" fillId="0" borderId="13" xfId="61" applyNumberFormat="1" applyFont="1" applyFill="1" applyBorder="1" applyAlignment="1" applyProtection="1">
      <alignment vertical="center" wrapText="1"/>
      <protection/>
    </xf>
    <xf numFmtId="174" fontId="18" fillId="6" borderId="13" xfId="120" applyNumberFormat="1" applyFont="1" applyFill="1" applyBorder="1" applyAlignment="1" applyProtection="1">
      <alignment vertical="center" wrapText="1"/>
      <protection locked="0"/>
    </xf>
    <xf numFmtId="4" fontId="11" fillId="0" borderId="13" xfId="120" applyNumberFormat="1" applyFont="1" applyBorder="1" applyAlignment="1" applyProtection="1">
      <alignment vertical="center" wrapText="1"/>
      <protection/>
    </xf>
    <xf numFmtId="174" fontId="18" fillId="0" borderId="13" xfId="120" applyNumberFormat="1" applyFont="1" applyBorder="1" applyAlignment="1" applyProtection="1">
      <alignment vertical="center" wrapText="1"/>
      <protection/>
    </xf>
    <xf numFmtId="174" fontId="11" fillId="0" borderId="13" xfId="61" applyNumberFormat="1" applyFont="1" applyBorder="1" applyAlignment="1" applyProtection="1">
      <alignment vertical="center" wrapText="1"/>
      <protection/>
    </xf>
    <xf numFmtId="174" fontId="18" fillId="0" borderId="13" xfId="61" applyNumberFormat="1" applyFont="1" applyBorder="1" applyAlignment="1" applyProtection="1">
      <alignment vertical="center" wrapText="1"/>
      <protection/>
    </xf>
    <xf numFmtId="0" fontId="18" fillId="0" borderId="13" xfId="111" applyFont="1" applyFill="1" applyBorder="1" applyProtection="1">
      <alignment/>
      <protection/>
    </xf>
    <xf numFmtId="3" fontId="18" fillId="6" borderId="13" xfId="111" applyNumberFormat="1" applyFont="1" applyFill="1" applyBorder="1" applyProtection="1">
      <alignment/>
      <protection locked="0"/>
    </xf>
    <xf numFmtId="0" fontId="18" fillId="6" borderId="13" xfId="111" applyFont="1" applyFill="1" applyBorder="1" applyProtection="1">
      <alignment/>
      <protection locked="0"/>
    </xf>
    <xf numFmtId="3" fontId="11" fillId="0" borderId="13" xfId="111" applyNumberFormat="1" applyFont="1" applyFill="1" applyBorder="1" applyProtection="1">
      <alignment/>
      <protection/>
    </xf>
    <xf numFmtId="4" fontId="11" fillId="0" borderId="26" xfId="120" applyNumberFormat="1" applyFont="1" applyBorder="1" applyAlignment="1" applyProtection="1">
      <alignment vertical="center" wrapText="1"/>
      <protection/>
    </xf>
    <xf numFmtId="174" fontId="18" fillId="0" borderId="26" xfId="120" applyNumberFormat="1" applyFont="1" applyBorder="1" applyAlignment="1" applyProtection="1">
      <alignment horizontal="center" vertical="center" wrapText="1"/>
      <protection/>
    </xf>
    <xf numFmtId="0" fontId="18" fillId="0" borderId="26" xfId="12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174" fontId="11" fillId="0" borderId="0" xfId="59" applyNumberFormat="1" applyFont="1" applyBorder="1" applyAlignment="1" applyProtection="1">
      <alignment horizontal="center" vertical="center" wrapText="1"/>
      <protection/>
    </xf>
    <xf numFmtId="0" fontId="7" fillId="0" borderId="0" xfId="129" applyFont="1" applyBorder="1" applyAlignment="1" applyProtection="1">
      <alignment horizontal="right" vertical="center" wrapText="1"/>
      <protection locked="0"/>
    </xf>
    <xf numFmtId="0" fontId="12" fillId="0" borderId="13" xfId="0" applyFont="1" applyFill="1" applyBorder="1" applyAlignment="1">
      <alignment wrapText="1"/>
    </xf>
    <xf numFmtId="174" fontId="9" fillId="6" borderId="13" xfId="61" applyNumberFormat="1" applyFont="1" applyFill="1" applyBorder="1" applyAlignment="1" applyProtection="1">
      <alignment vertical="center" wrapText="1"/>
      <protection locked="0"/>
    </xf>
    <xf numFmtId="174" fontId="9" fillId="0" borderId="13" xfId="110" applyNumberFormat="1" applyFont="1" applyBorder="1">
      <alignment/>
      <protection/>
    </xf>
    <xf numFmtId="0" fontId="0" fillId="0" borderId="0" xfId="0" applyFont="1" applyFill="1" applyAlignment="1">
      <alignment/>
    </xf>
    <xf numFmtId="0" fontId="7" fillId="27" borderId="0" xfId="116" applyFont="1" applyFill="1" applyBorder="1" applyAlignment="1" applyProtection="1">
      <alignment horizontal="left" vertical="center"/>
      <protection locked="0"/>
    </xf>
    <xf numFmtId="0" fontId="7" fillId="29" borderId="0" xfId="115" applyFont="1" applyFill="1" applyBorder="1" applyProtection="1">
      <alignment/>
      <protection locked="0"/>
    </xf>
    <xf numFmtId="0" fontId="7" fillId="29" borderId="0" xfId="115" applyFont="1" applyFill="1" applyBorder="1" applyAlignment="1" applyProtection="1">
      <alignment vertical="center"/>
      <protection locked="0"/>
    </xf>
    <xf numFmtId="0" fontId="7" fillId="29" borderId="41" xfId="115" applyFont="1" applyFill="1" applyBorder="1" applyAlignment="1" applyProtection="1">
      <alignment vertical="center" wrapText="1"/>
      <protection locked="0"/>
    </xf>
    <xf numFmtId="3" fontId="59" fillId="6" borderId="13" xfId="131" applyNumberFormat="1" applyFont="1" applyFill="1" applyBorder="1" applyAlignment="1" applyProtection="1">
      <alignment horizontal="right" vertical="center" wrapText="1"/>
      <protection locked="0"/>
    </xf>
    <xf numFmtId="3" fontId="59" fillId="6" borderId="13" xfId="131" applyNumberFormat="1" applyFont="1" applyFill="1" applyBorder="1" applyAlignment="1" applyProtection="1">
      <alignment vertical="center" wrapText="1"/>
      <protection locked="0"/>
    </xf>
    <xf numFmtId="0" fontId="7" fillId="29" borderId="13" xfId="131" applyFont="1" applyFill="1" applyBorder="1" applyAlignment="1" applyProtection="1">
      <alignment horizontal="center" vertical="center" wrapText="1"/>
      <protection/>
    </xf>
    <xf numFmtId="0" fontId="8" fillId="27" borderId="0" xfId="132" applyFont="1" applyFill="1" applyAlignment="1" applyProtection="1">
      <alignment horizontal="center"/>
      <protection locked="0"/>
    </xf>
    <xf numFmtId="0" fontId="72" fillId="0" borderId="13" xfId="0" applyFont="1" applyBorder="1" applyAlignment="1">
      <alignment horizontal="center" wrapText="1"/>
    </xf>
    <xf numFmtId="3" fontId="61" fillId="24" borderId="13" xfId="118" applyNumberFormat="1" applyFont="1" applyFill="1" applyBorder="1" applyProtection="1">
      <alignment horizontal="right" vertical="center"/>
      <protection/>
    </xf>
    <xf numFmtId="3" fontId="23" fillId="0" borderId="13" xfId="0" applyNumberFormat="1" applyFont="1" applyBorder="1" applyAlignment="1">
      <alignment horizontal="right"/>
    </xf>
    <xf numFmtId="3" fontId="23" fillId="0" borderId="13" xfId="0" applyNumberFormat="1" applyFont="1" applyBorder="1" applyAlignment="1">
      <alignment/>
    </xf>
    <xf numFmtId="3" fontId="23" fillId="0" borderId="13" xfId="0" applyNumberFormat="1" applyFont="1" applyBorder="1" applyAlignment="1">
      <alignment wrapText="1"/>
    </xf>
    <xf numFmtId="3" fontId="23" fillId="0" borderId="13" xfId="0" applyNumberFormat="1" applyFont="1" applyBorder="1" applyAlignment="1">
      <alignment horizontal="right" wrapText="1"/>
    </xf>
    <xf numFmtId="3" fontId="23" fillId="0" borderId="13" xfId="0" applyNumberFormat="1" applyFont="1" applyFill="1" applyBorder="1" applyAlignment="1">
      <alignment wrapText="1"/>
    </xf>
    <xf numFmtId="3" fontId="7" fillId="0" borderId="9" xfId="131" applyNumberFormat="1" applyFont="1" applyFill="1" applyBorder="1" applyAlignment="1" applyProtection="1">
      <alignment horizontal="center" vertical="center" wrapText="1"/>
      <protection/>
    </xf>
    <xf numFmtId="3" fontId="7" fillId="0" borderId="13" xfId="131" applyNumberFormat="1" applyFont="1" applyFill="1" applyBorder="1" applyAlignment="1" applyProtection="1">
      <alignment horizontal="center" vertical="center" wrapText="1"/>
      <protection/>
    </xf>
    <xf numFmtId="3" fontId="7" fillId="0" borderId="0" xfId="131" applyNumberFormat="1" applyFont="1" applyFill="1" applyBorder="1" applyAlignment="1" applyProtection="1">
      <alignment horizontal="center" vertical="center" wrapText="1"/>
      <protection/>
    </xf>
    <xf numFmtId="0" fontId="66" fillId="0" borderId="0" xfId="132" applyFont="1" applyProtection="1">
      <alignment/>
      <protection locked="0"/>
    </xf>
    <xf numFmtId="3" fontId="66" fillId="0" borderId="13" xfId="131" applyNumberFormat="1" applyFont="1" applyFill="1" applyBorder="1" applyAlignment="1" applyProtection="1">
      <alignment/>
      <protection/>
    </xf>
    <xf numFmtId="3" fontId="61" fillId="6" borderId="13" xfId="131" applyNumberFormat="1" applyFont="1" applyFill="1" applyBorder="1" applyAlignment="1" applyProtection="1">
      <alignment/>
      <protection locked="0"/>
    </xf>
    <xf numFmtId="3" fontId="61" fillId="29" borderId="13" xfId="131" applyNumberFormat="1" applyFont="1" applyFill="1" applyBorder="1" applyAlignment="1" applyProtection="1">
      <alignment horizontal="right" vertical="center" wrapText="1"/>
      <protection/>
    </xf>
    <xf numFmtId="3" fontId="66" fillId="6" borderId="13" xfId="131" applyNumberFormat="1" applyFont="1" applyFill="1" applyBorder="1" applyAlignment="1" applyProtection="1">
      <alignment vertical="center" wrapText="1"/>
      <protection locked="0"/>
    </xf>
    <xf numFmtId="3" fontId="66" fillId="0" borderId="13" xfId="131" applyNumberFormat="1" applyFont="1" applyFill="1" applyBorder="1" applyAlignment="1" applyProtection="1">
      <alignment vertical="center" wrapText="1"/>
      <protection/>
    </xf>
    <xf numFmtId="3" fontId="66" fillId="0" borderId="0" xfId="131" applyNumberFormat="1" applyFont="1" applyFill="1" applyBorder="1" applyAlignment="1" applyProtection="1">
      <alignment/>
      <protection/>
    </xf>
    <xf numFmtId="3" fontId="66" fillId="0" borderId="13" xfId="131" applyNumberFormat="1" applyFont="1" applyFill="1" applyBorder="1" applyAlignment="1" applyProtection="1">
      <alignment horizontal="center" vertical="center" wrapText="1"/>
      <protection/>
    </xf>
    <xf numFmtId="0" fontId="66" fillId="27" borderId="0" xfId="132" applyFont="1" applyFill="1" applyAlignment="1" applyProtection="1">
      <alignment horizontal="center"/>
      <protection locked="0"/>
    </xf>
    <xf numFmtId="0" fontId="66" fillId="27" borderId="0" xfId="132" applyFont="1" applyFill="1" applyAlignment="1" applyProtection="1">
      <alignment horizontal="left"/>
      <protection locked="0"/>
    </xf>
    <xf numFmtId="0" fontId="9" fillId="27" borderId="0" xfId="132" applyFont="1" applyFill="1" applyAlignment="1" applyProtection="1">
      <alignment horizontal="right"/>
      <protection locked="0"/>
    </xf>
    <xf numFmtId="3" fontId="8" fillId="0" borderId="13" xfId="129" applyNumberFormat="1" applyFont="1" applyFill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8" fillId="0" borderId="0" xfId="115" applyFont="1" applyFill="1" applyBorder="1" applyAlignment="1" applyProtection="1">
      <alignment/>
      <protection/>
    </xf>
    <xf numFmtId="0" fontId="64" fillId="0" borderId="0" xfId="115" applyFont="1" applyFill="1" applyBorder="1" applyProtection="1">
      <alignment/>
      <protection/>
    </xf>
    <xf numFmtId="3" fontId="59" fillId="6" borderId="13" xfId="63" applyNumberFormat="1" applyFont="1" applyFill="1" applyBorder="1" applyAlignment="1" applyProtection="1">
      <alignment horizontal="right" vertical="center"/>
      <protection locked="0"/>
    </xf>
    <xf numFmtId="3" fontId="59" fillId="6" borderId="13" xfId="126" applyNumberFormat="1" applyFont="1" applyFill="1" applyBorder="1" applyProtection="1">
      <alignment horizontal="right" vertical="center"/>
      <protection locked="0"/>
    </xf>
    <xf numFmtId="3" fontId="59" fillId="29" borderId="13" xfId="63" applyNumberFormat="1" applyFont="1" applyFill="1" applyBorder="1" applyAlignment="1" applyProtection="1">
      <alignment horizontal="right" vertical="center"/>
      <protection/>
    </xf>
    <xf numFmtId="3" fontId="15" fillId="6" borderId="13" xfId="63" applyNumberFormat="1" applyFont="1" applyFill="1" applyBorder="1" applyAlignment="1" applyProtection="1">
      <alignment horizontal="right" vertical="center"/>
      <protection locked="0"/>
    </xf>
    <xf numFmtId="3" fontId="59" fillId="0" borderId="13" xfId="131" applyNumberFormat="1" applyFont="1" applyFill="1" applyBorder="1" applyAlignment="1" applyProtection="1">
      <alignment horizontal="right" vertical="center" wrapText="1"/>
      <protection/>
    </xf>
    <xf numFmtId="3" fontId="15" fillId="6" borderId="13" xfId="126" applyNumberFormat="1" applyFont="1" applyFill="1" applyBorder="1" applyAlignment="1" applyProtection="1">
      <alignment vertical="center"/>
      <protection locked="0"/>
    </xf>
    <xf numFmtId="3" fontId="15" fillId="6" borderId="13" xfId="115" applyNumberFormat="1" applyFont="1" applyFill="1" applyBorder="1" applyAlignment="1" applyProtection="1">
      <alignment/>
      <protection locked="0"/>
    </xf>
    <xf numFmtId="3" fontId="15" fillId="6" borderId="13" xfId="115" applyNumberFormat="1" applyFont="1" applyFill="1" applyBorder="1" applyProtection="1">
      <alignment/>
      <protection locked="0"/>
    </xf>
    <xf numFmtId="3" fontId="15" fillId="6" borderId="13" xfId="115" applyNumberFormat="1" applyFont="1" applyFill="1" applyBorder="1" applyAlignment="1" applyProtection="1">
      <alignment wrapText="1"/>
      <protection locked="0"/>
    </xf>
    <xf numFmtId="3" fontId="15" fillId="6" borderId="13" xfId="115" applyNumberFormat="1" applyFont="1" applyFill="1" applyBorder="1" applyAlignment="1" applyProtection="1">
      <alignment horizontal="left" wrapText="1"/>
      <protection locked="0"/>
    </xf>
    <xf numFmtId="3" fontId="59" fillId="6" borderId="13" xfId="132" applyNumberFormat="1" applyFont="1" applyFill="1" applyBorder="1" applyAlignment="1" applyProtection="1">
      <alignment horizontal="left"/>
      <protection locked="0"/>
    </xf>
    <xf numFmtId="3" fontId="59" fillId="6" borderId="13" xfId="130" applyNumberFormat="1" applyFont="1" applyFill="1" applyBorder="1" applyProtection="1">
      <alignment horizontal="center" vertical="center" wrapText="1"/>
      <protection locked="0"/>
    </xf>
    <xf numFmtId="3" fontId="15" fillId="0" borderId="13" xfId="63" applyNumberFormat="1" applyFont="1" applyFill="1" applyBorder="1" applyAlignment="1" applyProtection="1">
      <alignment horizontal="center" vertical="center" wrapText="1"/>
      <protection/>
    </xf>
    <xf numFmtId="0" fontId="59" fillId="0" borderId="13" xfId="131" applyFont="1" applyFill="1" applyBorder="1" applyAlignment="1" applyProtection="1">
      <alignment vertical="center" wrapText="1"/>
      <protection/>
    </xf>
    <xf numFmtId="0" fontId="15" fillId="0" borderId="13" xfId="131" applyFont="1" applyFill="1" applyBorder="1" applyAlignment="1" applyProtection="1">
      <alignment horizontal="center" vertical="center" wrapText="1"/>
      <protection/>
    </xf>
    <xf numFmtId="3" fontId="7" fillId="6" borderId="42" xfId="131" applyNumberFormat="1" applyFont="1" applyFill="1" applyBorder="1" applyAlignment="1" applyProtection="1">
      <alignment vertical="center" wrapText="1"/>
      <protection locked="0"/>
    </xf>
    <xf numFmtId="3" fontId="7" fillId="29" borderId="42" xfId="131" applyNumberFormat="1" applyFont="1" applyFill="1" applyBorder="1" applyAlignment="1" applyProtection="1">
      <alignment vertical="center" wrapText="1"/>
      <protection/>
    </xf>
    <xf numFmtId="3" fontId="7" fillId="6" borderId="43" xfId="131" applyNumberFormat="1" applyFont="1" applyFill="1" applyBorder="1" applyAlignment="1" applyProtection="1">
      <alignment vertical="center" wrapText="1"/>
      <protection locked="0"/>
    </xf>
    <xf numFmtId="3" fontId="8" fillId="6" borderId="44" xfId="0" applyNumberFormat="1" applyFont="1" applyFill="1" applyBorder="1" applyAlignment="1" applyProtection="1">
      <alignment/>
      <protection locked="0"/>
    </xf>
    <xf numFmtId="3" fontId="8" fillId="6" borderId="13" xfId="0" applyNumberFormat="1" applyFont="1" applyFill="1" applyBorder="1" applyAlignment="1" applyProtection="1">
      <alignment/>
      <protection locked="0"/>
    </xf>
    <xf numFmtId="3" fontId="8" fillId="6" borderId="9" xfId="0" applyNumberFormat="1" applyFont="1" applyFill="1" applyBorder="1" applyAlignment="1" applyProtection="1">
      <alignment/>
      <protection locked="0"/>
    </xf>
    <xf numFmtId="3" fontId="7" fillId="6" borderId="5" xfId="131" applyNumberFormat="1" applyFont="1" applyFill="1" applyBorder="1" applyAlignment="1" applyProtection="1">
      <alignment vertical="center" wrapText="1"/>
      <protection locked="0"/>
    </xf>
    <xf numFmtId="3" fontId="8" fillId="29" borderId="5" xfId="131" applyNumberFormat="1" applyFont="1" applyFill="1" applyBorder="1" applyAlignment="1" applyProtection="1">
      <alignment vertical="center" wrapText="1"/>
      <protection/>
    </xf>
    <xf numFmtId="3" fontId="7" fillId="29" borderId="5" xfId="131" applyNumberFormat="1" applyFont="1" applyFill="1" applyBorder="1" applyAlignment="1" applyProtection="1">
      <alignment vertical="center" wrapText="1"/>
      <protection/>
    </xf>
    <xf numFmtId="0" fontId="15" fillId="0" borderId="13" xfId="0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3" xfId="0" applyNumberFormat="1" applyFont="1" applyBorder="1" applyAlignment="1" applyProtection="1">
      <alignment horizontal="left" vertical="center" wrapText="1"/>
      <protection locked="0"/>
    </xf>
    <xf numFmtId="3" fontId="7" fillId="0" borderId="13" xfId="0" applyNumberFormat="1" applyFont="1" applyBorder="1" applyAlignment="1" applyProtection="1">
      <alignment horizontal="left" vertical="center" wrapText="1"/>
      <protection locked="0"/>
    </xf>
    <xf numFmtId="3" fontId="10" fillId="0" borderId="13" xfId="133" applyFont="1" applyBorder="1" applyAlignment="1" applyProtection="1">
      <alignment vertical="center" wrapText="1"/>
      <protection locked="0"/>
    </xf>
    <xf numFmtId="3" fontId="8" fillId="28" borderId="13" xfId="0" applyNumberFormat="1" applyFont="1" applyFill="1" applyBorder="1" applyAlignment="1" applyProtection="1">
      <alignment horizontal="left" vertical="center" wrapText="1"/>
      <protection locked="0"/>
    </xf>
    <xf numFmtId="174" fontId="11" fillId="29" borderId="13" xfId="62" applyNumberFormat="1" applyFont="1" applyFill="1" applyBorder="1" applyAlignment="1" applyProtection="1">
      <alignment vertical="center" wrapText="1"/>
      <protection/>
    </xf>
    <xf numFmtId="174" fontId="11" fillId="0" borderId="13" xfId="120" applyNumberFormat="1" applyFont="1" applyFill="1" applyBorder="1" applyAlignment="1" applyProtection="1">
      <alignment vertical="center" wrapText="1"/>
      <protection/>
    </xf>
    <xf numFmtId="174" fontId="11" fillId="29" borderId="13" xfId="120" applyNumberFormat="1" applyFont="1" applyFill="1" applyBorder="1" applyAlignment="1" applyProtection="1">
      <alignment vertical="center" wrapText="1"/>
      <protection/>
    </xf>
    <xf numFmtId="3" fontId="11" fillId="0" borderId="1" xfId="120" applyNumberFormat="1" applyFont="1" applyFill="1" applyBorder="1" applyAlignment="1" applyProtection="1">
      <alignment vertical="center" wrapText="1"/>
      <protection/>
    </xf>
    <xf numFmtId="3" fontId="11" fillId="0" borderId="0" xfId="120" applyNumberFormat="1" applyFont="1" applyFill="1" applyBorder="1" applyAlignment="1" applyProtection="1">
      <alignment vertical="center" wrapText="1"/>
      <protection/>
    </xf>
    <xf numFmtId="3" fontId="18" fillId="0" borderId="13" xfId="57" applyNumberFormat="1" applyFont="1" applyFill="1" applyBorder="1" applyAlignment="1" applyProtection="1">
      <alignment horizontal="right"/>
      <protection/>
    </xf>
    <xf numFmtId="3" fontId="11" fillId="0" borderId="13" xfId="120" applyNumberFormat="1" applyFont="1" applyFill="1" applyBorder="1" applyAlignment="1" applyProtection="1">
      <alignment vertical="center" wrapText="1"/>
      <protection/>
    </xf>
    <xf numFmtId="3" fontId="18" fillId="0" borderId="13" xfId="0" applyNumberFormat="1" applyFont="1" applyFill="1" applyBorder="1" applyAlignment="1" applyProtection="1">
      <alignment/>
      <protection/>
    </xf>
    <xf numFmtId="3" fontId="53" fillId="0" borderId="13" xfId="120" applyNumberFormat="1" applyFont="1" applyFill="1" applyBorder="1" applyAlignment="1" applyProtection="1">
      <alignment horizontal="center" vertical="center" wrapText="1" shrinkToFit="1"/>
      <protection/>
    </xf>
    <xf numFmtId="3" fontId="11" fillId="0" borderId="13" xfId="61" applyNumberFormat="1" applyFont="1" applyFill="1" applyBorder="1" applyAlignment="1" applyProtection="1">
      <alignment vertical="center" wrapText="1"/>
      <protection/>
    </xf>
    <xf numFmtId="49" fontId="8" fillId="29" borderId="13" xfId="0" applyNumberFormat="1" applyFont="1" applyFill="1" applyBorder="1" applyAlignment="1" applyProtection="1">
      <alignment horizontal="justify"/>
      <protection/>
    </xf>
    <xf numFmtId="0" fontId="8" fillId="27" borderId="0" xfId="132" applyFont="1" applyFill="1" applyProtection="1">
      <alignment/>
      <protection locked="0"/>
    </xf>
    <xf numFmtId="0" fontId="12" fillId="27" borderId="0" xfId="124" applyFont="1" applyFill="1" applyBorder="1" applyAlignment="1" applyProtection="1">
      <alignment vertical="center"/>
      <protection locked="0"/>
    </xf>
    <xf numFmtId="0" fontId="14" fillId="27" borderId="0" xfId="124" applyFont="1" applyFill="1" applyBorder="1" applyProtection="1">
      <alignment/>
      <protection locked="0"/>
    </xf>
    <xf numFmtId="0" fontId="14" fillId="27" borderId="0" xfId="124" applyFont="1" applyFill="1" applyBorder="1" applyAlignment="1" applyProtection="1">
      <alignment/>
      <protection locked="0"/>
    </xf>
    <xf numFmtId="0" fontId="8" fillId="0" borderId="13" xfId="124" applyFont="1" applyBorder="1" applyAlignment="1" applyProtection="1">
      <alignment horizontal="center" vertical="center" textRotation="90" wrapText="1"/>
      <protection/>
    </xf>
    <xf numFmtId="0" fontId="8" fillId="0" borderId="13" xfId="124" applyFont="1" applyFill="1" applyBorder="1" applyAlignment="1" applyProtection="1">
      <alignment horizontal="center" vertical="center" textRotation="90" wrapText="1"/>
      <protection/>
    </xf>
    <xf numFmtId="0" fontId="8" fillId="0" borderId="13" xfId="124" applyNumberFormat="1" applyFont="1" applyFill="1" applyBorder="1" applyAlignment="1" applyProtection="1">
      <alignment vertical="center"/>
      <protection/>
    </xf>
    <xf numFmtId="0" fontId="8" fillId="0" borderId="13" xfId="124" applyFont="1" applyFill="1" applyBorder="1" applyAlignment="1" applyProtection="1">
      <alignment horizontal="center" vertical="center" wrapText="1"/>
      <protection/>
    </xf>
    <xf numFmtId="0" fontId="16" fillId="0" borderId="13" xfId="124" applyFont="1" applyFill="1" applyBorder="1" applyProtection="1">
      <alignment/>
      <protection/>
    </xf>
    <xf numFmtId="0" fontId="16" fillId="0" borderId="13" xfId="124" applyFont="1" applyFill="1" applyBorder="1" applyAlignment="1" applyProtection="1">
      <alignment horizontal="center" vertical="center"/>
      <protection/>
    </xf>
    <xf numFmtId="0" fontId="8" fillId="0" borderId="13" xfId="124" applyFont="1" applyFill="1" applyBorder="1" applyAlignment="1" applyProtection="1">
      <alignment horizontal="center" vertical="center"/>
      <protection/>
    </xf>
    <xf numFmtId="0" fontId="9" fillId="0" borderId="13" xfId="124" applyNumberFormat="1" applyFont="1" applyFill="1" applyBorder="1" applyAlignment="1" applyProtection="1">
      <alignment vertical="center"/>
      <protection locked="0"/>
    </xf>
    <xf numFmtId="0" fontId="9" fillId="6" borderId="13" xfId="124" applyFont="1" applyFill="1" applyBorder="1" applyAlignment="1" applyProtection="1">
      <alignment horizontal="left" vertical="center"/>
      <protection locked="0"/>
    </xf>
    <xf numFmtId="0" fontId="9" fillId="6" borderId="13" xfId="124" applyFont="1" applyFill="1" applyBorder="1" applyAlignment="1" applyProtection="1">
      <alignment horizontal="center" vertical="center"/>
      <protection locked="0"/>
    </xf>
    <xf numFmtId="0" fontId="0" fillId="6" borderId="13" xfId="124" applyFont="1" applyFill="1" applyBorder="1" applyAlignment="1" applyProtection="1">
      <alignment horizontal="center" vertical="center"/>
      <protection locked="0"/>
    </xf>
    <xf numFmtId="0" fontId="0" fillId="0" borderId="0" xfId="124" applyFont="1" applyProtection="1">
      <alignment/>
      <protection locked="0"/>
    </xf>
    <xf numFmtId="0" fontId="9" fillId="28" borderId="13" xfId="124" applyNumberFormat="1" applyFont="1" applyFill="1" applyBorder="1" applyAlignment="1" applyProtection="1">
      <alignment vertical="center"/>
      <protection locked="0"/>
    </xf>
    <xf numFmtId="0" fontId="0" fillId="6" borderId="13" xfId="124" applyFont="1" applyFill="1" applyBorder="1" applyProtection="1">
      <alignment/>
      <protection locked="0"/>
    </xf>
    <xf numFmtId="0" fontId="9" fillId="6" borderId="13" xfId="124" applyFont="1" applyFill="1" applyBorder="1" applyAlignment="1" applyProtection="1">
      <alignment vertical="center"/>
      <protection locked="0"/>
    </xf>
    <xf numFmtId="0" fontId="16" fillId="0" borderId="0" xfId="0" applyFont="1" applyFill="1" applyAlignment="1">
      <alignment/>
    </xf>
    <xf numFmtId="0" fontId="87" fillId="0" borderId="13" xfId="0" applyFont="1" applyBorder="1" applyAlignment="1" applyProtection="1">
      <alignment horizontal="center" vertical="center"/>
      <protection/>
    </xf>
    <xf numFmtId="0" fontId="87" fillId="0" borderId="13" xfId="0" applyFont="1" applyBorder="1" applyAlignment="1" applyProtection="1">
      <alignment horizontal="center" vertical="center" wrapText="1"/>
      <protection/>
    </xf>
    <xf numFmtId="0" fontId="8" fillId="0" borderId="13" xfId="110" applyFont="1" applyBorder="1" applyAlignment="1" applyProtection="1">
      <alignment vertical="center" wrapText="1"/>
      <protection/>
    </xf>
    <xf numFmtId="174" fontId="9" fillId="0" borderId="13" xfId="61" applyNumberFormat="1" applyFont="1" applyFill="1" applyBorder="1" applyAlignment="1" applyProtection="1">
      <alignment vertical="center" wrapText="1"/>
      <protection/>
    </xf>
    <xf numFmtId="174" fontId="9" fillId="0" borderId="13" xfId="110" applyNumberFormat="1" applyFont="1" applyBorder="1" applyProtection="1">
      <alignment/>
      <protection/>
    </xf>
    <xf numFmtId="0" fontId="8" fillId="0" borderId="13" xfId="110" applyFont="1" applyBorder="1" applyAlignment="1" applyProtection="1">
      <alignment horizontal="right" vertical="center" wrapText="1"/>
      <protection/>
    </xf>
    <xf numFmtId="0" fontId="8" fillId="0" borderId="13" xfId="110" applyFont="1" applyFill="1" applyBorder="1" applyAlignment="1" applyProtection="1">
      <alignment vertical="center" wrapText="1"/>
      <protection/>
    </xf>
    <xf numFmtId="174" fontId="9" fillId="0" borderId="13" xfId="110" applyNumberFormat="1" applyFont="1" applyFill="1" applyBorder="1" applyProtection="1">
      <alignment/>
      <protection/>
    </xf>
    <xf numFmtId="0" fontId="8" fillId="0" borderId="13" xfId="110" applyFont="1" applyFill="1" applyBorder="1" applyAlignment="1" applyProtection="1">
      <alignment horizontal="right" vertical="center" wrapText="1"/>
      <protection/>
    </xf>
    <xf numFmtId="0" fontId="8" fillId="29" borderId="13" xfId="110" applyFont="1" applyFill="1" applyBorder="1" applyAlignment="1" applyProtection="1">
      <alignment vertical="center" wrapText="1"/>
      <protection/>
    </xf>
    <xf numFmtId="174" fontId="9" fillId="0" borderId="9" xfId="61" applyNumberFormat="1" applyFont="1" applyFill="1" applyBorder="1" applyAlignment="1" applyProtection="1">
      <alignment vertical="center" wrapText="1"/>
      <protection/>
    </xf>
    <xf numFmtId="0" fontId="7" fillId="0" borderId="13" xfId="110" applyFont="1" applyFill="1" applyBorder="1" applyAlignment="1" applyProtection="1">
      <alignment vertical="center" wrapText="1"/>
      <protection/>
    </xf>
    <xf numFmtId="3" fontId="10" fillId="0" borderId="13" xfId="110" applyNumberFormat="1" applyFont="1" applyFill="1" applyBorder="1" applyProtection="1">
      <alignment/>
      <protection/>
    </xf>
    <xf numFmtId="3" fontId="23" fillId="32" borderId="13" xfId="0" applyNumberFormat="1" applyFont="1" applyFill="1" applyBorder="1" applyAlignment="1" applyProtection="1">
      <alignment horizontal="right" wrapText="1"/>
      <protection locked="0"/>
    </xf>
    <xf numFmtId="3" fontId="23" fillId="32" borderId="13" xfId="0" applyNumberFormat="1" applyFont="1" applyFill="1" applyBorder="1" applyAlignment="1" applyProtection="1">
      <alignment/>
      <protection locked="0"/>
    </xf>
    <xf numFmtId="3" fontId="23" fillId="32" borderId="13" xfId="0" applyNumberFormat="1" applyFont="1" applyFill="1" applyBorder="1" applyAlignment="1" applyProtection="1">
      <alignment horizontal="right"/>
      <protection locked="0"/>
    </xf>
    <xf numFmtId="3" fontId="23" fillId="32" borderId="13" xfId="0" applyNumberFormat="1" applyFont="1" applyFill="1" applyBorder="1" applyAlignment="1" applyProtection="1">
      <alignment wrapText="1"/>
      <protection locked="0"/>
    </xf>
    <xf numFmtId="0" fontId="76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4" fillId="0" borderId="0" xfId="130" applyNumberFormat="1" applyFont="1" applyFill="1" applyBorder="1">
      <alignment horizontal="center" vertical="center" wrapText="1"/>
      <protection/>
    </xf>
    <xf numFmtId="3" fontId="74" fillId="33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0" xfId="113" applyFont="1" applyAlignment="1" applyProtection="1">
      <alignment horizontal="center" vertical="center" wrapText="1"/>
      <protection locked="0"/>
    </xf>
    <xf numFmtId="3" fontId="9" fillId="0" borderId="0" xfId="113" applyFont="1" applyAlignment="1" applyProtection="1">
      <alignment horizontal="right" vertical="center" wrapText="1"/>
      <protection locked="0"/>
    </xf>
    <xf numFmtId="3" fontId="9" fillId="0" borderId="13" xfId="113" applyFont="1" applyBorder="1" applyAlignment="1" applyProtection="1">
      <alignment horizontal="center" vertical="center" wrapText="1"/>
      <protection/>
    </xf>
    <xf numFmtId="3" fontId="8" fillId="0" borderId="13" xfId="113" applyFont="1" applyBorder="1" applyAlignment="1" applyProtection="1">
      <alignment horizontal="center" vertical="center" wrapText="1"/>
      <protection/>
    </xf>
    <xf numFmtId="3" fontId="8" fillId="0" borderId="13" xfId="113" applyFont="1" applyBorder="1" applyAlignment="1" applyProtection="1">
      <alignment vertical="center" wrapText="1"/>
      <protection/>
    </xf>
    <xf numFmtId="3" fontId="9" fillId="27" borderId="0" xfId="113" applyFont="1" applyFill="1" applyAlignment="1" applyProtection="1">
      <alignment vertical="center" wrapText="1"/>
      <protection locked="0"/>
    </xf>
    <xf numFmtId="3" fontId="9" fillId="27" borderId="0" xfId="113" applyFont="1" applyFill="1" applyAlignment="1" applyProtection="1">
      <alignment horizontal="right" vertical="center" wrapText="1"/>
      <protection locked="0"/>
    </xf>
    <xf numFmtId="0" fontId="74" fillId="34" borderId="0" xfId="130" applyNumberFormat="1" applyFont="1" applyFill="1" applyBorder="1" applyAlignment="1" applyProtection="1">
      <alignment horizontal="left" vertical="center" wrapText="1"/>
      <protection locked="0"/>
    </xf>
    <xf numFmtId="0" fontId="74" fillId="0" borderId="13" xfId="125" applyFont="1" applyBorder="1" applyProtection="1">
      <alignment/>
      <protection/>
    </xf>
    <xf numFmtId="0" fontId="74" fillId="0" borderId="13" xfId="125" applyFont="1" applyBorder="1" applyAlignment="1" applyProtection="1">
      <alignment horizontal="left" vertical="center" wrapText="1"/>
      <protection/>
    </xf>
    <xf numFmtId="0" fontId="76" fillId="0" borderId="13" xfId="125" applyFont="1" applyBorder="1" applyAlignment="1" applyProtection="1">
      <alignment horizontal="center" vertical="center" wrapText="1"/>
      <protection/>
    </xf>
    <xf numFmtId="0" fontId="76" fillId="0" borderId="13" xfId="125" applyFont="1" applyBorder="1" applyAlignment="1" applyProtection="1">
      <alignment horizontal="right"/>
      <protection/>
    </xf>
    <xf numFmtId="0" fontId="76" fillId="0" borderId="13" xfId="125" applyFont="1" applyBorder="1" applyAlignment="1" applyProtection="1">
      <alignment horizontal="left" vertical="center" wrapText="1"/>
      <protection/>
    </xf>
    <xf numFmtId="3" fontId="74" fillId="0" borderId="13" xfId="0" applyNumberFormat="1" applyFont="1" applyBorder="1" applyAlignment="1" applyProtection="1">
      <alignment horizontal="right" vertical="center"/>
      <protection/>
    </xf>
    <xf numFmtId="0" fontId="74" fillId="0" borderId="13" xfId="125" applyFont="1" applyBorder="1" applyAlignment="1" applyProtection="1">
      <alignment horizontal="right"/>
      <protection/>
    </xf>
    <xf numFmtId="3" fontId="74" fillId="0" borderId="13" xfId="0" applyNumberFormat="1" applyFont="1" applyFill="1" applyBorder="1" applyAlignment="1" applyProtection="1">
      <alignment horizontal="right" vertical="center"/>
      <protection/>
    </xf>
    <xf numFmtId="0" fontId="74" fillId="0" borderId="13" xfId="125" applyFont="1" applyFill="1" applyBorder="1" applyAlignment="1" applyProtection="1">
      <alignment horizontal="right"/>
      <protection/>
    </xf>
    <xf numFmtId="0" fontId="75" fillId="0" borderId="13" xfId="125" applyFont="1" applyFill="1" applyBorder="1" applyAlignment="1" applyProtection="1">
      <alignment horizontal="right"/>
      <protection/>
    </xf>
    <xf numFmtId="0" fontId="75" fillId="0" borderId="13" xfId="125" applyFont="1" applyBorder="1" applyAlignment="1" applyProtection="1">
      <alignment horizontal="left" vertical="center" wrapText="1"/>
      <protection/>
    </xf>
    <xf numFmtId="0" fontId="75" fillId="0" borderId="13" xfId="125" applyFont="1" applyBorder="1" applyAlignment="1" applyProtection="1">
      <alignment horizontal="right"/>
      <protection/>
    </xf>
    <xf numFmtId="3" fontId="9" fillId="0" borderId="0" xfId="113" applyFont="1" applyAlignment="1" applyProtection="1">
      <alignment horizontal="center" vertical="center" wrapText="1"/>
      <protection/>
    </xf>
    <xf numFmtId="3" fontId="9" fillId="0" borderId="0" xfId="113" applyFont="1" applyAlignment="1" applyProtection="1">
      <alignment vertical="center" wrapText="1"/>
      <protection/>
    </xf>
    <xf numFmtId="3" fontId="9" fillId="0" borderId="0" xfId="113" applyFont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3" fontId="75" fillId="0" borderId="0" xfId="113" applyFont="1" applyAlignment="1" applyProtection="1">
      <alignment vertical="center" wrapText="1"/>
      <protection/>
    </xf>
    <xf numFmtId="0" fontId="74" fillId="0" borderId="0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0" fillId="29" borderId="0" xfId="0" applyFill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/>
    </xf>
    <xf numFmtId="3" fontId="78" fillId="0" borderId="0" xfId="115" applyNumberFormat="1" applyFont="1" applyFill="1" applyBorder="1" applyAlignment="1" applyProtection="1">
      <alignment vertical="center" wrapText="1"/>
      <protection/>
    </xf>
    <xf numFmtId="0" fontId="78" fillId="0" borderId="13" xfId="115" applyFont="1" applyFill="1" applyBorder="1" applyAlignment="1" applyProtection="1">
      <alignment horizontal="center" vertical="center" wrapText="1"/>
      <protection/>
    </xf>
    <xf numFmtId="3" fontId="78" fillId="0" borderId="13" xfId="60" applyNumberFormat="1" applyFont="1" applyFill="1" applyBorder="1" applyAlignment="1" applyProtection="1">
      <alignment horizontal="center" vertical="center" wrapText="1"/>
      <protection/>
    </xf>
    <xf numFmtId="0" fontId="79" fillId="0" borderId="13" xfId="131" applyFont="1" applyFill="1" applyBorder="1" applyAlignment="1" applyProtection="1">
      <alignment vertical="center" wrapText="1"/>
      <protection/>
    </xf>
    <xf numFmtId="3" fontId="78" fillId="35" borderId="13" xfId="115" applyNumberFormat="1" applyFont="1" applyFill="1" applyBorder="1" applyProtection="1">
      <alignment/>
      <protection locked="0"/>
    </xf>
    <xf numFmtId="3" fontId="79" fillId="35" borderId="13" xfId="132" applyNumberFormat="1" applyFont="1" applyFill="1" applyBorder="1" applyProtection="1">
      <alignment/>
      <protection locked="0"/>
    </xf>
    <xf numFmtId="3" fontId="79" fillId="35" borderId="13" xfId="132" applyNumberFormat="1" applyFont="1" applyFill="1" applyBorder="1" applyAlignment="1" applyProtection="1">
      <alignment horizontal="left"/>
      <protection locked="0"/>
    </xf>
    <xf numFmtId="3" fontId="79" fillId="35" borderId="13" xfId="130" applyNumberFormat="1" applyFont="1" applyFill="1" applyBorder="1" applyProtection="1">
      <alignment horizontal="center" vertical="center" wrapText="1"/>
      <protection locked="0"/>
    </xf>
    <xf numFmtId="3" fontId="78" fillId="36" borderId="13" xfId="115" applyNumberFormat="1" applyFont="1" applyFill="1" applyBorder="1" applyProtection="1">
      <alignment/>
      <protection/>
    </xf>
    <xf numFmtId="0" fontId="78" fillId="0" borderId="13" xfId="131" applyFont="1" applyFill="1" applyBorder="1" applyAlignment="1" applyProtection="1">
      <alignment horizontal="center" vertical="center" wrapText="1"/>
      <protection/>
    </xf>
    <xf numFmtId="3" fontId="78" fillId="0" borderId="13" xfId="115" applyNumberFormat="1" applyFont="1" applyFill="1" applyBorder="1" applyProtection="1">
      <alignment/>
      <protection/>
    </xf>
    <xf numFmtId="0" fontId="78" fillId="0" borderId="0" xfId="115" applyFont="1" applyFill="1" applyBorder="1" applyProtection="1">
      <alignment/>
      <protection locked="0"/>
    </xf>
    <xf numFmtId="0" fontId="80" fillId="0" borderId="0" xfId="115" applyFont="1" applyFill="1" applyBorder="1" applyProtection="1">
      <alignment/>
      <protection/>
    </xf>
    <xf numFmtId="0" fontId="80" fillId="0" borderId="13" xfId="115" applyFont="1" applyFill="1" applyBorder="1" applyAlignment="1" applyProtection="1">
      <alignment horizontal="center" vertical="center" wrapText="1"/>
      <protection/>
    </xf>
    <xf numFmtId="3" fontId="80" fillId="0" borderId="9" xfId="63" applyNumberFormat="1" applyFont="1" applyFill="1" applyBorder="1" applyAlignment="1" applyProtection="1">
      <alignment horizontal="center" vertical="center" wrapText="1"/>
      <protection/>
    </xf>
    <xf numFmtId="3" fontId="80" fillId="0" borderId="9" xfId="60" applyNumberFormat="1" applyFont="1" applyFill="1" applyBorder="1" applyAlignment="1" applyProtection="1">
      <alignment horizontal="center" vertical="center" wrapText="1"/>
      <protection/>
    </xf>
    <xf numFmtId="0" fontId="80" fillId="0" borderId="9" xfId="115" applyFont="1" applyFill="1" applyBorder="1" applyAlignment="1" applyProtection="1">
      <alignment horizontal="center" vertical="center" wrapText="1"/>
      <protection/>
    </xf>
    <xf numFmtId="3" fontId="80" fillId="0" borderId="45" xfId="60" applyNumberFormat="1" applyFont="1" applyFill="1" applyBorder="1" applyAlignment="1" applyProtection="1">
      <alignment horizontal="center" vertical="center" wrapText="1"/>
      <protection/>
    </xf>
    <xf numFmtId="0" fontId="71" fillId="0" borderId="13" xfId="131" applyFont="1" applyFill="1" applyBorder="1" applyAlignment="1" applyProtection="1">
      <alignment vertical="center" wrapText="1"/>
      <protection/>
    </xf>
    <xf numFmtId="3" fontId="80" fillId="35" borderId="13" xfId="115" applyNumberFormat="1" applyFont="1" applyFill="1" applyBorder="1" applyProtection="1">
      <alignment/>
      <protection locked="0"/>
    </xf>
    <xf numFmtId="3" fontId="71" fillId="35" borderId="13" xfId="132" applyNumberFormat="1" applyFont="1" applyFill="1" applyBorder="1" applyProtection="1">
      <alignment/>
      <protection locked="0"/>
    </xf>
    <xf numFmtId="3" fontId="71" fillId="35" borderId="13" xfId="132" applyNumberFormat="1" applyFont="1" applyFill="1" applyBorder="1" applyAlignment="1" applyProtection="1">
      <alignment horizontal="left"/>
      <protection locked="0"/>
    </xf>
    <xf numFmtId="3" fontId="71" fillId="35" borderId="13" xfId="130" applyNumberFormat="1" applyFont="1" applyFill="1" applyBorder="1" applyProtection="1">
      <alignment horizontal="center" vertical="center" wrapText="1"/>
      <protection locked="0"/>
    </xf>
    <xf numFmtId="3" fontId="80" fillId="36" borderId="13" xfId="115" applyNumberFormat="1" applyFont="1" applyFill="1" applyBorder="1" applyProtection="1">
      <alignment/>
      <protection/>
    </xf>
    <xf numFmtId="0" fontId="81" fillId="0" borderId="0" xfId="0" applyFont="1" applyAlignment="1">
      <alignment/>
    </xf>
    <xf numFmtId="0" fontId="8" fillId="27" borderId="0" xfId="132" applyFont="1" applyFill="1" applyAlignment="1" applyProtection="1">
      <alignment horizontal="center"/>
      <protection locked="0"/>
    </xf>
    <xf numFmtId="0" fontId="88" fillId="28" borderId="13" xfId="0" applyFont="1" applyFill="1" applyBorder="1" applyAlignment="1">
      <alignment horizontal="left" vertical="center" wrapText="1"/>
    </xf>
    <xf numFmtId="3" fontId="8" fillId="6" borderId="13" xfId="113" applyNumberFormat="1" applyFont="1" applyFill="1" applyBorder="1" applyAlignment="1" applyProtection="1">
      <alignment horizontal="right" vertical="center" wrapText="1"/>
      <protection locked="0"/>
    </xf>
    <xf numFmtId="3" fontId="8" fillId="0" borderId="13" xfId="113" applyNumberFormat="1" applyFont="1" applyFill="1" applyBorder="1" applyAlignment="1" applyProtection="1">
      <alignment horizontal="right" vertical="center" wrapText="1"/>
      <protection/>
    </xf>
    <xf numFmtId="3" fontId="8" fillId="29" borderId="13" xfId="113" applyNumberFormat="1" applyFont="1" applyFill="1" applyBorder="1" applyAlignment="1" applyProtection="1">
      <alignment horizontal="right" vertical="center" wrapText="1"/>
      <protection/>
    </xf>
    <xf numFmtId="0" fontId="88" fillId="27" borderId="0" xfId="0" applyFont="1" applyFill="1" applyAlignment="1" applyProtection="1">
      <alignment/>
      <protection locked="0"/>
    </xf>
    <xf numFmtId="3" fontId="88" fillId="27" borderId="9" xfId="0" applyNumberFormat="1" applyFont="1" applyFill="1" applyBorder="1" applyAlignment="1" applyProtection="1">
      <alignment vertical="top" wrapText="1"/>
      <protection locked="0"/>
    </xf>
    <xf numFmtId="3" fontId="88" fillId="27" borderId="9" xfId="0" applyNumberFormat="1" applyFont="1" applyFill="1" applyBorder="1" applyAlignment="1" applyProtection="1">
      <alignment horizontal="right" wrapText="1"/>
      <protection locked="0"/>
    </xf>
    <xf numFmtId="3" fontId="88" fillId="27" borderId="9" xfId="0" applyNumberFormat="1" applyFont="1" applyFill="1" applyBorder="1" applyAlignment="1" applyProtection="1">
      <alignment wrapText="1"/>
      <protection locked="0"/>
    </xf>
    <xf numFmtId="3" fontId="88" fillId="27" borderId="45" xfId="0" applyNumberFormat="1" applyFont="1" applyFill="1" applyBorder="1" applyAlignment="1" applyProtection="1">
      <alignment wrapText="1"/>
      <protection locked="0"/>
    </xf>
    <xf numFmtId="3" fontId="88" fillId="27" borderId="5" xfId="0" applyNumberFormat="1" applyFont="1" applyFill="1" applyBorder="1" applyAlignment="1" applyProtection="1">
      <alignment wrapText="1"/>
      <protection locked="0"/>
    </xf>
    <xf numFmtId="3" fontId="88" fillId="27" borderId="13" xfId="0" applyNumberFormat="1" applyFont="1" applyFill="1" applyBorder="1" applyAlignment="1" applyProtection="1">
      <alignment vertical="top" wrapText="1"/>
      <protection locked="0"/>
    </xf>
    <xf numFmtId="0" fontId="88" fillId="29" borderId="0" xfId="0" applyFont="1" applyFill="1" applyAlignment="1" applyProtection="1">
      <alignment/>
      <protection/>
    </xf>
    <xf numFmtId="0" fontId="88" fillId="0" borderId="13" xfId="0" applyFont="1" applyBorder="1" applyAlignment="1" applyProtection="1">
      <alignment horizontal="center" vertical="top" wrapText="1"/>
      <protection/>
    </xf>
    <xf numFmtId="0" fontId="88" fillId="0" borderId="13" xfId="0" applyFont="1" applyBorder="1" applyAlignment="1" applyProtection="1">
      <alignment horizontal="left" vertical="center" wrapText="1"/>
      <protection/>
    </xf>
    <xf numFmtId="0" fontId="88" fillId="29" borderId="13" xfId="0" applyFont="1" applyFill="1" applyBorder="1" applyAlignment="1" applyProtection="1">
      <alignment horizontal="left" vertical="center" wrapText="1"/>
      <protection/>
    </xf>
    <xf numFmtId="0" fontId="0" fillId="29" borderId="13" xfId="0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wrapText="1"/>
      <protection/>
    </xf>
    <xf numFmtId="3" fontId="7" fillId="0" borderId="13" xfId="131" applyNumberFormat="1" applyFont="1" applyFill="1" applyBorder="1" applyAlignment="1" applyProtection="1">
      <alignment horizontal="center" vertical="center"/>
      <protection/>
    </xf>
    <xf numFmtId="3" fontId="7" fillId="0" borderId="13" xfId="129" applyNumberFormat="1" applyFont="1" applyFill="1" applyBorder="1" applyAlignment="1" applyProtection="1">
      <alignment horizontal="center" vertical="center" wrapText="1"/>
      <protection/>
    </xf>
    <xf numFmtId="3" fontId="7" fillId="0" borderId="13" xfId="129" applyNumberFormat="1" applyFont="1" applyBorder="1" applyAlignment="1" applyProtection="1">
      <alignment horizontal="center" vertical="center" wrapText="1"/>
      <protection/>
    </xf>
    <xf numFmtId="3" fontId="7" fillId="0" borderId="26" xfId="131" applyNumberFormat="1" applyFont="1" applyFill="1" applyBorder="1" applyAlignment="1" applyProtection="1">
      <alignment horizontal="center" vertical="center" wrapText="1"/>
      <protection/>
    </xf>
    <xf numFmtId="3" fontId="7" fillId="0" borderId="46" xfId="131" applyNumberFormat="1" applyFont="1" applyFill="1" applyBorder="1" applyAlignment="1" applyProtection="1">
      <alignment horizontal="center" vertical="center" wrapText="1"/>
      <protection/>
    </xf>
    <xf numFmtId="3" fontId="7" fillId="0" borderId="9" xfId="129" applyNumberFormat="1" applyFont="1" applyBorder="1" applyAlignment="1" applyProtection="1">
      <alignment horizontal="center" vertical="center" wrapText="1"/>
      <protection/>
    </xf>
    <xf numFmtId="3" fontId="7" fillId="0" borderId="44" xfId="129" applyNumberFormat="1" applyFont="1" applyBorder="1" applyAlignment="1" applyProtection="1">
      <alignment horizontal="center" vertical="center" wrapText="1"/>
      <protection/>
    </xf>
    <xf numFmtId="0" fontId="61" fillId="0" borderId="0" xfId="131" applyFont="1" applyFill="1" applyBorder="1" applyAlignment="1" applyProtection="1">
      <alignment horizontal="center"/>
      <protection locked="0"/>
    </xf>
    <xf numFmtId="0" fontId="58" fillId="0" borderId="0" xfId="131" applyFont="1" applyFill="1" applyBorder="1" applyAlignment="1" applyProtection="1">
      <alignment horizontal="center" wrapText="1"/>
      <protection/>
    </xf>
    <xf numFmtId="0" fontId="58" fillId="0" borderId="41" xfId="131" applyFont="1" applyFill="1" applyBorder="1" applyAlignment="1" applyProtection="1">
      <alignment horizontal="center" wrapText="1"/>
      <protection/>
    </xf>
    <xf numFmtId="3" fontId="7" fillId="0" borderId="9" xfId="131" applyNumberFormat="1" applyFont="1" applyFill="1" applyBorder="1" applyAlignment="1" applyProtection="1">
      <alignment horizontal="center" vertical="center" wrapText="1"/>
      <protection/>
    </xf>
    <xf numFmtId="3" fontId="7" fillId="0" borderId="44" xfId="131" applyNumberFormat="1" applyFont="1" applyFill="1" applyBorder="1" applyAlignment="1" applyProtection="1">
      <alignment horizontal="center" vertical="center" wrapText="1"/>
      <protection/>
    </xf>
    <xf numFmtId="0" fontId="59" fillId="27" borderId="0" xfId="131" applyFont="1" applyFill="1" applyBorder="1" applyAlignment="1" applyProtection="1">
      <alignment horizontal="center" wrapText="1"/>
      <protection locked="0"/>
    </xf>
    <xf numFmtId="3" fontId="7" fillId="0" borderId="42" xfId="131" applyNumberFormat="1" applyFont="1" applyFill="1" applyBorder="1" applyAlignment="1" applyProtection="1">
      <alignment horizontal="center" vertical="center" wrapText="1"/>
      <protection/>
    </xf>
    <xf numFmtId="3" fontId="7" fillId="0" borderId="13" xfId="131" applyNumberFormat="1" applyFont="1" applyFill="1" applyBorder="1" applyAlignment="1" applyProtection="1">
      <alignment horizontal="center" vertical="center" wrapText="1"/>
      <protection/>
    </xf>
    <xf numFmtId="0" fontId="7" fillId="0" borderId="9" xfId="131" applyFont="1" applyFill="1" applyBorder="1" applyAlignment="1" applyProtection="1">
      <alignment horizontal="center" vertical="center"/>
      <protection/>
    </xf>
    <xf numFmtId="0" fontId="7" fillId="0" borderId="47" xfId="131" applyFont="1" applyFill="1" applyBorder="1" applyAlignment="1" applyProtection="1">
      <alignment horizontal="center" vertical="center"/>
      <protection/>
    </xf>
    <xf numFmtId="0" fontId="7" fillId="0" borderId="44" xfId="131" applyFont="1" applyFill="1" applyBorder="1" applyAlignment="1" applyProtection="1">
      <alignment horizontal="center" vertical="center"/>
      <protection/>
    </xf>
    <xf numFmtId="0" fontId="7" fillId="0" borderId="13" xfId="131" applyFont="1" applyFill="1" applyBorder="1" applyAlignment="1" applyProtection="1">
      <alignment horizontal="center" vertical="center" textRotation="90"/>
      <protection/>
    </xf>
    <xf numFmtId="0" fontId="7" fillId="0" borderId="13" xfId="131" applyFont="1" applyFill="1" applyBorder="1" applyAlignment="1" applyProtection="1">
      <alignment horizontal="center" vertical="center" wrapText="1"/>
      <protection/>
    </xf>
    <xf numFmtId="0" fontId="7" fillId="0" borderId="26" xfId="131" applyFont="1" applyFill="1" applyBorder="1" applyAlignment="1" applyProtection="1">
      <alignment horizontal="center" vertical="center" wrapText="1"/>
      <protection/>
    </xf>
    <xf numFmtId="0" fontId="7" fillId="0" borderId="46" xfId="131" applyFont="1" applyFill="1" applyBorder="1" applyAlignment="1" applyProtection="1">
      <alignment horizontal="center" vertical="center" wrapText="1"/>
      <protection/>
    </xf>
    <xf numFmtId="0" fontId="7" fillId="0" borderId="48" xfId="131" applyFont="1" applyFill="1" applyBorder="1" applyAlignment="1" applyProtection="1">
      <alignment horizontal="center" vertical="center" wrapText="1"/>
      <protection/>
    </xf>
    <xf numFmtId="0" fontId="7" fillId="0" borderId="41" xfId="131" applyFont="1" applyFill="1" applyBorder="1" applyAlignment="1" applyProtection="1">
      <alignment horizontal="center" vertical="center" wrapText="1"/>
      <protection/>
    </xf>
    <xf numFmtId="0" fontId="7" fillId="0" borderId="43" xfId="131" applyFont="1" applyFill="1" applyBorder="1" applyAlignment="1" applyProtection="1">
      <alignment horizontal="center" vertical="center" wrapText="1"/>
      <protection/>
    </xf>
    <xf numFmtId="0" fontId="7" fillId="29" borderId="13" xfId="131" applyFont="1" applyFill="1" applyBorder="1" applyAlignment="1" applyProtection="1">
      <alignment horizontal="center" vertical="center" wrapText="1"/>
      <protection/>
    </xf>
    <xf numFmtId="0" fontId="7" fillId="27" borderId="0" xfId="131" applyFont="1" applyFill="1" applyBorder="1" applyAlignment="1" applyProtection="1">
      <alignment horizontal="right" vertical="center"/>
      <protection locked="0"/>
    </xf>
    <xf numFmtId="0" fontId="7" fillId="0" borderId="42" xfId="131" applyFont="1" applyFill="1" applyBorder="1" applyAlignment="1" applyProtection="1">
      <alignment horizontal="center" vertical="center" wrapText="1"/>
      <protection/>
    </xf>
    <xf numFmtId="0" fontId="7" fillId="0" borderId="0" xfId="131" applyFont="1" applyFill="1" applyBorder="1" applyAlignment="1" applyProtection="1">
      <alignment horizontal="center" vertical="center"/>
      <protection locked="0"/>
    </xf>
    <xf numFmtId="0" fontId="7" fillId="27" borderId="0" xfId="131" applyFont="1" applyFill="1" applyBorder="1" applyAlignment="1" applyProtection="1">
      <alignment horizontal="center" vertical="center"/>
      <protection locked="0"/>
    </xf>
    <xf numFmtId="0" fontId="8" fillId="0" borderId="0" xfId="110" applyFont="1" applyAlignment="1">
      <alignment horizontal="center"/>
      <protection/>
    </xf>
    <xf numFmtId="0" fontId="8" fillId="0" borderId="41" xfId="110" applyFont="1" applyBorder="1" applyAlignment="1">
      <alignment horizontal="center"/>
      <protection/>
    </xf>
    <xf numFmtId="2" fontId="7" fillId="27" borderId="13" xfId="0" applyNumberFormat="1" applyFont="1" applyFill="1" applyBorder="1" applyAlignment="1" applyProtection="1">
      <alignment horizontal="center" wrapText="1"/>
      <protection locked="0"/>
    </xf>
    <xf numFmtId="0" fontId="7" fillId="0" borderId="13" xfId="115" applyFont="1" applyFill="1" applyBorder="1" applyAlignment="1" applyProtection="1">
      <alignment horizontal="center" vertical="center" wrapText="1"/>
      <protection/>
    </xf>
    <xf numFmtId="3" fontId="7" fillId="0" borderId="13" xfId="0" applyNumberFormat="1" applyFont="1" applyFill="1" applyBorder="1" applyAlignment="1" applyProtection="1">
      <alignment horizontal="center" vertical="center" wrapText="1"/>
      <protection/>
    </xf>
    <xf numFmtId="2" fontId="7" fillId="0" borderId="0" xfId="131" applyNumberFormat="1" applyFont="1" applyFill="1" applyBorder="1" applyAlignment="1" applyProtection="1">
      <alignment horizontal="center" vertical="center"/>
      <protection/>
    </xf>
    <xf numFmtId="2" fontId="7" fillId="0" borderId="49" xfId="131" applyNumberFormat="1" applyFont="1" applyFill="1" applyBorder="1" applyAlignment="1" applyProtection="1">
      <alignment horizontal="center" vertical="center"/>
      <protection/>
    </xf>
    <xf numFmtId="2" fontId="7" fillId="0" borderId="41" xfId="131" applyNumberFormat="1" applyFont="1" applyFill="1" applyBorder="1" applyAlignment="1" applyProtection="1">
      <alignment horizontal="center" vertical="center"/>
      <protection/>
    </xf>
    <xf numFmtId="2" fontId="7" fillId="0" borderId="43" xfId="131" applyNumberFormat="1" applyFont="1" applyFill="1" applyBorder="1" applyAlignment="1" applyProtection="1">
      <alignment horizontal="center" vertical="center"/>
      <protection/>
    </xf>
    <xf numFmtId="0" fontId="7" fillId="27" borderId="0" xfId="129" applyFont="1" applyFill="1" applyBorder="1" applyAlignment="1" applyProtection="1">
      <alignment horizontal="right" vertical="center" wrapText="1"/>
      <protection locked="0"/>
    </xf>
    <xf numFmtId="0" fontId="7" fillId="0" borderId="13" xfId="129" applyFont="1" applyBorder="1" applyAlignment="1" applyProtection="1">
      <alignment horizontal="center" vertical="center" wrapText="1"/>
      <protection/>
    </xf>
    <xf numFmtId="0" fontId="7" fillId="0" borderId="26" xfId="129" applyFont="1" applyBorder="1" applyAlignment="1" applyProtection="1">
      <alignment horizontal="center" vertical="center" wrapText="1"/>
      <protection/>
    </xf>
    <xf numFmtId="0" fontId="7" fillId="0" borderId="46" xfId="129" applyFont="1" applyBorder="1" applyAlignment="1" applyProtection="1">
      <alignment horizontal="center" vertical="center" wrapText="1"/>
      <protection/>
    </xf>
    <xf numFmtId="0" fontId="7" fillId="0" borderId="13" xfId="116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/>
      <protection/>
    </xf>
    <xf numFmtId="0" fontId="7" fillId="0" borderId="45" xfId="129" applyFont="1" applyBorder="1" applyAlignment="1" applyProtection="1">
      <alignment horizontal="center" vertical="center" wrapText="1"/>
      <protection/>
    </xf>
    <xf numFmtId="0" fontId="7" fillId="0" borderId="48" xfId="129" applyFont="1" applyBorder="1" applyAlignment="1" applyProtection="1">
      <alignment horizontal="center" vertical="center" wrapText="1"/>
      <protection/>
    </xf>
    <xf numFmtId="0" fontId="7" fillId="0" borderId="42" xfId="129" applyFont="1" applyBorder="1" applyAlignment="1" applyProtection="1">
      <alignment horizontal="center" vertical="center" wrapText="1"/>
      <protection/>
    </xf>
    <xf numFmtId="0" fontId="7" fillId="0" borderId="45" xfId="129" applyFont="1" applyFill="1" applyBorder="1" applyAlignment="1" applyProtection="1">
      <alignment horizontal="center" vertical="center" wrapText="1"/>
      <protection/>
    </xf>
    <xf numFmtId="0" fontId="7" fillId="0" borderId="48" xfId="129" applyFont="1" applyFill="1" applyBorder="1" applyAlignment="1" applyProtection="1">
      <alignment horizontal="center" vertical="center" wrapText="1"/>
      <protection/>
    </xf>
    <xf numFmtId="0" fontId="7" fillId="0" borderId="9" xfId="115" applyFont="1" applyFill="1" applyBorder="1" applyAlignment="1" applyProtection="1">
      <alignment horizontal="center" vertical="center" wrapText="1"/>
      <protection/>
    </xf>
    <xf numFmtId="0" fontId="7" fillId="0" borderId="47" xfId="115" applyFont="1" applyFill="1" applyBorder="1" applyAlignment="1" applyProtection="1">
      <alignment horizontal="center" vertical="center" wrapText="1"/>
      <protection/>
    </xf>
    <xf numFmtId="0" fontId="7" fillId="0" borderId="44" xfId="115" applyFont="1" applyFill="1" applyBorder="1" applyAlignment="1" applyProtection="1">
      <alignment horizontal="center" vertical="center" wrapText="1"/>
      <protection/>
    </xf>
    <xf numFmtId="0" fontId="7" fillId="0" borderId="13" xfId="115" applyFont="1" applyFill="1" applyBorder="1" applyAlignment="1" applyProtection="1">
      <alignment horizontal="center" vertical="center"/>
      <protection/>
    </xf>
    <xf numFmtId="0" fontId="7" fillId="0" borderId="0" xfId="115" applyFont="1" applyFill="1" applyBorder="1" applyAlignment="1" applyProtection="1">
      <alignment horizontal="center" vertical="center"/>
      <protection locked="0"/>
    </xf>
    <xf numFmtId="0" fontId="7" fillId="0" borderId="41" xfId="115" applyFont="1" applyFill="1" applyBorder="1" applyAlignment="1" applyProtection="1">
      <alignment horizontal="center" vertical="center"/>
      <protection locked="0"/>
    </xf>
    <xf numFmtId="0" fontId="8" fillId="0" borderId="0" xfId="115" applyFont="1" applyFill="1" applyBorder="1" applyAlignment="1" applyProtection="1">
      <alignment horizontal="center" wrapText="1"/>
      <protection locked="0"/>
    </xf>
    <xf numFmtId="0" fontId="7" fillId="27" borderId="0" xfId="115" applyFont="1" applyFill="1" applyBorder="1" applyAlignment="1" applyProtection="1">
      <alignment horizontal="center" vertical="center"/>
      <protection locked="0"/>
    </xf>
    <xf numFmtId="0" fontId="7" fillId="0" borderId="41" xfId="115" applyFont="1" applyFill="1" applyBorder="1" applyAlignment="1" applyProtection="1">
      <alignment horizontal="center" vertical="center" wrapText="1"/>
      <protection/>
    </xf>
    <xf numFmtId="3" fontId="7" fillId="0" borderId="0" xfId="115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/>
      <protection/>
    </xf>
    <xf numFmtId="0" fontId="15" fillId="0" borderId="13" xfId="115" applyFont="1" applyFill="1" applyBorder="1" applyAlignment="1" applyProtection="1">
      <alignment horizontal="center" vertical="center" wrapText="1"/>
      <protection/>
    </xf>
    <xf numFmtId="0" fontId="73" fillId="0" borderId="13" xfId="0" applyFont="1" applyBorder="1" applyAlignment="1" applyProtection="1">
      <alignment/>
      <protection/>
    </xf>
    <xf numFmtId="0" fontId="7" fillId="0" borderId="0" xfId="115" applyFont="1" applyFill="1" applyBorder="1" applyAlignment="1" applyProtection="1">
      <alignment horizontal="center" vertical="center" wrapText="1"/>
      <protection/>
    </xf>
    <xf numFmtId="0" fontId="7" fillId="29" borderId="41" xfId="115" applyFont="1" applyFill="1" applyBorder="1" applyAlignment="1" applyProtection="1">
      <alignment horizontal="center" vertical="center" wrapText="1"/>
      <protection/>
    </xf>
    <xf numFmtId="3" fontId="7" fillId="29" borderId="0" xfId="115" applyNumberFormat="1" applyFont="1" applyFill="1" applyBorder="1" applyAlignment="1" applyProtection="1">
      <alignment horizontal="center" vertical="center"/>
      <protection locked="0"/>
    </xf>
    <xf numFmtId="0" fontId="78" fillId="0" borderId="13" xfId="115" applyFont="1" applyFill="1" applyBorder="1" applyAlignment="1" applyProtection="1">
      <alignment horizontal="center" vertical="center" wrapText="1"/>
      <protection/>
    </xf>
    <xf numFmtId="0" fontId="78" fillId="35" borderId="0" xfId="115" applyFont="1" applyFill="1" applyBorder="1" applyAlignment="1" applyProtection="1">
      <alignment horizontal="center" vertical="center" wrapText="1"/>
      <protection locked="0"/>
    </xf>
    <xf numFmtId="0" fontId="78" fillId="0" borderId="0" xfId="115" applyFont="1" applyFill="1" applyBorder="1" applyAlignment="1" applyProtection="1">
      <alignment horizontal="center" vertical="center" wrapText="1"/>
      <protection locked="0"/>
    </xf>
    <xf numFmtId="0" fontId="78" fillId="0" borderId="41" xfId="115" applyFont="1" applyFill="1" applyBorder="1" applyAlignment="1" applyProtection="1">
      <alignment horizontal="center" vertical="center" wrapText="1"/>
      <protection/>
    </xf>
    <xf numFmtId="0" fontId="80" fillId="0" borderId="13" xfId="115" applyFont="1" applyFill="1" applyBorder="1" applyAlignment="1" applyProtection="1">
      <alignment horizontal="center" vertical="center" wrapText="1"/>
      <protection/>
    </xf>
    <xf numFmtId="0" fontId="89" fillId="0" borderId="13" xfId="0" applyFont="1" applyBorder="1" applyAlignment="1" applyProtection="1">
      <alignment horizontal="center" vertical="center" wrapText="1"/>
      <protection/>
    </xf>
    <xf numFmtId="0" fontId="89" fillId="0" borderId="13" xfId="0" applyFont="1" applyBorder="1" applyAlignment="1" applyProtection="1">
      <alignment/>
      <protection/>
    </xf>
    <xf numFmtId="3" fontId="71" fillId="35" borderId="13" xfId="130" applyNumberFormat="1" applyFont="1" applyFill="1" applyBorder="1" applyAlignment="1" applyProtection="1">
      <alignment horizontal="center" vertical="center" wrapText="1"/>
      <protection locked="0"/>
    </xf>
    <xf numFmtId="0" fontId="80" fillId="27" borderId="0" xfId="115" applyFont="1" applyFill="1" applyBorder="1" applyAlignment="1" applyProtection="1">
      <alignment horizontal="center" vertical="center" wrapText="1"/>
      <protection locked="0"/>
    </xf>
    <xf numFmtId="0" fontId="80" fillId="0" borderId="41" xfId="115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 locked="0"/>
    </xf>
    <xf numFmtId="0" fontId="7" fillId="27" borderId="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46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8" fillId="27" borderId="0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28" borderId="26" xfId="0" applyFont="1" applyFill="1" applyBorder="1" applyAlignment="1" applyProtection="1">
      <alignment horizontal="center" vertical="center" wrapText="1"/>
      <protection locked="0"/>
    </xf>
    <xf numFmtId="0" fontId="7" fillId="28" borderId="46" xfId="0" applyFont="1" applyFill="1" applyBorder="1" applyAlignment="1" applyProtection="1">
      <alignment horizontal="center" vertical="center" wrapText="1"/>
      <protection locked="0"/>
    </xf>
    <xf numFmtId="0" fontId="7" fillId="28" borderId="4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10" fillId="27" borderId="0" xfId="123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115" applyFont="1" applyFill="1" applyBorder="1" applyAlignment="1">
      <alignment horizontal="left"/>
      <protection/>
    </xf>
    <xf numFmtId="0" fontId="54" fillId="27" borderId="0" xfId="0" applyFont="1" applyFill="1" applyAlignment="1" applyProtection="1">
      <alignment horizontal="right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4" fontId="11" fillId="6" borderId="9" xfId="61" applyNumberFormat="1" applyFont="1" applyFill="1" applyBorder="1" applyAlignment="1" applyProtection="1">
      <alignment horizontal="center" vertical="center" wrapText="1"/>
      <protection locked="0"/>
    </xf>
    <xf numFmtId="4" fontId="11" fillId="6" borderId="44" xfId="61" applyNumberFormat="1" applyFont="1" applyFill="1" applyBorder="1" applyAlignment="1" applyProtection="1">
      <alignment horizontal="center" vertical="center" wrapText="1"/>
      <protection locked="0"/>
    </xf>
    <xf numFmtId="0" fontId="7" fillId="27" borderId="0" xfId="0" applyFont="1" applyFill="1" applyAlignment="1" applyProtection="1">
      <alignment horizontal="right"/>
      <protection locked="0"/>
    </xf>
    <xf numFmtId="0" fontId="8" fillId="0" borderId="0" xfId="124" applyFont="1" applyAlignment="1" applyProtection="1">
      <alignment horizontal="left" wrapText="1"/>
      <protection locked="0"/>
    </xf>
    <xf numFmtId="0" fontId="7" fillId="27" borderId="0" xfId="124" applyFont="1" applyFill="1" applyAlignment="1" applyProtection="1">
      <alignment horizontal="right" wrapText="1"/>
      <protection locked="0"/>
    </xf>
    <xf numFmtId="0" fontId="7" fillId="27" borderId="0" xfId="124" applyFont="1" applyFill="1" applyAlignment="1" applyProtection="1">
      <alignment horizontal="right"/>
      <protection locked="0"/>
    </xf>
    <xf numFmtId="0" fontId="7" fillId="0" borderId="0" xfId="124" applyFont="1" applyBorder="1" applyAlignment="1" applyProtection="1">
      <alignment horizontal="center" wrapText="1"/>
      <protection locked="0"/>
    </xf>
    <xf numFmtId="0" fontId="7" fillId="29" borderId="0" xfId="132" applyFont="1" applyFill="1" applyBorder="1" applyAlignment="1" applyProtection="1">
      <alignment horizontal="left" wrapText="1"/>
      <protection/>
    </xf>
    <xf numFmtId="0" fontId="7" fillId="29" borderId="0" xfId="132" applyFont="1" applyFill="1" applyBorder="1" applyAlignment="1" applyProtection="1">
      <alignment horizontal="left" vertical="center" wrapText="1"/>
      <protection/>
    </xf>
    <xf numFmtId="0" fontId="8" fillId="27" borderId="0" xfId="132" applyFont="1" applyFill="1" applyAlignment="1" applyProtection="1">
      <alignment horizontal="center"/>
      <protection locked="0"/>
    </xf>
    <xf numFmtId="3" fontId="7" fillId="27" borderId="0" xfId="132" applyNumberFormat="1" applyFont="1" applyFill="1" applyAlignment="1" applyProtection="1">
      <alignment horizontal="center"/>
      <protection locked="0"/>
    </xf>
    <xf numFmtId="0" fontId="7" fillId="29" borderId="0" xfId="132" applyNumberFormat="1" applyFont="1" applyFill="1" applyAlignment="1" applyProtection="1">
      <alignment horizontal="center"/>
      <protection locked="0"/>
    </xf>
    <xf numFmtId="0" fontId="7" fillId="29" borderId="41" xfId="132" applyFont="1" applyFill="1" applyBorder="1" applyAlignment="1" applyProtection="1">
      <alignment horizontal="left" vertical="center" wrapText="1"/>
      <protection/>
    </xf>
    <xf numFmtId="0" fontId="7" fillId="0" borderId="0" xfId="124" applyFont="1" applyAlignment="1" applyProtection="1">
      <alignment horizontal="center"/>
      <protection locked="0"/>
    </xf>
    <xf numFmtId="0" fontId="7" fillId="27" borderId="0" xfId="130" applyFont="1" applyFill="1" applyAlignment="1" applyProtection="1">
      <alignment horizontal="left" vertical="center" wrapText="1"/>
      <protection locked="0"/>
    </xf>
    <xf numFmtId="0" fontId="7" fillId="0" borderId="13" xfId="124" applyFont="1" applyBorder="1" applyAlignment="1" applyProtection="1">
      <alignment horizontal="center" vertical="center" wrapText="1"/>
      <protection/>
    </xf>
    <xf numFmtId="0" fontId="65" fillId="0" borderId="13" xfId="124" applyFont="1" applyBorder="1" applyAlignment="1" applyProtection="1">
      <alignment horizontal="center" vertical="center"/>
      <protection/>
    </xf>
    <xf numFmtId="0" fontId="7" fillId="0" borderId="13" xfId="124" applyFont="1" applyBorder="1" applyAlignment="1" applyProtection="1">
      <alignment horizontal="center" vertical="center"/>
      <protection/>
    </xf>
    <xf numFmtId="0" fontId="7" fillId="0" borderId="13" xfId="130" applyNumberFormat="1" applyFont="1" applyFill="1" applyBorder="1" applyAlignment="1" applyProtection="1">
      <alignment horizontal="center" vertical="center" wrapText="1"/>
      <protection/>
    </xf>
    <xf numFmtId="3" fontId="7" fillId="0" borderId="13" xfId="130" applyNumberFormat="1" applyFont="1" applyFill="1" applyBorder="1" applyAlignment="1" applyProtection="1">
      <alignment horizontal="center" vertical="center" wrapText="1"/>
      <protection/>
    </xf>
    <xf numFmtId="0" fontId="11" fillId="27" borderId="0" xfId="124" applyFont="1" applyFill="1" applyBorder="1" applyAlignment="1" applyProtection="1">
      <alignment horizontal="center" vertical="center"/>
      <protection locked="0"/>
    </xf>
    <xf numFmtId="0" fontId="8" fillId="0" borderId="13" xfId="124" applyNumberFormat="1" applyFont="1" applyFill="1" applyBorder="1" applyAlignment="1" applyProtection="1">
      <alignment horizontal="center" vertical="center"/>
      <protection/>
    </xf>
    <xf numFmtId="0" fontId="7" fillId="0" borderId="26" xfId="124" applyFont="1" applyBorder="1" applyAlignment="1" applyProtection="1">
      <alignment horizontal="center" vertical="center" wrapText="1"/>
      <protection/>
    </xf>
    <xf numFmtId="0" fontId="7" fillId="0" borderId="46" xfId="124" applyFont="1" applyBorder="1" applyAlignment="1" applyProtection="1">
      <alignment horizontal="center" vertical="center" wrapText="1"/>
      <protection/>
    </xf>
    <xf numFmtId="0" fontId="7" fillId="0" borderId="0" xfId="119" applyFont="1" applyFill="1" applyAlignment="1" applyProtection="1">
      <alignment horizontal="center" vertical="center"/>
      <protection/>
    </xf>
    <xf numFmtId="0" fontId="8" fillId="27" borderId="0" xfId="119" applyFont="1" applyFill="1" applyAlignment="1" applyProtection="1">
      <alignment horizontal="center" wrapText="1"/>
      <protection locked="0"/>
    </xf>
    <xf numFmtId="0" fontId="8" fillId="0" borderId="4" xfId="119" applyFont="1" applyBorder="1" applyAlignment="1" applyProtection="1">
      <alignment horizontal="center" wrapText="1"/>
      <protection/>
    </xf>
    <xf numFmtId="0" fontId="8" fillId="0" borderId="0" xfId="119" applyFont="1" applyBorder="1" applyAlignment="1" applyProtection="1">
      <alignment horizontal="center" wrapText="1"/>
      <protection/>
    </xf>
    <xf numFmtId="0" fontId="8" fillId="0" borderId="1" xfId="119" applyFont="1" applyBorder="1" applyAlignment="1" applyProtection="1">
      <alignment horizontal="center" wrapText="1"/>
      <protection/>
    </xf>
    <xf numFmtId="0" fontId="8" fillId="0" borderId="51" xfId="119" applyFont="1" applyBorder="1" applyAlignment="1" applyProtection="1">
      <alignment horizontal="center" vertical="center" wrapText="1"/>
      <protection/>
    </xf>
    <xf numFmtId="0" fontId="8" fillId="0" borderId="4" xfId="119" applyFont="1" applyBorder="1" applyAlignment="1" applyProtection="1">
      <alignment horizontal="center" vertical="center" wrapText="1"/>
      <protection/>
    </xf>
    <xf numFmtId="0" fontId="8" fillId="0" borderId="52" xfId="119" applyFont="1" applyBorder="1" applyAlignment="1" applyProtection="1">
      <alignment horizontal="center" vertical="center" wrapText="1"/>
      <protection/>
    </xf>
    <xf numFmtId="0" fontId="8" fillId="0" borderId="34" xfId="119" applyFont="1" applyBorder="1" applyAlignment="1" applyProtection="1">
      <alignment horizontal="center" vertical="center" wrapText="1"/>
      <protection/>
    </xf>
    <xf numFmtId="0" fontId="8" fillId="0" borderId="13" xfId="119" applyFont="1" applyBorder="1" applyAlignment="1" applyProtection="1">
      <alignment horizontal="center" vertical="center" wrapText="1"/>
      <protection/>
    </xf>
    <xf numFmtId="0" fontId="8" fillId="0" borderId="53" xfId="119" applyFont="1" applyBorder="1" applyAlignment="1" applyProtection="1">
      <alignment horizontal="center" vertical="center" wrapText="1"/>
      <protection/>
    </xf>
    <xf numFmtId="0" fontId="8" fillId="0" borderId="47" xfId="119" applyFont="1" applyBorder="1" applyAlignment="1" applyProtection="1">
      <alignment horizontal="center" vertical="center" wrapText="1"/>
      <protection/>
    </xf>
    <xf numFmtId="0" fontId="8" fillId="0" borderId="44" xfId="119" applyFont="1" applyBorder="1" applyAlignment="1" applyProtection="1">
      <alignment horizontal="center" vertical="center" wrapText="1"/>
      <protection/>
    </xf>
    <xf numFmtId="14" fontId="8" fillId="0" borderId="34" xfId="119" applyNumberFormat="1" applyFont="1" applyBorder="1" applyAlignment="1" applyProtection="1">
      <alignment horizontal="center" vertical="center" wrapText="1"/>
      <protection/>
    </xf>
    <xf numFmtId="14" fontId="8" fillId="0" borderId="13" xfId="119" applyNumberFormat="1" applyFont="1" applyBorder="1" applyAlignment="1" applyProtection="1">
      <alignment horizontal="center" vertical="center" wrapText="1"/>
      <protection/>
    </xf>
    <xf numFmtId="0" fontId="8" fillId="0" borderId="33" xfId="119" applyFont="1" applyBorder="1" applyAlignment="1" applyProtection="1">
      <alignment horizontal="center" vertical="center" wrapText="1"/>
      <protection/>
    </xf>
    <xf numFmtId="0" fontId="8" fillId="0" borderId="25" xfId="119" applyFont="1" applyBorder="1" applyAlignment="1" applyProtection="1">
      <alignment horizontal="center" vertical="center" wrapText="1"/>
      <protection/>
    </xf>
    <xf numFmtId="0" fontId="8" fillId="0" borderId="9" xfId="119" applyFont="1" applyBorder="1" applyAlignment="1" applyProtection="1">
      <alignment horizontal="center" vertical="center" wrapText="1"/>
      <protection/>
    </xf>
    <xf numFmtId="0" fontId="8" fillId="0" borderId="26" xfId="119" applyFont="1" applyBorder="1" applyAlignment="1" applyProtection="1">
      <alignment horizontal="center" vertical="center" wrapText="1"/>
      <protection/>
    </xf>
    <xf numFmtId="0" fontId="8" fillId="0" borderId="46" xfId="119" applyFont="1" applyBorder="1" applyAlignment="1" applyProtection="1">
      <alignment horizontal="center" vertical="center" wrapText="1"/>
      <protection/>
    </xf>
    <xf numFmtId="0" fontId="8" fillId="0" borderId="42" xfId="119" applyFont="1" applyBorder="1" applyAlignment="1" applyProtection="1">
      <alignment horizontal="center" vertical="center" wrapText="1"/>
      <protection/>
    </xf>
    <xf numFmtId="14" fontId="8" fillId="0" borderId="35" xfId="119" applyNumberFormat="1" applyFont="1" applyBorder="1" applyAlignment="1" applyProtection="1">
      <alignment horizontal="center" vertical="center" wrapText="1"/>
      <protection/>
    </xf>
    <xf numFmtId="14" fontId="8" fillId="0" borderId="36" xfId="119" applyNumberFormat="1" applyFont="1" applyBorder="1" applyAlignment="1" applyProtection="1">
      <alignment horizontal="center" vertical="center" wrapText="1"/>
      <protection/>
    </xf>
    <xf numFmtId="0" fontId="11" fillId="0" borderId="4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3" fontId="22" fillId="0" borderId="0" xfId="130" applyNumberFormat="1" applyFont="1" applyFill="1" applyAlignment="1" applyProtection="1">
      <alignment horizontal="right" vertical="center" wrapText="1"/>
      <protection/>
    </xf>
    <xf numFmtId="3" fontId="15" fillId="0" borderId="0" xfId="130" applyNumberFormat="1" applyFont="1" applyFill="1" applyAlignment="1" applyProtection="1">
      <alignment horizontal="center" vertical="center" wrapText="1"/>
      <protection/>
    </xf>
    <xf numFmtId="3" fontId="7" fillId="27" borderId="0" xfId="130" applyNumberFormat="1" applyFont="1" applyFill="1" applyAlignment="1" applyProtection="1">
      <alignment horizontal="center" vertical="center" wrapText="1"/>
      <protection locked="0"/>
    </xf>
    <xf numFmtId="3" fontId="7" fillId="27" borderId="0" xfId="130" applyNumberFormat="1" applyFont="1" applyFill="1" applyBorder="1" applyAlignment="1" applyProtection="1">
      <alignment horizontal="center" vertical="center" wrapText="1"/>
      <protection locked="0"/>
    </xf>
    <xf numFmtId="0" fontId="66" fillId="27" borderId="0" xfId="130" applyNumberFormat="1" applyFont="1" applyFill="1" applyBorder="1" applyAlignment="1" applyProtection="1">
      <alignment horizontal="center" vertical="center" wrapText="1"/>
      <protection locked="0"/>
    </xf>
    <xf numFmtId="3" fontId="67" fillId="0" borderId="0" xfId="130" applyNumberFormat="1" applyFont="1" applyFill="1" applyAlignment="1" applyProtection="1">
      <alignment horizontal="right" vertical="center" wrapText="1"/>
      <protection/>
    </xf>
    <xf numFmtId="3" fontId="61" fillId="27" borderId="0" xfId="130" applyNumberFormat="1" applyFont="1" applyFill="1" applyBorder="1" applyAlignment="1" applyProtection="1">
      <alignment horizontal="center" vertical="center" wrapText="1"/>
      <protection locked="0"/>
    </xf>
    <xf numFmtId="3" fontId="61" fillId="0" borderId="13" xfId="130" applyNumberFormat="1" applyFont="1" applyFill="1" applyBorder="1" applyAlignment="1" applyProtection="1">
      <alignment horizontal="center" vertical="center" wrapText="1"/>
      <protection/>
    </xf>
    <xf numFmtId="3" fontId="66" fillId="0" borderId="13" xfId="130" applyNumberFormat="1" applyFont="1" applyFill="1" applyBorder="1" applyAlignment="1" applyProtection="1">
      <alignment horizontal="center" vertical="center" wrapText="1"/>
      <protection/>
    </xf>
    <xf numFmtId="3" fontId="61" fillId="27" borderId="0" xfId="130" applyNumberFormat="1" applyFont="1" applyFill="1" applyAlignment="1" applyProtection="1">
      <alignment horizontal="center" vertical="center" wrapText="1"/>
      <protection locked="0"/>
    </xf>
    <xf numFmtId="3" fontId="61" fillId="0" borderId="0" xfId="130" applyNumberFormat="1" applyFont="1" applyFill="1" applyAlignment="1" applyProtection="1">
      <alignment horizontal="center" vertical="center" wrapText="1"/>
      <protection/>
    </xf>
    <xf numFmtId="3" fontId="77" fillId="0" borderId="0" xfId="130" applyNumberFormat="1" applyFont="1" applyFill="1" applyAlignment="1" applyProtection="1">
      <alignment horizontal="right" vertical="center" wrapText="1"/>
      <protection/>
    </xf>
    <xf numFmtId="0" fontId="76" fillId="0" borderId="0" xfId="0" applyFont="1" applyBorder="1" applyAlignment="1" applyProtection="1">
      <alignment horizontal="center" vertical="center" wrapText="1"/>
      <protection/>
    </xf>
    <xf numFmtId="0" fontId="74" fillId="27" borderId="0" xfId="0" applyFont="1" applyFill="1" applyBorder="1" applyAlignment="1" applyProtection="1">
      <alignment horizontal="center" vertical="center" wrapText="1"/>
      <protection locked="0"/>
    </xf>
    <xf numFmtId="0" fontId="74" fillId="34" borderId="0" xfId="130" applyNumberFormat="1" applyFont="1" applyFill="1" applyBorder="1" applyAlignment="1" applyProtection="1">
      <alignment horizontal="center" vertical="center" wrapText="1"/>
      <protection locked="0"/>
    </xf>
    <xf numFmtId="3" fontId="62" fillId="0" borderId="0" xfId="113" applyFont="1" applyAlignment="1" applyProtection="1">
      <alignment horizontal="right" vertical="center" wrapText="1"/>
      <protection/>
    </xf>
    <xf numFmtId="3" fontId="7" fillId="29" borderId="0" xfId="113" applyFont="1" applyFill="1" applyAlignment="1" applyProtection="1">
      <alignment horizontal="center" vertical="center" wrapText="1"/>
      <protection/>
    </xf>
    <xf numFmtId="3" fontId="9" fillId="27" borderId="0" xfId="113" applyFont="1" applyFill="1" applyAlignment="1" applyProtection="1">
      <alignment horizontal="center" vertical="center" wrapText="1"/>
      <protection locked="0"/>
    </xf>
    <xf numFmtId="0" fontId="7" fillId="27" borderId="0" xfId="117" applyFont="1" applyFill="1" applyAlignment="1" applyProtection="1">
      <alignment horizontal="center" vertical="center" wrapText="1"/>
      <protection locked="0"/>
    </xf>
    <xf numFmtId="0" fontId="88" fillId="27" borderId="45" xfId="0" applyFont="1" applyFill="1" applyBorder="1" applyAlignment="1" applyProtection="1">
      <alignment horizontal="center" vertical="top" wrapText="1"/>
      <protection locked="0"/>
    </xf>
    <xf numFmtId="0" fontId="88" fillId="27" borderId="40" xfId="0" applyFont="1" applyFill="1" applyBorder="1" applyAlignment="1" applyProtection="1">
      <alignment horizontal="center" vertical="top" wrapText="1"/>
      <protection locked="0"/>
    </xf>
    <xf numFmtId="0" fontId="88" fillId="27" borderId="5" xfId="0" applyFont="1" applyFill="1" applyBorder="1" applyAlignment="1" applyProtection="1">
      <alignment horizontal="center" vertical="top" wrapText="1"/>
      <protection locked="0"/>
    </xf>
    <xf numFmtId="0" fontId="88" fillId="27" borderId="50" xfId="0" applyFont="1" applyFill="1" applyBorder="1" applyAlignment="1" applyProtection="1">
      <alignment horizontal="center" vertical="top" wrapText="1"/>
      <protection locked="0"/>
    </xf>
    <xf numFmtId="0" fontId="88" fillId="27" borderId="0" xfId="0" applyFont="1" applyFill="1" applyBorder="1" applyAlignment="1" applyProtection="1">
      <alignment horizontal="center" vertical="top" wrapText="1"/>
      <protection locked="0"/>
    </xf>
    <xf numFmtId="0" fontId="88" fillId="27" borderId="49" xfId="0" applyFont="1" applyFill="1" applyBorder="1" applyAlignment="1" applyProtection="1">
      <alignment horizontal="center" vertical="top" wrapText="1"/>
      <protection locked="0"/>
    </xf>
    <xf numFmtId="0" fontId="88" fillId="27" borderId="48" xfId="0" applyFont="1" applyFill="1" applyBorder="1" applyAlignment="1" applyProtection="1">
      <alignment horizontal="center" vertical="top" wrapText="1"/>
      <protection locked="0"/>
    </xf>
    <xf numFmtId="0" fontId="88" fillId="27" borderId="41" xfId="0" applyFont="1" applyFill="1" applyBorder="1" applyAlignment="1" applyProtection="1">
      <alignment horizontal="center" vertical="top" wrapText="1"/>
      <protection locked="0"/>
    </xf>
    <xf numFmtId="0" fontId="88" fillId="27" borderId="43" xfId="0" applyFont="1" applyFill="1" applyBorder="1" applyAlignment="1" applyProtection="1">
      <alignment horizontal="center" vertical="top" wrapText="1"/>
      <protection locked="0"/>
    </xf>
    <xf numFmtId="0" fontId="88" fillId="0" borderId="13" xfId="0" applyFont="1" applyBorder="1" applyAlignment="1" applyProtection="1">
      <alignment horizontal="right" vertical="top" wrapText="1"/>
      <protection/>
    </xf>
    <xf numFmtId="0" fontId="88" fillId="0" borderId="13" xfId="0" applyFont="1" applyBorder="1" applyAlignment="1" applyProtection="1">
      <alignment horizontal="center" vertical="center" wrapText="1"/>
      <protection/>
    </xf>
    <xf numFmtId="0" fontId="88" fillId="0" borderId="9" xfId="0" applyFont="1" applyBorder="1" applyAlignment="1" applyProtection="1">
      <alignment horizontal="center" vertical="center" wrapText="1"/>
      <protection/>
    </xf>
    <xf numFmtId="0" fontId="88" fillId="0" borderId="47" xfId="0" applyFont="1" applyBorder="1" applyAlignment="1" applyProtection="1">
      <alignment horizontal="center" vertical="center" wrapText="1"/>
      <protection/>
    </xf>
    <xf numFmtId="0" fontId="88" fillId="0" borderId="44" xfId="0" applyFont="1" applyBorder="1" applyAlignment="1" applyProtection="1">
      <alignment horizontal="center" vertical="center" wrapText="1"/>
      <protection/>
    </xf>
    <xf numFmtId="0" fontId="88" fillId="0" borderId="45" xfId="0" applyFont="1" applyBorder="1" applyAlignment="1" applyProtection="1">
      <alignment horizontal="center" vertical="center" wrapText="1"/>
      <protection/>
    </xf>
    <xf numFmtId="0" fontId="88" fillId="0" borderId="5" xfId="0" applyFont="1" applyBorder="1" applyAlignment="1" applyProtection="1">
      <alignment horizontal="center" vertical="center" wrapText="1"/>
      <protection/>
    </xf>
    <xf numFmtId="0" fontId="88" fillId="0" borderId="50" xfId="0" applyFont="1" applyBorder="1" applyAlignment="1" applyProtection="1">
      <alignment horizontal="center" vertical="center" wrapText="1"/>
      <protection/>
    </xf>
    <xf numFmtId="0" fontId="88" fillId="0" borderId="49" xfId="0" applyFont="1" applyBorder="1" applyAlignment="1" applyProtection="1">
      <alignment horizontal="center" vertical="center" wrapText="1"/>
      <protection/>
    </xf>
    <xf numFmtId="0" fontId="88" fillId="0" borderId="48" xfId="0" applyFont="1" applyBorder="1" applyAlignment="1" applyProtection="1">
      <alignment horizontal="center" vertical="center" wrapText="1"/>
      <protection/>
    </xf>
    <xf numFmtId="0" fontId="88" fillId="0" borderId="43" xfId="0" applyFont="1" applyBorder="1" applyAlignment="1" applyProtection="1">
      <alignment horizontal="center" vertical="center" wrapText="1"/>
      <protection/>
    </xf>
    <xf numFmtId="0" fontId="88" fillId="0" borderId="13" xfId="0" applyFont="1" applyBorder="1" applyAlignment="1" applyProtection="1">
      <alignment horizontal="justify" vertical="center" wrapText="1"/>
      <protection/>
    </xf>
    <xf numFmtId="0" fontId="88" fillId="0" borderId="13" xfId="0" applyFont="1" applyBorder="1" applyAlignment="1" applyProtection="1">
      <alignment horizontal="center" vertical="top" wrapText="1"/>
      <protection/>
    </xf>
    <xf numFmtId="0" fontId="88" fillId="0" borderId="9" xfId="0" applyFont="1" applyBorder="1" applyAlignment="1" applyProtection="1">
      <alignment horizontal="left" vertical="center" wrapText="1"/>
      <protection/>
    </xf>
    <xf numFmtId="0" fontId="88" fillId="0" borderId="47" xfId="0" applyFont="1" applyBorder="1" applyAlignment="1" applyProtection="1">
      <alignment horizontal="left" vertical="center" wrapText="1"/>
      <protection/>
    </xf>
    <xf numFmtId="0" fontId="88" fillId="0" borderId="44" xfId="0" applyFont="1" applyBorder="1" applyAlignment="1" applyProtection="1">
      <alignment horizontal="left" vertical="center" wrapText="1"/>
      <protection/>
    </xf>
    <xf numFmtId="3" fontId="88" fillId="27" borderId="13" xfId="0" applyNumberFormat="1" applyFont="1" applyFill="1" applyBorder="1" applyAlignment="1" applyProtection="1">
      <alignment horizontal="justify" vertical="top" wrapText="1"/>
      <protection locked="0"/>
    </xf>
    <xf numFmtId="3" fontId="88" fillId="27" borderId="13" xfId="0" applyNumberFormat="1" applyFont="1" applyFill="1" applyBorder="1" applyAlignment="1" applyProtection="1">
      <alignment horizontal="right" wrapText="1"/>
      <protection locked="0"/>
    </xf>
    <xf numFmtId="3" fontId="88" fillId="27" borderId="13" xfId="0" applyNumberFormat="1" applyFont="1" applyFill="1" applyBorder="1" applyAlignment="1" applyProtection="1">
      <alignment horizontal="justify" wrapText="1"/>
      <protection locked="0"/>
    </xf>
    <xf numFmtId="3" fontId="88" fillId="27" borderId="9" xfId="0" applyNumberFormat="1" applyFont="1" applyFill="1" applyBorder="1" applyAlignment="1" applyProtection="1">
      <alignment horizontal="right" wrapText="1"/>
      <protection locked="0"/>
    </xf>
    <xf numFmtId="3" fontId="88" fillId="27" borderId="47" xfId="0" applyNumberFormat="1" applyFont="1" applyFill="1" applyBorder="1" applyAlignment="1" applyProtection="1">
      <alignment horizontal="right" wrapText="1"/>
      <protection locked="0"/>
    </xf>
    <xf numFmtId="3" fontId="88" fillId="27" borderId="44" xfId="0" applyNumberFormat="1" applyFont="1" applyFill="1" applyBorder="1" applyAlignment="1" applyProtection="1">
      <alignment horizontal="right" wrapText="1"/>
      <protection locked="0"/>
    </xf>
    <xf numFmtId="3" fontId="88" fillId="27" borderId="13" xfId="0" applyNumberFormat="1" applyFont="1" applyFill="1" applyBorder="1" applyAlignment="1" applyProtection="1">
      <alignment horizontal="center" vertical="top" wrapText="1"/>
      <protection locked="0"/>
    </xf>
    <xf numFmtId="3" fontId="88" fillId="27" borderId="13" xfId="0" applyNumberFormat="1" applyFont="1" applyFill="1" applyBorder="1" applyAlignment="1" applyProtection="1">
      <alignment horizontal="center" wrapText="1"/>
      <protection locked="0"/>
    </xf>
    <xf numFmtId="3" fontId="88" fillId="27" borderId="9" xfId="0" applyNumberFormat="1" applyFont="1" applyFill="1" applyBorder="1" applyAlignment="1" applyProtection="1">
      <alignment horizontal="center" vertical="top" wrapText="1"/>
      <protection locked="0"/>
    </xf>
    <xf numFmtId="3" fontId="88" fillId="27" borderId="47" xfId="0" applyNumberFormat="1" applyFont="1" applyFill="1" applyBorder="1" applyAlignment="1" applyProtection="1">
      <alignment horizontal="center" vertical="top" wrapText="1"/>
      <protection locked="0"/>
    </xf>
    <xf numFmtId="3" fontId="88" fillId="27" borderId="44" xfId="0" applyNumberFormat="1" applyFont="1" applyFill="1" applyBorder="1" applyAlignment="1" applyProtection="1">
      <alignment horizontal="center" vertical="top" wrapText="1"/>
      <protection locked="0"/>
    </xf>
    <xf numFmtId="3" fontId="88" fillId="27" borderId="9" xfId="0" applyNumberFormat="1" applyFont="1" applyFill="1" applyBorder="1" applyAlignment="1" applyProtection="1">
      <alignment horizontal="center" wrapText="1"/>
      <protection locked="0"/>
    </xf>
    <xf numFmtId="3" fontId="88" fillId="27" borderId="47" xfId="0" applyNumberFormat="1" applyFont="1" applyFill="1" applyBorder="1" applyAlignment="1" applyProtection="1">
      <alignment horizontal="center" wrapText="1"/>
      <protection locked="0"/>
    </xf>
    <xf numFmtId="3" fontId="88" fillId="27" borderId="44" xfId="0" applyNumberFormat="1" applyFont="1" applyFill="1" applyBorder="1" applyAlignment="1" applyProtection="1">
      <alignment horizontal="center" wrapText="1"/>
      <protection locked="0"/>
    </xf>
    <xf numFmtId="3" fontId="88" fillId="27" borderId="45" xfId="0" applyNumberFormat="1" applyFont="1" applyFill="1" applyBorder="1" applyAlignment="1" applyProtection="1">
      <alignment horizontal="right" wrapText="1"/>
      <protection locked="0"/>
    </xf>
    <xf numFmtId="3" fontId="88" fillId="27" borderId="5" xfId="0" applyNumberFormat="1" applyFont="1" applyFill="1" applyBorder="1" applyAlignment="1" applyProtection="1">
      <alignment horizontal="right" wrapText="1"/>
      <protection locked="0"/>
    </xf>
    <xf numFmtId="3" fontId="88" fillId="27" borderId="50" xfId="0" applyNumberFormat="1" applyFont="1" applyFill="1" applyBorder="1" applyAlignment="1" applyProtection="1">
      <alignment horizontal="right" wrapText="1"/>
      <protection locked="0"/>
    </xf>
    <xf numFmtId="3" fontId="88" fillId="27" borderId="49" xfId="0" applyNumberFormat="1" applyFont="1" applyFill="1" applyBorder="1" applyAlignment="1" applyProtection="1">
      <alignment horizontal="right" wrapText="1"/>
      <protection locked="0"/>
    </xf>
    <xf numFmtId="3" fontId="88" fillId="27" borderId="48" xfId="0" applyNumberFormat="1" applyFont="1" applyFill="1" applyBorder="1" applyAlignment="1" applyProtection="1">
      <alignment horizontal="right" wrapText="1"/>
      <protection locked="0"/>
    </xf>
    <xf numFmtId="3" fontId="88" fillId="27" borderId="43" xfId="0" applyNumberFormat="1" applyFont="1" applyFill="1" applyBorder="1" applyAlignment="1" applyProtection="1">
      <alignment horizontal="right" wrapText="1"/>
      <protection locked="0"/>
    </xf>
    <xf numFmtId="0" fontId="88" fillId="29" borderId="13" xfId="0" applyFont="1" applyFill="1" applyBorder="1" applyAlignment="1" applyProtection="1">
      <alignment horizontal="left" vertical="center" wrapText="1"/>
      <protection/>
    </xf>
    <xf numFmtId="0" fontId="88" fillId="29" borderId="5" xfId="0" applyFont="1" applyFill="1" applyBorder="1" applyAlignment="1" applyProtection="1">
      <alignment horizontal="left" vertical="center" wrapText="1"/>
      <protection/>
    </xf>
    <xf numFmtId="0" fontId="88" fillId="29" borderId="43" xfId="0" applyFont="1" applyFill="1" applyBorder="1" applyAlignment="1" applyProtection="1">
      <alignment horizontal="left" vertical="center" wrapText="1"/>
      <protection/>
    </xf>
    <xf numFmtId="0" fontId="0" fillId="29" borderId="9" xfId="0" applyFill="1" applyBorder="1" applyAlignment="1" applyProtection="1">
      <alignment horizontal="left" vertical="center" wrapText="1"/>
      <protection/>
    </xf>
    <xf numFmtId="0" fontId="0" fillId="29" borderId="44" xfId="0" applyFill="1" applyBorder="1" applyAlignment="1" applyProtection="1">
      <alignment horizontal="left" vertical="center" wrapText="1"/>
      <protection/>
    </xf>
    <xf numFmtId="0" fontId="88" fillId="29" borderId="9" xfId="0" applyFont="1" applyFill="1" applyBorder="1" applyAlignment="1" applyProtection="1">
      <alignment horizontal="left" vertical="center" wrapText="1"/>
      <protection/>
    </xf>
    <xf numFmtId="0" fontId="88" fillId="29" borderId="44" xfId="0" applyFont="1" applyFill="1" applyBorder="1" applyAlignment="1" applyProtection="1">
      <alignment horizontal="left" vertical="center" wrapText="1"/>
      <protection/>
    </xf>
    <xf numFmtId="3" fontId="88" fillId="27" borderId="9" xfId="0" applyNumberFormat="1" applyFont="1" applyFill="1" applyBorder="1" applyAlignment="1" applyProtection="1">
      <alignment horizontal="right" vertical="center" wrapText="1"/>
      <protection locked="0"/>
    </xf>
    <xf numFmtId="3" fontId="88" fillId="27" borderId="44" xfId="0" applyNumberFormat="1" applyFont="1" applyFill="1" applyBorder="1" applyAlignment="1" applyProtection="1">
      <alignment horizontal="right" vertical="center" wrapText="1"/>
      <protection locked="0"/>
    </xf>
    <xf numFmtId="3" fontId="88" fillId="27" borderId="45" xfId="0" applyNumberFormat="1" applyFont="1" applyFill="1" applyBorder="1" applyAlignment="1" applyProtection="1">
      <alignment horizontal="center" vertical="center" wrapText="1"/>
      <protection locked="0"/>
    </xf>
    <xf numFmtId="3" fontId="88" fillId="27" borderId="5" xfId="0" applyNumberFormat="1" applyFont="1" applyFill="1" applyBorder="1" applyAlignment="1" applyProtection="1">
      <alignment horizontal="center" vertical="center" wrapText="1"/>
      <protection locked="0"/>
    </xf>
    <xf numFmtId="3" fontId="88" fillId="27" borderId="48" xfId="0" applyNumberFormat="1" applyFont="1" applyFill="1" applyBorder="1" applyAlignment="1" applyProtection="1">
      <alignment horizontal="center" vertical="center" wrapText="1"/>
      <protection locked="0"/>
    </xf>
    <xf numFmtId="3" fontId="88" fillId="27" borderId="43" xfId="0" applyNumberFormat="1" applyFont="1" applyFill="1" applyBorder="1" applyAlignment="1" applyProtection="1">
      <alignment horizontal="center" vertical="center" wrapText="1"/>
      <protection locked="0"/>
    </xf>
    <xf numFmtId="3" fontId="88" fillId="27" borderId="45" xfId="0" applyNumberFormat="1" applyFont="1" applyFill="1" applyBorder="1" applyAlignment="1" applyProtection="1">
      <alignment horizontal="center" vertical="top" wrapText="1"/>
      <protection locked="0"/>
    </xf>
    <xf numFmtId="3" fontId="88" fillId="27" borderId="5" xfId="0" applyNumberFormat="1" applyFont="1" applyFill="1" applyBorder="1" applyAlignment="1" applyProtection="1">
      <alignment horizontal="center" vertical="top" wrapText="1"/>
      <protection locked="0"/>
    </xf>
    <xf numFmtId="3" fontId="88" fillId="27" borderId="48" xfId="0" applyNumberFormat="1" applyFont="1" applyFill="1" applyBorder="1" applyAlignment="1" applyProtection="1">
      <alignment horizontal="center" vertical="top" wrapText="1"/>
      <protection locked="0"/>
    </xf>
    <xf numFmtId="3" fontId="88" fillId="27" borderId="43" xfId="0" applyNumberFormat="1" applyFont="1" applyFill="1" applyBorder="1" applyAlignment="1" applyProtection="1">
      <alignment horizontal="center" vertical="top" wrapText="1"/>
      <protection locked="0"/>
    </xf>
    <xf numFmtId="3" fontId="88" fillId="27" borderId="26" xfId="0" applyNumberFormat="1" applyFont="1" applyFill="1" applyBorder="1" applyAlignment="1" applyProtection="1">
      <alignment horizontal="center" vertical="top" wrapText="1"/>
      <protection locked="0"/>
    </xf>
    <xf numFmtId="3" fontId="88" fillId="27" borderId="42" xfId="0" applyNumberFormat="1" applyFont="1" applyFill="1" applyBorder="1" applyAlignment="1" applyProtection="1">
      <alignment horizontal="center" vertical="top" wrapText="1"/>
      <protection locked="0"/>
    </xf>
    <xf numFmtId="0" fontId="0" fillId="29" borderId="47" xfId="0" applyFill="1" applyBorder="1" applyAlignment="1" applyProtection="1">
      <alignment horizontal="left" vertical="center" wrapText="1"/>
      <protection/>
    </xf>
    <xf numFmtId="0" fontId="88" fillId="29" borderId="47" xfId="0" applyFont="1" applyFill="1" applyBorder="1" applyAlignment="1" applyProtection="1">
      <alignment horizontal="left" vertical="center" wrapText="1"/>
      <protection/>
    </xf>
    <xf numFmtId="3" fontId="88" fillId="27" borderId="50" xfId="0" applyNumberFormat="1" applyFont="1" applyFill="1" applyBorder="1" applyAlignment="1" applyProtection="1">
      <alignment horizontal="center" vertical="top" wrapText="1"/>
      <protection locked="0"/>
    </xf>
    <xf numFmtId="3" fontId="88" fillId="27" borderId="49" xfId="0" applyNumberFormat="1" applyFont="1" applyFill="1" applyBorder="1" applyAlignment="1" applyProtection="1">
      <alignment horizontal="center" vertical="top" wrapText="1"/>
      <protection locked="0"/>
    </xf>
    <xf numFmtId="0" fontId="88" fillId="29" borderId="40" xfId="0" applyFont="1" applyFill="1" applyBorder="1" applyAlignment="1" applyProtection="1">
      <alignment horizontal="left" vertical="center" wrapText="1"/>
      <protection/>
    </xf>
    <xf numFmtId="0" fontId="88" fillId="29" borderId="0" xfId="0" applyFont="1" applyFill="1" applyBorder="1" applyAlignment="1" applyProtection="1">
      <alignment horizontal="left" vertical="center" wrapText="1"/>
      <protection/>
    </xf>
    <xf numFmtId="0" fontId="88" fillId="29" borderId="41" xfId="0" applyFont="1" applyFill="1" applyBorder="1" applyAlignment="1" applyProtection="1">
      <alignment horizontal="left" vertical="center" wrapText="1"/>
      <protection/>
    </xf>
    <xf numFmtId="0" fontId="88" fillId="29" borderId="13" xfId="0" applyFont="1" applyFill="1" applyBorder="1" applyAlignment="1" applyProtection="1">
      <alignment horizontal="center" vertical="center" wrapText="1"/>
      <protection/>
    </xf>
    <xf numFmtId="3" fontId="88" fillId="27" borderId="13" xfId="0" applyNumberFormat="1" applyFont="1" applyFill="1" applyBorder="1" applyAlignment="1" applyProtection="1">
      <alignment horizontal="right" vertical="top" wrapText="1"/>
      <protection locked="0"/>
    </xf>
    <xf numFmtId="0" fontId="88" fillId="29" borderId="9" xfId="0" applyFont="1" applyFill="1" applyBorder="1" applyAlignment="1" applyProtection="1">
      <alignment horizontal="center" vertical="center" wrapText="1"/>
      <protection/>
    </xf>
    <xf numFmtId="0" fontId="88" fillId="29" borderId="44" xfId="0" applyFont="1" applyFill="1" applyBorder="1" applyAlignment="1" applyProtection="1">
      <alignment horizontal="center" vertical="center" wrapText="1"/>
      <protection/>
    </xf>
    <xf numFmtId="0" fontId="88" fillId="29" borderId="47" xfId="0" applyFont="1" applyFill="1" applyBorder="1" applyAlignment="1" applyProtection="1">
      <alignment horizontal="center" vertical="center" wrapText="1"/>
      <protection/>
    </xf>
    <xf numFmtId="3" fontId="88" fillId="27" borderId="9" xfId="0" applyNumberFormat="1" applyFont="1" applyFill="1" applyBorder="1" applyAlignment="1" applyProtection="1">
      <alignment horizontal="right" vertical="top" wrapText="1"/>
      <protection locked="0"/>
    </xf>
    <xf numFmtId="3" fontId="88" fillId="27" borderId="47" xfId="0" applyNumberFormat="1" applyFont="1" applyFill="1" applyBorder="1" applyAlignment="1" applyProtection="1">
      <alignment horizontal="right" vertical="top" wrapText="1"/>
      <protection locked="0"/>
    </xf>
    <xf numFmtId="3" fontId="88" fillId="27" borderId="44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center" wrapText="1"/>
      <protection/>
    </xf>
    <xf numFmtId="0" fontId="88" fillId="27" borderId="0" xfId="0" applyFont="1" applyFill="1" applyAlignment="1" applyProtection="1">
      <alignment horizontal="center"/>
      <protection locked="0"/>
    </xf>
    <xf numFmtId="0" fontId="0" fillId="27" borderId="0" xfId="0" applyFont="1" applyFill="1" applyAlignment="1" applyProtection="1">
      <alignment horizontal="center"/>
      <protection locked="0"/>
    </xf>
    <xf numFmtId="0" fontId="0" fillId="27" borderId="0" xfId="0" applyFill="1" applyAlignment="1" applyProtection="1">
      <alignment horizontal="center"/>
      <protection locked="0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-DownLine" xfId="40"/>
    <cellStyle name="blanka" xfId="41"/>
    <cellStyle name="B-NoBorders" xfId="42"/>
    <cellStyle name="BORDER" xfId="43"/>
    <cellStyle name="broj" xfId="44"/>
    <cellStyle name="broj Right Indent" xfId="45"/>
    <cellStyle name="broj-tit" xfId="46"/>
    <cellStyle name="B-Time" xfId="47"/>
    <cellStyle name="B-UpLine" xfId="48"/>
    <cellStyle name="B-UpRight" xfId="49"/>
    <cellStyle name="Calculation" xfId="50"/>
    <cellStyle name="Center" xfId="51"/>
    <cellStyle name="CenterAcross" xfId="52"/>
    <cellStyle name="CenterText" xfId="53"/>
    <cellStyle name="Check Cell" xfId="54"/>
    <cellStyle name="Color" xfId="55"/>
    <cellStyle name="ColorGray" xfId="56"/>
    <cellStyle name="Comma" xfId="57"/>
    <cellStyle name="Comma [0]" xfId="58"/>
    <cellStyle name="Comma 2 2" xfId="59"/>
    <cellStyle name="Comma_Annual_L_2" xfId="60"/>
    <cellStyle name="Comma_Jupiter_1" xfId="61"/>
    <cellStyle name="Comma_Jupiter_1 3" xfId="62"/>
    <cellStyle name="Comma_Quaterlyl_L_2" xfId="63"/>
    <cellStyle name="Curr_00" xfId="64"/>
    <cellStyle name="Currency" xfId="65"/>
    <cellStyle name="Currency [0]" xfId="66"/>
    <cellStyle name="Currency Right Indent" xfId="67"/>
    <cellStyle name="date" xfId="68"/>
    <cellStyle name="DateNoBorder" xfId="69"/>
    <cellStyle name="detail_num" xfId="70"/>
    <cellStyle name="DownBorder" xfId="71"/>
    <cellStyle name="Euro" xfId="72"/>
    <cellStyle name="Exchange" xfId="73"/>
    <cellStyle name="Explanatory Text" xfId="74"/>
    <cellStyle name="Good" xfId="75"/>
    <cellStyle name="Gray" xfId="76"/>
    <cellStyle name="Heading 1" xfId="77"/>
    <cellStyle name="Heading 2" xfId="78"/>
    <cellStyle name="Heading 3" xfId="79"/>
    <cellStyle name="Heading 4" xfId="80"/>
    <cellStyle name="Head-Normal" xfId="81"/>
    <cellStyle name="H-Normal" xfId="82"/>
    <cellStyle name="H-NormalWrap" xfId="83"/>
    <cellStyle name="H-Positions" xfId="84"/>
    <cellStyle name="H-Title" xfId="85"/>
    <cellStyle name="H-Totals" xfId="86"/>
    <cellStyle name="Hyperlink" xfId="87"/>
    <cellStyle name="IDLEditWorkbookLocalCurrency" xfId="88"/>
    <cellStyle name="InDate" xfId="89"/>
    <cellStyle name="Inflation" xfId="90"/>
    <cellStyle name="Input" xfId="91"/>
    <cellStyle name="L-Bottom" xfId="92"/>
    <cellStyle name="LD-Border" xfId="93"/>
    <cellStyle name="Linked Cell" xfId="94"/>
    <cellStyle name="LR-Border" xfId="95"/>
    <cellStyle name="LRD-Border" xfId="96"/>
    <cellStyle name="L-T-B Border" xfId="97"/>
    <cellStyle name="L-T-B-Border" xfId="98"/>
    <cellStyle name="LT-Border" xfId="99"/>
    <cellStyle name="LTR-Border" xfId="100"/>
    <cellStyle name="Milliers [0]_IBNR" xfId="101"/>
    <cellStyle name="Milliers_IBNR" xfId="102"/>
    <cellStyle name="Monetaire [0]_IBNR" xfId="103"/>
    <cellStyle name="Monetaire_IBNR" xfId="104"/>
    <cellStyle name="name_firma" xfId="105"/>
    <cellStyle name="Neutral" xfId="106"/>
    <cellStyle name="NewForm" xfId="107"/>
    <cellStyle name="NewForm1" xfId="108"/>
    <cellStyle name="NoFormating" xfId="109"/>
    <cellStyle name="Normal 2" xfId="110"/>
    <cellStyle name="Normal 3" xfId="111"/>
    <cellStyle name="Normal_2003_1_12_N03" xfId="112"/>
    <cellStyle name="Normal_Annual_L(Pril.2.1,chl.6(1),t.1)" xfId="113"/>
    <cellStyle name="Normal_Annual_NL_2" xfId="114"/>
    <cellStyle name="Normal_Book1" xfId="115"/>
    <cellStyle name="Normal_Copy_of_ Spravki_Life_New" xfId="116"/>
    <cellStyle name="Normal_Forma-ot-Nar-30" xfId="117"/>
    <cellStyle name="Normal_FORMI" xfId="118"/>
    <cellStyle name="Normal_jalbi" xfId="119"/>
    <cellStyle name="Normal_Jupiter_1" xfId="120"/>
    <cellStyle name="Normal_Jupiter_1_2006_18_N" xfId="121"/>
    <cellStyle name="Normal_mtpl_data" xfId="122"/>
    <cellStyle name="Normal_mtpl_data_spravki trim.N" xfId="123"/>
    <cellStyle name="Normal_Quaterly_NL" xfId="124"/>
    <cellStyle name="Normal_Quaterly_NL_naredba_30" xfId="125"/>
    <cellStyle name="Normal_Quaterlyl_L_2" xfId="126"/>
    <cellStyle name="Normal_Sheet1" xfId="127"/>
    <cellStyle name="Normal_spravki trim.N" xfId="128"/>
    <cellStyle name="Normal_Spravki_New" xfId="129"/>
    <cellStyle name="Normal_Spravki_NonLIfe_New" xfId="130"/>
    <cellStyle name="Normal_Spravki_NonLIfe1999" xfId="131"/>
    <cellStyle name="Normal_Tables_draft" xfId="132"/>
    <cellStyle name="Normal_Trim_Spravki_N" xfId="133"/>
    <cellStyle name="Normal_ГВ.2" xfId="134"/>
    <cellStyle name="Note" xfId="135"/>
    <cellStyle name="number" xfId="136"/>
    <cellStyle name="number-no border" xfId="137"/>
    <cellStyle name="Output" xfId="138"/>
    <cellStyle name="Percent" xfId="139"/>
    <cellStyle name="Percent Right Indent" xfId="140"/>
    <cellStyle name="proc1" xfId="141"/>
    <cellStyle name="proc1 Right Indent" xfId="142"/>
    <cellStyle name="proc2" xfId="143"/>
    <cellStyle name="proc2   Right Indent" xfId="144"/>
    <cellStyle name="proc3" xfId="145"/>
    <cellStyle name="proc3  Right Indent" xfId="146"/>
    <cellStyle name="Rate" xfId="147"/>
    <cellStyle name="R-Bottom" xfId="148"/>
    <cellStyle name="RD-Border" xfId="149"/>
    <cellStyle name="R-orienation" xfId="150"/>
    <cellStyle name="RT-Border" xfId="151"/>
    <cellStyle name="shifar_header" xfId="152"/>
    <cellStyle name="spravki" xfId="153"/>
    <cellStyle name="T-B-Border" xfId="154"/>
    <cellStyle name="TBI" xfId="155"/>
    <cellStyle name="T-Border" xfId="156"/>
    <cellStyle name="TDL-Border" xfId="157"/>
    <cellStyle name="TDR-Border" xfId="158"/>
    <cellStyle name="Text" xfId="159"/>
    <cellStyle name="TextRight" xfId="160"/>
    <cellStyle name="Title" xfId="161"/>
    <cellStyle name="Total" xfId="162"/>
    <cellStyle name="UpDownLine" xfId="163"/>
    <cellStyle name="V-Across" xfId="164"/>
    <cellStyle name="V-Currency" xfId="165"/>
    <cellStyle name="V-Date" xfId="166"/>
    <cellStyle name="ver1" xfId="167"/>
    <cellStyle name="V-Normal" xfId="168"/>
    <cellStyle name="V-Number" xfId="169"/>
    <cellStyle name="Warning Text" xfId="170"/>
    <cellStyle name="Wrap" xfId="171"/>
    <cellStyle name="WrapTitle" xfId="172"/>
    <cellStyle name="zastrnadzor" xfId="17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P40"/>
  <sheetViews>
    <sheetView zoomScale="55" zoomScaleNormal="55" zoomScaleSheetLayoutView="85" workbookViewId="0" topLeftCell="O1">
      <selection activeCell="P11" sqref="P11"/>
    </sheetView>
  </sheetViews>
  <sheetFormatPr defaultColWidth="29.57421875" defaultRowHeight="12.75"/>
  <cols>
    <col min="1" max="1" width="59.140625" style="3" customWidth="1"/>
    <col min="2" max="3" width="42.00390625" style="4" customWidth="1"/>
    <col min="4" max="4" width="30.57421875" style="4" customWidth="1"/>
    <col min="5" max="5" width="32.57421875" style="4" customWidth="1"/>
    <col min="6" max="6" width="42.00390625" style="4" customWidth="1"/>
    <col min="7" max="7" width="37.7109375" style="4" customWidth="1"/>
    <col min="8" max="23" width="42.00390625" style="4" customWidth="1"/>
    <col min="24" max="24" width="42.00390625" style="14" customWidth="1"/>
    <col min="25" max="25" width="43.8515625" style="4" customWidth="1"/>
    <col min="26" max="78" width="42.00390625" style="4" customWidth="1"/>
    <col min="79" max="16384" width="29.57421875" style="4" customWidth="1"/>
  </cols>
  <sheetData>
    <row r="1" spans="1:32" s="2" customFormat="1" ht="30.75" customHeight="1">
      <c r="A1" s="399" t="s">
        <v>981</v>
      </c>
      <c r="B1" s="756" t="s">
        <v>982</v>
      </c>
      <c r="C1" s="756"/>
      <c r="D1" s="756"/>
      <c r="E1" s="756"/>
      <c r="F1" s="73"/>
      <c r="G1" s="71"/>
      <c r="H1" s="761" t="s">
        <v>980</v>
      </c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178"/>
      <c r="AD1" s="72"/>
      <c r="AE1" s="72"/>
      <c r="AF1" s="72"/>
    </row>
    <row r="2" spans="1:28" s="135" customFormat="1" ht="13.5" customHeight="1">
      <c r="A2" s="757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</row>
    <row r="3" spans="1:28" s="135" customFormat="1" ht="24" customHeight="1">
      <c r="A3" s="757"/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757"/>
      <c r="AB3" s="757"/>
    </row>
    <row r="4" spans="1:28" s="135" customFormat="1" ht="24" customHeight="1">
      <c r="A4" s="758"/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8"/>
      <c r="X4" s="758"/>
      <c r="Y4" s="758"/>
      <c r="Z4" s="758"/>
      <c r="AA4" s="758"/>
      <c r="AB4" s="758"/>
    </row>
    <row r="5" spans="1:28" s="5" customFormat="1" ht="45.75" customHeight="1">
      <c r="A5" s="749" t="s">
        <v>862</v>
      </c>
      <c r="B5" s="752" t="s">
        <v>153</v>
      </c>
      <c r="C5" s="753"/>
      <c r="D5" s="754" t="s">
        <v>863</v>
      </c>
      <c r="E5" s="750" t="s">
        <v>135</v>
      </c>
      <c r="F5" s="751" t="s">
        <v>864</v>
      </c>
      <c r="G5" s="575" t="s">
        <v>202</v>
      </c>
      <c r="H5" s="752" t="s">
        <v>154</v>
      </c>
      <c r="I5" s="753"/>
      <c r="J5" s="753"/>
      <c r="K5" s="753"/>
      <c r="L5" s="762"/>
      <c r="M5" s="759" t="s">
        <v>155</v>
      </c>
      <c r="N5" s="759" t="s">
        <v>192</v>
      </c>
      <c r="O5" s="752" t="s">
        <v>191</v>
      </c>
      <c r="P5" s="753"/>
      <c r="Q5" s="753"/>
      <c r="R5" s="763" t="s">
        <v>1131</v>
      </c>
      <c r="S5" s="763"/>
      <c r="T5" s="763" t="s">
        <v>627</v>
      </c>
      <c r="U5" s="763"/>
      <c r="V5" s="763"/>
      <c r="W5" s="763"/>
      <c r="X5" s="763"/>
      <c r="Y5" s="753" t="s">
        <v>628</v>
      </c>
      <c r="Z5" s="753"/>
      <c r="AA5" s="753"/>
      <c r="AB5" s="762"/>
    </row>
    <row r="6" spans="1:28" s="6" customFormat="1" ht="108" customHeight="1">
      <c r="A6" s="749"/>
      <c r="B6" s="576" t="s">
        <v>156</v>
      </c>
      <c r="C6" s="576" t="s">
        <v>157</v>
      </c>
      <c r="D6" s="755"/>
      <c r="E6" s="750"/>
      <c r="F6" s="751"/>
      <c r="G6" s="576" t="s">
        <v>156</v>
      </c>
      <c r="H6" s="577" t="s">
        <v>156</v>
      </c>
      <c r="I6" s="576" t="s">
        <v>157</v>
      </c>
      <c r="J6" s="576" t="s">
        <v>190</v>
      </c>
      <c r="K6" s="576" t="s">
        <v>150</v>
      </c>
      <c r="L6" s="576" t="s">
        <v>224</v>
      </c>
      <c r="M6" s="760"/>
      <c r="N6" s="760"/>
      <c r="O6" s="576" t="s">
        <v>1</v>
      </c>
      <c r="P6" s="576" t="s">
        <v>865</v>
      </c>
      <c r="Q6" s="576" t="s">
        <v>157</v>
      </c>
      <c r="R6" s="576" t="s">
        <v>187</v>
      </c>
      <c r="S6" s="576" t="s">
        <v>157</v>
      </c>
      <c r="T6" s="576" t="s">
        <v>187</v>
      </c>
      <c r="U6" s="576" t="s">
        <v>225</v>
      </c>
      <c r="V6" s="576" t="s">
        <v>226</v>
      </c>
      <c r="W6" s="576" t="s">
        <v>227</v>
      </c>
      <c r="X6" s="576" t="s">
        <v>228</v>
      </c>
      <c r="Y6" s="576" t="s">
        <v>187</v>
      </c>
      <c r="Z6" s="576" t="s">
        <v>223</v>
      </c>
      <c r="AA6" s="576" t="s">
        <v>221</v>
      </c>
      <c r="AB6" s="576" t="s">
        <v>222</v>
      </c>
    </row>
    <row r="7" spans="1:28" s="7" customFormat="1" ht="27.75" customHeight="1">
      <c r="A7" s="398" t="s">
        <v>158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79">
        <f>B7+G7+H7+M7+N7+O7</f>
        <v>0</v>
      </c>
      <c r="S7" s="580"/>
      <c r="T7" s="580"/>
      <c r="U7" s="580"/>
      <c r="V7" s="580"/>
      <c r="W7" s="580"/>
      <c r="X7" s="580"/>
      <c r="Y7" s="580"/>
      <c r="Z7" s="580"/>
      <c r="AA7" s="580"/>
      <c r="AB7" s="580"/>
    </row>
    <row r="8" spans="1:28" s="7" customFormat="1" ht="64.5" customHeight="1">
      <c r="A8" s="398" t="s">
        <v>849</v>
      </c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79">
        <f aca="true" t="shared" si="0" ref="R8:R35">B8+G8+H8+M8+N8+O8</f>
        <v>0</v>
      </c>
      <c r="S8" s="580"/>
      <c r="T8" s="580"/>
      <c r="U8" s="580"/>
      <c r="V8" s="580"/>
      <c r="W8" s="580"/>
      <c r="X8" s="580"/>
      <c r="Y8" s="580"/>
      <c r="Z8" s="580"/>
      <c r="AA8" s="580"/>
      <c r="AB8" s="580"/>
    </row>
    <row r="9" spans="1:28" s="7" customFormat="1" ht="31.5" customHeight="1">
      <c r="A9" s="398" t="s">
        <v>159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79">
        <f t="shared" si="0"/>
        <v>0</v>
      </c>
      <c r="S9" s="580"/>
      <c r="T9" s="580"/>
      <c r="U9" s="580"/>
      <c r="V9" s="580"/>
      <c r="W9" s="580"/>
      <c r="X9" s="580"/>
      <c r="Y9" s="580"/>
      <c r="Z9" s="580"/>
      <c r="AA9" s="580"/>
      <c r="AB9" s="580"/>
    </row>
    <row r="10" spans="1:28" s="7" customFormat="1" ht="43.5" customHeight="1">
      <c r="A10" s="398" t="s">
        <v>160</v>
      </c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79">
        <f t="shared" si="0"/>
        <v>0</v>
      </c>
      <c r="S10" s="580"/>
      <c r="T10" s="580"/>
      <c r="U10" s="580"/>
      <c r="V10" s="580"/>
      <c r="W10" s="580"/>
      <c r="X10" s="580"/>
      <c r="Y10" s="580"/>
      <c r="Z10" s="580"/>
      <c r="AA10" s="580"/>
      <c r="AB10" s="580"/>
    </row>
    <row r="11" spans="1:28" s="7" customFormat="1" ht="31.5" customHeight="1">
      <c r="A11" s="398" t="s">
        <v>161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79">
        <f t="shared" si="0"/>
        <v>0</v>
      </c>
      <c r="S11" s="580"/>
      <c r="T11" s="580"/>
      <c r="U11" s="580"/>
      <c r="V11" s="580"/>
      <c r="W11" s="580"/>
      <c r="X11" s="580"/>
      <c r="Y11" s="580"/>
      <c r="Z11" s="580"/>
      <c r="AA11" s="580"/>
      <c r="AB11" s="580"/>
    </row>
    <row r="12" spans="1:28" s="7" customFormat="1" ht="31.5" customHeight="1">
      <c r="A12" s="398" t="s">
        <v>162</v>
      </c>
      <c r="B12" s="525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79">
        <f t="shared" si="0"/>
        <v>0</v>
      </c>
      <c r="S12" s="580"/>
      <c r="T12" s="580"/>
      <c r="U12" s="580"/>
      <c r="V12" s="580"/>
      <c r="W12" s="580"/>
      <c r="X12" s="580"/>
      <c r="Y12" s="580"/>
      <c r="Z12" s="580"/>
      <c r="AA12" s="580"/>
      <c r="AB12" s="580"/>
    </row>
    <row r="13" spans="1:28" s="7" customFormat="1" ht="31.5" customHeight="1">
      <c r="A13" s="398" t="s">
        <v>163</v>
      </c>
      <c r="B13" s="525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79">
        <f t="shared" si="0"/>
        <v>0</v>
      </c>
      <c r="S13" s="580"/>
      <c r="T13" s="580"/>
      <c r="U13" s="580"/>
      <c r="V13" s="580"/>
      <c r="W13" s="580"/>
      <c r="X13" s="580"/>
      <c r="Y13" s="580"/>
      <c r="Z13" s="580"/>
      <c r="AA13" s="580"/>
      <c r="AB13" s="580"/>
    </row>
    <row r="14" spans="1:28" s="7" customFormat="1" ht="31.5" customHeight="1">
      <c r="A14" s="398" t="s">
        <v>164</v>
      </c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79">
        <f t="shared" si="0"/>
        <v>0</v>
      </c>
      <c r="S14" s="580"/>
      <c r="T14" s="580"/>
      <c r="U14" s="580"/>
      <c r="V14" s="580"/>
      <c r="W14" s="580"/>
      <c r="X14" s="580"/>
      <c r="Y14" s="580"/>
      <c r="Z14" s="580"/>
      <c r="AA14" s="580"/>
      <c r="AB14" s="580"/>
    </row>
    <row r="15" spans="1:28" s="584" customFormat="1" ht="40.5">
      <c r="A15" s="583" t="s">
        <v>165</v>
      </c>
      <c r="B15" s="581">
        <f>SUM(B16:B19)</f>
        <v>0</v>
      </c>
      <c r="C15" s="581">
        <f aca="true" t="shared" si="1" ref="C15:O15">SUM(C16:C19)</f>
        <v>0</v>
      </c>
      <c r="D15" s="581">
        <f t="shared" si="1"/>
        <v>0</v>
      </c>
      <c r="E15" s="581">
        <f t="shared" si="1"/>
        <v>0</v>
      </c>
      <c r="F15" s="581">
        <f t="shared" si="1"/>
        <v>0</v>
      </c>
      <c r="G15" s="581">
        <f t="shared" si="1"/>
        <v>0</v>
      </c>
      <c r="H15" s="581">
        <f t="shared" si="1"/>
        <v>0</v>
      </c>
      <c r="I15" s="581">
        <f t="shared" si="1"/>
        <v>0</v>
      </c>
      <c r="J15" s="581">
        <f t="shared" si="1"/>
        <v>0</v>
      </c>
      <c r="K15" s="581">
        <f t="shared" si="1"/>
        <v>0</v>
      </c>
      <c r="L15" s="581">
        <f t="shared" si="1"/>
        <v>0</v>
      </c>
      <c r="M15" s="581">
        <f t="shared" si="1"/>
        <v>0</v>
      </c>
      <c r="N15" s="581">
        <f t="shared" si="1"/>
        <v>0</v>
      </c>
      <c r="O15" s="581">
        <f t="shared" si="1"/>
        <v>0</v>
      </c>
      <c r="P15" s="581">
        <f aca="true" t="shared" si="2" ref="P15:AB15">SUM(P16:P19)</f>
        <v>0</v>
      </c>
      <c r="Q15" s="581">
        <f t="shared" si="2"/>
        <v>0</v>
      </c>
      <c r="R15" s="581">
        <f t="shared" si="2"/>
        <v>0</v>
      </c>
      <c r="S15" s="581">
        <f t="shared" si="2"/>
        <v>0</v>
      </c>
      <c r="T15" s="581">
        <f t="shared" si="2"/>
        <v>0</v>
      </c>
      <c r="U15" s="581">
        <f t="shared" si="2"/>
        <v>0</v>
      </c>
      <c r="V15" s="581">
        <f t="shared" si="2"/>
        <v>0</v>
      </c>
      <c r="W15" s="581">
        <f t="shared" si="2"/>
        <v>0</v>
      </c>
      <c r="X15" s="581">
        <f t="shared" si="2"/>
        <v>0</v>
      </c>
      <c r="Y15" s="581">
        <f t="shared" si="2"/>
        <v>0</v>
      </c>
      <c r="Z15" s="581">
        <f t="shared" si="2"/>
        <v>0</v>
      </c>
      <c r="AA15" s="581">
        <f t="shared" si="2"/>
        <v>0</v>
      </c>
      <c r="AB15" s="581">
        <f t="shared" si="2"/>
        <v>0</v>
      </c>
    </row>
    <row r="16" spans="1:28" s="7" customFormat="1" ht="31.5" customHeight="1">
      <c r="A16" s="398" t="s">
        <v>943</v>
      </c>
      <c r="B16" s="525"/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79">
        <f t="shared" si="0"/>
        <v>0</v>
      </c>
      <c r="S16" s="580"/>
      <c r="T16" s="580"/>
      <c r="U16" s="580"/>
      <c r="V16" s="580"/>
      <c r="W16" s="580"/>
      <c r="X16" s="580"/>
      <c r="Y16" s="580"/>
      <c r="Z16" s="580"/>
      <c r="AA16" s="580"/>
      <c r="AB16" s="580"/>
    </row>
    <row r="17" spans="1:28" s="7" customFormat="1" ht="31.5" customHeight="1">
      <c r="A17" s="398" t="s">
        <v>944</v>
      </c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79">
        <f t="shared" si="0"/>
        <v>0</v>
      </c>
      <c r="S17" s="580"/>
      <c r="T17" s="580"/>
      <c r="U17" s="580"/>
      <c r="V17" s="580"/>
      <c r="W17" s="580"/>
      <c r="X17" s="580"/>
      <c r="Y17" s="580"/>
      <c r="Z17" s="580"/>
      <c r="AA17" s="580"/>
      <c r="AB17" s="580"/>
    </row>
    <row r="18" spans="1:28" s="7" customFormat="1" ht="31.5" customHeight="1">
      <c r="A18" s="398" t="s">
        <v>945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79">
        <f t="shared" si="0"/>
        <v>0</v>
      </c>
      <c r="S18" s="580"/>
      <c r="T18" s="580"/>
      <c r="U18" s="580"/>
      <c r="V18" s="580"/>
      <c r="W18" s="580"/>
      <c r="X18" s="580"/>
      <c r="Y18" s="580"/>
      <c r="Z18" s="580"/>
      <c r="AA18" s="580"/>
      <c r="AB18" s="580"/>
    </row>
    <row r="19" spans="1:28" s="7" customFormat="1" ht="31.5" customHeight="1">
      <c r="A19" s="398" t="s">
        <v>946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79">
        <f t="shared" si="0"/>
        <v>0</v>
      </c>
      <c r="S19" s="580"/>
      <c r="T19" s="580"/>
      <c r="U19" s="580"/>
      <c r="V19" s="580"/>
      <c r="W19" s="580"/>
      <c r="X19" s="580"/>
      <c r="Y19" s="580"/>
      <c r="Z19" s="580"/>
      <c r="AA19" s="580"/>
      <c r="AB19" s="580"/>
    </row>
    <row r="20" spans="1:28" s="584" customFormat="1" ht="40.5">
      <c r="A20" s="583" t="s">
        <v>166</v>
      </c>
      <c r="B20" s="581">
        <f>SUM(B21:B22)</f>
        <v>0</v>
      </c>
      <c r="C20" s="581">
        <f aca="true" t="shared" si="3" ref="C20:O20">SUM(C21:C22)</f>
        <v>0</v>
      </c>
      <c r="D20" s="581">
        <f t="shared" si="3"/>
        <v>0</v>
      </c>
      <c r="E20" s="581">
        <f t="shared" si="3"/>
        <v>0</v>
      </c>
      <c r="F20" s="581">
        <f t="shared" si="3"/>
        <v>0</v>
      </c>
      <c r="G20" s="581">
        <f t="shared" si="3"/>
        <v>0</v>
      </c>
      <c r="H20" s="581">
        <f t="shared" si="3"/>
        <v>0</v>
      </c>
      <c r="I20" s="581">
        <f t="shared" si="3"/>
        <v>0</v>
      </c>
      <c r="J20" s="581">
        <f t="shared" si="3"/>
        <v>0</v>
      </c>
      <c r="K20" s="581">
        <f t="shared" si="3"/>
        <v>0</v>
      </c>
      <c r="L20" s="581">
        <f t="shared" si="3"/>
        <v>0</v>
      </c>
      <c r="M20" s="581">
        <f t="shared" si="3"/>
        <v>0</v>
      </c>
      <c r="N20" s="581">
        <f t="shared" si="3"/>
        <v>0</v>
      </c>
      <c r="O20" s="581">
        <f t="shared" si="3"/>
        <v>0</v>
      </c>
      <c r="P20" s="581">
        <f aca="true" t="shared" si="4" ref="P20:AB20">SUM(P21:P22)</f>
        <v>0</v>
      </c>
      <c r="Q20" s="581">
        <f t="shared" si="4"/>
        <v>0</v>
      </c>
      <c r="R20" s="396">
        <f t="shared" si="4"/>
        <v>0</v>
      </c>
      <c r="S20" s="396">
        <f t="shared" si="4"/>
        <v>0</v>
      </c>
      <c r="T20" s="581">
        <f t="shared" si="4"/>
        <v>0</v>
      </c>
      <c r="U20" s="581">
        <f t="shared" si="4"/>
        <v>0</v>
      </c>
      <c r="V20" s="581">
        <f t="shared" si="4"/>
        <v>0</v>
      </c>
      <c r="W20" s="581">
        <f t="shared" si="4"/>
        <v>0</v>
      </c>
      <c r="X20" s="581">
        <f t="shared" si="4"/>
        <v>0</v>
      </c>
      <c r="Y20" s="581">
        <f t="shared" si="4"/>
        <v>0</v>
      </c>
      <c r="Z20" s="581">
        <f t="shared" si="4"/>
        <v>0</v>
      </c>
      <c r="AA20" s="581">
        <f t="shared" si="4"/>
        <v>0</v>
      </c>
      <c r="AB20" s="581">
        <f t="shared" si="4"/>
        <v>0</v>
      </c>
    </row>
    <row r="21" spans="1:28" s="7" customFormat="1" ht="45.75" customHeight="1">
      <c r="A21" s="398" t="s">
        <v>947</v>
      </c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79">
        <f t="shared" si="0"/>
        <v>0</v>
      </c>
      <c r="S21" s="580"/>
      <c r="T21" s="580"/>
      <c r="U21" s="580"/>
      <c r="V21" s="580"/>
      <c r="W21" s="580"/>
      <c r="X21" s="580"/>
      <c r="Y21" s="580"/>
      <c r="Z21" s="580"/>
      <c r="AA21" s="580"/>
      <c r="AB21" s="580"/>
    </row>
    <row r="22" spans="1:28" s="7" customFormat="1" ht="31.5" customHeight="1">
      <c r="A22" s="398" t="s">
        <v>948</v>
      </c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79">
        <f t="shared" si="0"/>
        <v>0</v>
      </c>
      <c r="S22" s="580"/>
      <c r="T22" s="580"/>
      <c r="U22" s="580"/>
      <c r="V22" s="580"/>
      <c r="W22" s="580"/>
      <c r="X22" s="580"/>
      <c r="Y22" s="580"/>
      <c r="Z22" s="580"/>
      <c r="AA22" s="580"/>
      <c r="AB22" s="580"/>
    </row>
    <row r="23" spans="1:28" s="584" customFormat="1" ht="60.75">
      <c r="A23" s="583" t="s">
        <v>167</v>
      </c>
      <c r="B23" s="396">
        <f>SUM(B24:B27)</f>
        <v>0</v>
      </c>
      <c r="C23" s="396">
        <f aca="true" t="shared" si="5" ref="C23:O23">SUM(C24:C27)</f>
        <v>0</v>
      </c>
      <c r="D23" s="396">
        <f t="shared" si="5"/>
        <v>0</v>
      </c>
      <c r="E23" s="396">
        <f t="shared" si="5"/>
        <v>0</v>
      </c>
      <c r="F23" s="396">
        <f t="shared" si="5"/>
        <v>0</v>
      </c>
      <c r="G23" s="396">
        <f t="shared" si="5"/>
        <v>0</v>
      </c>
      <c r="H23" s="396">
        <f t="shared" si="5"/>
        <v>0</v>
      </c>
      <c r="I23" s="396">
        <f t="shared" si="5"/>
        <v>0</v>
      </c>
      <c r="J23" s="396">
        <f t="shared" si="5"/>
        <v>0</v>
      </c>
      <c r="K23" s="396">
        <f t="shared" si="5"/>
        <v>0</v>
      </c>
      <c r="L23" s="396">
        <f t="shared" si="5"/>
        <v>0</v>
      </c>
      <c r="M23" s="396">
        <f t="shared" si="5"/>
        <v>0</v>
      </c>
      <c r="N23" s="396">
        <f t="shared" si="5"/>
        <v>0</v>
      </c>
      <c r="O23" s="396">
        <f t="shared" si="5"/>
        <v>0</v>
      </c>
      <c r="P23" s="396">
        <f aca="true" t="shared" si="6" ref="P23:AB23">SUM(P24:P27)</f>
        <v>0</v>
      </c>
      <c r="Q23" s="396">
        <f t="shared" si="6"/>
        <v>0</v>
      </c>
      <c r="R23" s="396">
        <f t="shared" si="6"/>
        <v>0</v>
      </c>
      <c r="S23" s="396">
        <f t="shared" si="6"/>
        <v>0</v>
      </c>
      <c r="T23" s="396">
        <f t="shared" si="6"/>
        <v>0</v>
      </c>
      <c r="U23" s="396">
        <f t="shared" si="6"/>
        <v>0</v>
      </c>
      <c r="V23" s="396">
        <f t="shared" si="6"/>
        <v>0</v>
      </c>
      <c r="W23" s="396">
        <f t="shared" si="6"/>
        <v>0</v>
      </c>
      <c r="X23" s="396">
        <f t="shared" si="6"/>
        <v>0</v>
      </c>
      <c r="Y23" s="396">
        <f t="shared" si="6"/>
        <v>0</v>
      </c>
      <c r="Z23" s="396">
        <f t="shared" si="6"/>
        <v>0</v>
      </c>
      <c r="AA23" s="396">
        <f t="shared" si="6"/>
        <v>0</v>
      </c>
      <c r="AB23" s="396">
        <f t="shared" si="6"/>
        <v>0</v>
      </c>
    </row>
    <row r="24" spans="1:68" s="7" customFormat="1" ht="31.5" customHeight="1">
      <c r="A24" s="398" t="s">
        <v>845</v>
      </c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79">
        <f t="shared" si="0"/>
        <v>0</v>
      </c>
      <c r="S24" s="580"/>
      <c r="T24" s="580"/>
      <c r="U24" s="580"/>
      <c r="V24" s="580"/>
      <c r="W24" s="580"/>
      <c r="X24" s="580"/>
      <c r="Y24" s="580"/>
      <c r="Z24" s="580"/>
      <c r="AA24" s="580"/>
      <c r="AB24" s="580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</row>
    <row r="25" spans="1:68" s="7" customFormat="1" ht="31.5" customHeight="1">
      <c r="A25" s="398" t="s">
        <v>846</v>
      </c>
      <c r="B25" s="525"/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79">
        <f t="shared" si="0"/>
        <v>0</v>
      </c>
      <c r="S25" s="580"/>
      <c r="T25" s="580"/>
      <c r="U25" s="580"/>
      <c r="V25" s="580"/>
      <c r="W25" s="580"/>
      <c r="X25" s="580"/>
      <c r="Y25" s="580"/>
      <c r="Z25" s="580"/>
      <c r="AA25" s="580"/>
      <c r="AB25" s="580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</row>
    <row r="26" spans="1:68" s="7" customFormat="1" ht="31.5" customHeight="1">
      <c r="A26" s="398" t="s">
        <v>847</v>
      </c>
      <c r="B26" s="582"/>
      <c r="C26" s="582"/>
      <c r="D26" s="582"/>
      <c r="E26" s="582"/>
      <c r="F26" s="582"/>
      <c r="G26" s="582"/>
      <c r="H26" s="582"/>
      <c r="I26" s="525"/>
      <c r="J26" s="525"/>
      <c r="K26" s="525"/>
      <c r="L26" s="525"/>
      <c r="M26" s="525"/>
      <c r="N26" s="525"/>
      <c r="O26" s="525"/>
      <c r="P26" s="525"/>
      <c r="Q26" s="525"/>
      <c r="R26" s="579">
        <f t="shared" si="0"/>
        <v>0</v>
      </c>
      <c r="S26" s="525"/>
      <c r="T26" s="525"/>
      <c r="U26" s="525"/>
      <c r="V26" s="525"/>
      <c r="W26" s="525"/>
      <c r="X26" s="525"/>
      <c r="Y26" s="525"/>
      <c r="Z26" s="525"/>
      <c r="AA26" s="525"/>
      <c r="AB26" s="525"/>
      <c r="AC26" s="35"/>
      <c r="AD26" s="35"/>
      <c r="AE26" s="35"/>
      <c r="AF26" s="35"/>
      <c r="AG26" s="35"/>
      <c r="AH26" s="35"/>
      <c r="AI26" s="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</row>
    <row r="27" spans="1:68" s="7" customFormat="1" ht="31.5" customHeight="1">
      <c r="A27" s="398" t="s">
        <v>848</v>
      </c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79">
        <f t="shared" si="0"/>
        <v>0</v>
      </c>
      <c r="S27" s="580"/>
      <c r="T27" s="580"/>
      <c r="U27" s="580"/>
      <c r="V27" s="580"/>
      <c r="W27" s="580"/>
      <c r="X27" s="580"/>
      <c r="Y27" s="580"/>
      <c r="Z27" s="580"/>
      <c r="AA27" s="580"/>
      <c r="AB27" s="580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</row>
    <row r="28" spans="1:28" s="7" customFormat="1" ht="66" customHeight="1">
      <c r="A28" s="398" t="s">
        <v>168</v>
      </c>
      <c r="B28" s="525"/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79">
        <f t="shared" si="0"/>
        <v>0</v>
      </c>
      <c r="S28" s="580"/>
      <c r="T28" s="580"/>
      <c r="U28" s="580"/>
      <c r="V28" s="580"/>
      <c r="W28" s="580"/>
      <c r="X28" s="580"/>
      <c r="Y28" s="580"/>
      <c r="Z28" s="580"/>
      <c r="AA28" s="580"/>
      <c r="AB28" s="580"/>
    </row>
    <row r="29" spans="1:28" s="7" customFormat="1" ht="59.25" customHeight="1">
      <c r="A29" s="398" t="s">
        <v>169</v>
      </c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79">
        <f t="shared" si="0"/>
        <v>0</v>
      </c>
      <c r="S29" s="580"/>
      <c r="T29" s="580"/>
      <c r="U29" s="580"/>
      <c r="V29" s="580"/>
      <c r="W29" s="580"/>
      <c r="X29" s="580"/>
      <c r="Y29" s="580"/>
      <c r="Z29" s="580"/>
      <c r="AA29" s="580"/>
      <c r="AB29" s="580"/>
    </row>
    <row r="30" spans="1:28" s="7" customFormat="1" ht="50.25" customHeight="1">
      <c r="A30" s="398" t="s">
        <v>170</v>
      </c>
      <c r="B30" s="525"/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79">
        <f t="shared" si="0"/>
        <v>0</v>
      </c>
      <c r="S30" s="580"/>
      <c r="T30" s="580"/>
      <c r="U30" s="580"/>
      <c r="V30" s="580"/>
      <c r="W30" s="580"/>
      <c r="X30" s="580"/>
      <c r="Y30" s="580"/>
      <c r="Z30" s="580"/>
      <c r="AA30" s="580"/>
      <c r="AB30" s="580"/>
    </row>
    <row r="31" spans="1:28" s="7" customFormat="1" ht="31.5" customHeight="1">
      <c r="A31" s="398" t="s">
        <v>171</v>
      </c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79">
        <f t="shared" si="0"/>
        <v>0</v>
      </c>
      <c r="S31" s="580"/>
      <c r="T31" s="580"/>
      <c r="U31" s="580"/>
      <c r="V31" s="580"/>
      <c r="W31" s="580"/>
      <c r="X31" s="580"/>
      <c r="Y31" s="580"/>
      <c r="Z31" s="580"/>
      <c r="AA31" s="580"/>
      <c r="AB31" s="580"/>
    </row>
    <row r="32" spans="1:28" s="7" customFormat="1" ht="31.5" customHeight="1">
      <c r="A32" s="398" t="s">
        <v>172</v>
      </c>
      <c r="B32" s="525"/>
      <c r="C32" s="525"/>
      <c r="D32" s="525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525"/>
      <c r="P32" s="525"/>
      <c r="Q32" s="525"/>
      <c r="R32" s="579">
        <f t="shared" si="0"/>
        <v>0</v>
      </c>
      <c r="S32" s="580"/>
      <c r="T32" s="580"/>
      <c r="U32" s="580"/>
      <c r="V32" s="580"/>
      <c r="W32" s="580"/>
      <c r="X32" s="580"/>
      <c r="Y32" s="580"/>
      <c r="Z32" s="580"/>
      <c r="AA32" s="580"/>
      <c r="AB32" s="580"/>
    </row>
    <row r="33" spans="1:28" s="7" customFormat="1" ht="31.5" customHeight="1">
      <c r="A33" s="398" t="s">
        <v>173</v>
      </c>
      <c r="B33" s="525"/>
      <c r="C33" s="525"/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79">
        <f t="shared" si="0"/>
        <v>0</v>
      </c>
      <c r="S33" s="580"/>
      <c r="T33" s="580"/>
      <c r="U33" s="580"/>
      <c r="V33" s="580"/>
      <c r="W33" s="580"/>
      <c r="X33" s="580"/>
      <c r="Y33" s="580"/>
      <c r="Z33" s="580"/>
      <c r="AA33" s="580"/>
      <c r="AB33" s="580"/>
    </row>
    <row r="34" spans="1:28" s="7" customFormat="1" ht="31.5" customHeight="1">
      <c r="A34" s="398" t="s">
        <v>174</v>
      </c>
      <c r="B34" s="525"/>
      <c r="C34" s="525"/>
      <c r="D34" s="525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525"/>
      <c r="Q34" s="525"/>
      <c r="R34" s="579">
        <f t="shared" si="0"/>
        <v>0</v>
      </c>
      <c r="S34" s="580"/>
      <c r="T34" s="580"/>
      <c r="U34" s="580"/>
      <c r="V34" s="580"/>
      <c r="W34" s="580"/>
      <c r="X34" s="580"/>
      <c r="Y34" s="580"/>
      <c r="Z34" s="580"/>
      <c r="AA34" s="580"/>
      <c r="AB34" s="580"/>
    </row>
    <row r="35" spans="1:28" s="7" customFormat="1" ht="31.5" customHeight="1">
      <c r="A35" s="398" t="s">
        <v>175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79">
        <f t="shared" si="0"/>
        <v>0</v>
      </c>
      <c r="S35" s="580"/>
      <c r="T35" s="580"/>
      <c r="U35" s="580"/>
      <c r="V35" s="580"/>
      <c r="W35" s="580"/>
      <c r="X35" s="580"/>
      <c r="Y35" s="580"/>
      <c r="Z35" s="580"/>
      <c r="AA35" s="580"/>
      <c r="AB35" s="580"/>
    </row>
    <row r="36" spans="1:28" s="584" customFormat="1" ht="30" customHeight="1">
      <c r="A36" s="585" t="s">
        <v>176</v>
      </c>
      <c r="B36" s="396">
        <f>SUM(B7,B9:B14,B15,B20,B23,B28:B35)</f>
        <v>0</v>
      </c>
      <c r="C36" s="396">
        <f aca="true" t="shared" si="7" ref="C36:O36">SUM(C7,C9:C14,C15,C20,C23,C28:C35)</f>
        <v>0</v>
      </c>
      <c r="D36" s="396">
        <f t="shared" si="7"/>
        <v>0</v>
      </c>
      <c r="E36" s="396">
        <f t="shared" si="7"/>
        <v>0</v>
      </c>
      <c r="F36" s="396">
        <f t="shared" si="7"/>
        <v>0</v>
      </c>
      <c r="G36" s="396">
        <f t="shared" si="7"/>
        <v>0</v>
      </c>
      <c r="H36" s="396">
        <f t="shared" si="7"/>
        <v>0</v>
      </c>
      <c r="I36" s="396">
        <f t="shared" si="7"/>
        <v>0</v>
      </c>
      <c r="J36" s="396">
        <f t="shared" si="7"/>
        <v>0</v>
      </c>
      <c r="K36" s="396">
        <f t="shared" si="7"/>
        <v>0</v>
      </c>
      <c r="L36" s="396">
        <f t="shared" si="7"/>
        <v>0</v>
      </c>
      <c r="M36" s="396">
        <f t="shared" si="7"/>
        <v>0</v>
      </c>
      <c r="N36" s="396">
        <f t="shared" si="7"/>
        <v>0</v>
      </c>
      <c r="O36" s="396">
        <f t="shared" si="7"/>
        <v>0</v>
      </c>
      <c r="P36" s="396">
        <f aca="true" t="shared" si="8" ref="P36:AB36">SUM(P7,P9:P14,P15,P20,P23,P28:P35)</f>
        <v>0</v>
      </c>
      <c r="Q36" s="396">
        <f t="shared" si="8"/>
        <v>0</v>
      </c>
      <c r="R36" s="396">
        <f t="shared" si="8"/>
        <v>0</v>
      </c>
      <c r="S36" s="396">
        <f t="shared" si="8"/>
        <v>0</v>
      </c>
      <c r="T36" s="396">
        <f t="shared" si="8"/>
        <v>0</v>
      </c>
      <c r="U36" s="396">
        <f t="shared" si="8"/>
        <v>0</v>
      </c>
      <c r="V36" s="396">
        <f t="shared" si="8"/>
        <v>0</v>
      </c>
      <c r="W36" s="396">
        <f t="shared" si="8"/>
        <v>0</v>
      </c>
      <c r="X36" s="396">
        <f t="shared" si="8"/>
        <v>0</v>
      </c>
      <c r="Y36" s="396">
        <f t="shared" si="8"/>
        <v>0</v>
      </c>
      <c r="Z36" s="396">
        <f t="shared" si="8"/>
        <v>0</v>
      </c>
      <c r="AA36" s="396">
        <f t="shared" si="8"/>
        <v>0</v>
      </c>
      <c r="AB36" s="396">
        <f t="shared" si="8"/>
        <v>0</v>
      </c>
    </row>
    <row r="37" spans="1:32" ht="15.75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/>
      <c r="W37" s="74"/>
      <c r="X37" s="75"/>
      <c r="Y37" s="74"/>
      <c r="Z37" s="74"/>
      <c r="AA37" s="74"/>
      <c r="AB37" s="74"/>
      <c r="AC37" s="74"/>
      <c r="AD37" s="74"/>
      <c r="AE37" s="74"/>
      <c r="AF37" s="74"/>
    </row>
    <row r="38" spans="1:32" ht="15.75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5"/>
      <c r="Y38" s="74"/>
      <c r="Z38" s="74"/>
      <c r="AA38" s="74"/>
      <c r="AB38" s="74"/>
      <c r="AC38" s="74"/>
      <c r="AD38" s="74"/>
      <c r="AE38" s="74"/>
      <c r="AF38" s="74"/>
    </row>
    <row r="39" spans="1:32" ht="20.25">
      <c r="A39" s="586" t="s">
        <v>199</v>
      </c>
      <c r="B39" s="578"/>
      <c r="C39" s="587" t="s">
        <v>197</v>
      </c>
      <c r="D39" s="74"/>
      <c r="E39" s="74"/>
      <c r="F39" s="74"/>
      <c r="G39" s="74"/>
      <c r="H39" s="74"/>
      <c r="I39" s="74"/>
      <c r="J39" s="74"/>
      <c r="K39" s="588" t="s">
        <v>195</v>
      </c>
      <c r="L39" s="74"/>
      <c r="M39" s="74"/>
      <c r="P39" s="76"/>
      <c r="Q39" s="74"/>
      <c r="R39" s="74"/>
      <c r="S39" s="74"/>
      <c r="T39" s="74"/>
      <c r="U39" s="77"/>
      <c r="V39" s="74"/>
      <c r="W39" s="74"/>
      <c r="Z39" s="76"/>
      <c r="AA39" s="77"/>
      <c r="AB39" s="74"/>
      <c r="AC39" s="74"/>
      <c r="AD39" s="74"/>
      <c r="AE39" s="74"/>
      <c r="AF39" s="74"/>
    </row>
    <row r="40" spans="1:32" ht="15.75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5"/>
      <c r="Y40" s="74"/>
      <c r="Z40" s="74"/>
      <c r="AA40" s="74"/>
      <c r="AB40" s="74"/>
      <c r="AC40" s="74"/>
      <c r="AD40" s="74"/>
      <c r="AE40" s="74"/>
      <c r="AF40" s="74"/>
    </row>
  </sheetData>
  <sheetProtection/>
  <mergeCells count="15">
    <mergeCell ref="H5:L5"/>
    <mergeCell ref="Y5:AB5"/>
    <mergeCell ref="T5:X5"/>
    <mergeCell ref="O5:Q5"/>
    <mergeCell ref="R5:S5"/>
    <mergeCell ref="A5:A6"/>
    <mergeCell ref="E5:E6"/>
    <mergeCell ref="F5:F6"/>
    <mergeCell ref="B5:C5"/>
    <mergeCell ref="D5:D6"/>
    <mergeCell ref="B1:E1"/>
    <mergeCell ref="A2:AB4"/>
    <mergeCell ref="M5:M6"/>
    <mergeCell ref="N5:N6"/>
    <mergeCell ref="H1:AB1"/>
  </mergeCells>
  <printOptions horizontalCentered="1"/>
  <pageMargins left="0.2362204724409449" right="0.1968503937007874" top="0.4330708661417323" bottom="0.5118110236220472" header="0.1968503937007874" footer="0.2362204724409449"/>
  <pageSetup horizontalDpi="600" verticalDpi="600" orientation="landscape" paperSize="9" scale="2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BP39"/>
  <sheetViews>
    <sheetView view="pageBreakPreview" zoomScale="70" zoomScaleSheetLayoutView="70" zoomScalePageLayoutView="0" workbookViewId="0" topLeftCell="A1">
      <selection activeCell="P11" sqref="P11"/>
    </sheetView>
  </sheetViews>
  <sheetFormatPr defaultColWidth="51.7109375" defaultRowHeight="12.75"/>
  <cols>
    <col min="1" max="16384" width="51.7109375" style="15" customWidth="1"/>
  </cols>
  <sheetData>
    <row r="1" spans="1:15" ht="15.75">
      <c r="A1" s="408" t="s">
        <v>201</v>
      </c>
      <c r="B1" s="806" t="s">
        <v>969</v>
      </c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</row>
    <row r="2" spans="1:15" ht="15.75">
      <c r="A2" s="812"/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</row>
    <row r="3" spans="1:15" ht="1.5" customHeight="1">
      <c r="A3" s="812"/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</row>
    <row r="4" spans="1:15" ht="15.75" hidden="1">
      <c r="A4" s="807"/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</row>
    <row r="5" spans="1:15" s="16" customFormat="1" ht="15.75">
      <c r="A5" s="782" t="s">
        <v>950</v>
      </c>
      <c r="B5" s="782" t="s">
        <v>205</v>
      </c>
      <c r="C5" s="782" t="s">
        <v>2</v>
      </c>
      <c r="D5" s="782" t="s">
        <v>207</v>
      </c>
      <c r="E5" s="782"/>
      <c r="F5" s="782" t="s">
        <v>206</v>
      </c>
      <c r="G5" s="782" t="s">
        <v>186</v>
      </c>
      <c r="H5" s="782" t="s">
        <v>204</v>
      </c>
      <c r="I5" s="782" t="s">
        <v>236</v>
      </c>
      <c r="J5" s="782"/>
      <c r="K5" s="782" t="s">
        <v>237</v>
      </c>
      <c r="L5" s="782"/>
      <c r="M5" s="782"/>
      <c r="N5" s="782" t="s">
        <v>254</v>
      </c>
      <c r="O5" s="782" t="s">
        <v>255</v>
      </c>
    </row>
    <row r="6" spans="1:15" s="216" customFormat="1" ht="31.5">
      <c r="A6" s="782"/>
      <c r="B6" s="782"/>
      <c r="C6" s="782"/>
      <c r="D6" s="212" t="s">
        <v>187</v>
      </c>
      <c r="E6" s="212" t="s">
        <v>251</v>
      </c>
      <c r="F6" s="782"/>
      <c r="G6" s="782"/>
      <c r="H6" s="782"/>
      <c r="I6" s="212" t="s">
        <v>187</v>
      </c>
      <c r="J6" s="212" t="s">
        <v>252</v>
      </c>
      <c r="K6" s="212" t="s">
        <v>187</v>
      </c>
      <c r="L6" s="212" t="s">
        <v>630</v>
      </c>
      <c r="M6" s="212" t="s">
        <v>253</v>
      </c>
      <c r="N6" s="782"/>
      <c r="O6" s="809"/>
    </row>
    <row r="7" spans="1:15" s="216" customFormat="1" ht="15.75">
      <c r="A7" s="179" t="s">
        <v>158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520"/>
      <c r="N7" s="520"/>
      <c r="O7" s="520"/>
    </row>
    <row r="8" spans="1:15" s="216" customFormat="1" ht="47.25">
      <c r="A8" s="179" t="s">
        <v>849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520"/>
      <c r="N8" s="520"/>
      <c r="O8" s="520"/>
    </row>
    <row r="9" spans="1:15" s="216" customFormat="1" ht="15.75">
      <c r="A9" s="179" t="s">
        <v>159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520"/>
      <c r="N9" s="520"/>
      <c r="O9" s="520"/>
    </row>
    <row r="10" spans="1:15" s="216" customFormat="1" ht="47.25">
      <c r="A10" s="179" t="s">
        <v>160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520"/>
      <c r="N10" s="520"/>
      <c r="O10" s="520"/>
    </row>
    <row r="11" spans="1:15" s="216" customFormat="1" ht="31.5">
      <c r="A11" s="179" t="s">
        <v>161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520"/>
      <c r="N11" s="520"/>
      <c r="O11" s="520"/>
    </row>
    <row r="12" spans="1:15" s="216" customFormat="1" ht="15.75">
      <c r="A12" s="179" t="s">
        <v>162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520"/>
      <c r="N12" s="520"/>
      <c r="O12" s="520"/>
    </row>
    <row r="13" spans="1:15" s="216" customFormat="1" ht="15.75">
      <c r="A13" s="179" t="s">
        <v>163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520"/>
      <c r="N13" s="520"/>
      <c r="O13" s="520"/>
    </row>
    <row r="14" spans="1:15" s="216" customFormat="1" ht="31.5">
      <c r="A14" s="179" t="s">
        <v>164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520"/>
      <c r="N14" s="520"/>
      <c r="O14" s="520"/>
    </row>
    <row r="15" spans="1:15" s="216" customFormat="1" ht="31.5">
      <c r="A15" s="179" t="s">
        <v>165</v>
      </c>
      <c r="B15" s="523">
        <f>SUM(B16:B19)</f>
        <v>0</v>
      </c>
      <c r="C15" s="523">
        <f aca="true" t="shared" si="0" ref="C15:O15">SUM(C16:C19)</f>
        <v>0</v>
      </c>
      <c r="D15" s="523">
        <f t="shared" si="0"/>
        <v>0</v>
      </c>
      <c r="E15" s="523">
        <f t="shared" si="0"/>
        <v>0</v>
      </c>
      <c r="F15" s="523">
        <f t="shared" si="0"/>
        <v>0</v>
      </c>
      <c r="G15" s="523">
        <f t="shared" si="0"/>
        <v>0</v>
      </c>
      <c r="H15" s="523">
        <f t="shared" si="0"/>
        <v>0</v>
      </c>
      <c r="I15" s="523">
        <f t="shared" si="0"/>
        <v>0</v>
      </c>
      <c r="J15" s="523">
        <f t="shared" si="0"/>
        <v>0</v>
      </c>
      <c r="K15" s="523">
        <f t="shared" si="0"/>
        <v>0</v>
      </c>
      <c r="L15" s="523">
        <f t="shared" si="0"/>
        <v>0</v>
      </c>
      <c r="M15" s="523">
        <f t="shared" si="0"/>
        <v>0</v>
      </c>
      <c r="N15" s="523">
        <f t="shared" si="0"/>
        <v>0</v>
      </c>
      <c r="O15" s="523">
        <f t="shared" si="0"/>
        <v>0</v>
      </c>
    </row>
    <row r="16" spans="1:15" s="216" customFormat="1" ht="15.75">
      <c r="A16" s="179" t="s">
        <v>943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520"/>
      <c r="N16" s="520"/>
      <c r="O16" s="520"/>
    </row>
    <row r="17" spans="1:15" s="216" customFormat="1" ht="15.75">
      <c r="A17" s="179" t="s">
        <v>944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520"/>
      <c r="N17" s="520"/>
      <c r="O17" s="520"/>
    </row>
    <row r="18" spans="1:15" s="216" customFormat="1" ht="15.75">
      <c r="A18" s="179" t="s">
        <v>945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520"/>
      <c r="N18" s="520"/>
      <c r="O18" s="520"/>
    </row>
    <row r="19" spans="1:15" s="216" customFormat="1" ht="15.75">
      <c r="A19" s="179" t="s">
        <v>946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520"/>
      <c r="N19" s="520"/>
      <c r="O19" s="520"/>
    </row>
    <row r="20" spans="1:15" s="216" customFormat="1" ht="31.5">
      <c r="A20" s="179" t="s">
        <v>166</v>
      </c>
      <c r="B20" s="523">
        <f>SUM(B21:B22)</f>
        <v>0</v>
      </c>
      <c r="C20" s="523">
        <f aca="true" t="shared" si="1" ref="C20:O20">SUM(C21:C22)</f>
        <v>0</v>
      </c>
      <c r="D20" s="523">
        <f t="shared" si="1"/>
        <v>0</v>
      </c>
      <c r="E20" s="523">
        <f t="shared" si="1"/>
        <v>0</v>
      </c>
      <c r="F20" s="523">
        <f t="shared" si="1"/>
        <v>0</v>
      </c>
      <c r="G20" s="523">
        <f t="shared" si="1"/>
        <v>0</v>
      </c>
      <c r="H20" s="523">
        <f t="shared" si="1"/>
        <v>0</v>
      </c>
      <c r="I20" s="523">
        <f t="shared" si="1"/>
        <v>0</v>
      </c>
      <c r="J20" s="523">
        <f t="shared" si="1"/>
        <v>0</v>
      </c>
      <c r="K20" s="523">
        <f t="shared" si="1"/>
        <v>0</v>
      </c>
      <c r="L20" s="523">
        <f t="shared" si="1"/>
        <v>0</v>
      </c>
      <c r="M20" s="523">
        <f t="shared" si="1"/>
        <v>0</v>
      </c>
      <c r="N20" s="523">
        <f t="shared" si="1"/>
        <v>0</v>
      </c>
      <c r="O20" s="523">
        <f t="shared" si="1"/>
        <v>0</v>
      </c>
    </row>
    <row r="21" spans="1:15" s="216" customFormat="1" ht="31.5">
      <c r="A21" s="179" t="s">
        <v>947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520"/>
      <c r="N21" s="520"/>
      <c r="O21" s="520"/>
    </row>
    <row r="22" spans="1:15" s="216" customFormat="1" ht="15.75">
      <c r="A22" s="179" t="s">
        <v>948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520"/>
      <c r="N22" s="520"/>
      <c r="O22" s="520"/>
    </row>
    <row r="23" spans="1:15" s="216" customFormat="1" ht="31.5">
      <c r="A23" s="179" t="s">
        <v>167</v>
      </c>
      <c r="B23" s="182">
        <f>SUM(B24:B27)</f>
        <v>0</v>
      </c>
      <c r="C23" s="182">
        <f aca="true" t="shared" si="2" ref="C23:O23">SUM(C24:C27)</f>
        <v>0</v>
      </c>
      <c r="D23" s="182">
        <f t="shared" si="2"/>
        <v>0</v>
      </c>
      <c r="E23" s="182">
        <f t="shared" si="2"/>
        <v>0</v>
      </c>
      <c r="F23" s="182">
        <f t="shared" si="2"/>
        <v>0</v>
      </c>
      <c r="G23" s="182">
        <f t="shared" si="2"/>
        <v>0</v>
      </c>
      <c r="H23" s="182">
        <f t="shared" si="2"/>
        <v>0</v>
      </c>
      <c r="I23" s="182">
        <f t="shared" si="2"/>
        <v>0</v>
      </c>
      <c r="J23" s="182">
        <f t="shared" si="2"/>
        <v>0</v>
      </c>
      <c r="K23" s="182">
        <f t="shared" si="2"/>
        <v>0</v>
      </c>
      <c r="L23" s="182">
        <f t="shared" si="2"/>
        <v>0</v>
      </c>
      <c r="M23" s="182">
        <f t="shared" si="2"/>
        <v>0</v>
      </c>
      <c r="N23" s="182">
        <f t="shared" si="2"/>
        <v>0</v>
      </c>
      <c r="O23" s="182">
        <f t="shared" si="2"/>
        <v>0</v>
      </c>
    </row>
    <row r="24" spans="1:68" ht="15.75">
      <c r="A24" s="179" t="s">
        <v>845</v>
      </c>
      <c r="B24" s="218"/>
      <c r="C24" s="218"/>
      <c r="D24" s="218"/>
      <c r="E24" s="218"/>
      <c r="F24" s="218"/>
      <c r="G24" s="218"/>
      <c r="H24" s="219"/>
      <c r="I24" s="219"/>
      <c r="J24" s="219"/>
      <c r="K24" s="219"/>
      <c r="L24" s="219"/>
      <c r="M24" s="220"/>
      <c r="N24" s="220"/>
      <c r="O24" s="220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</row>
    <row r="25" spans="1:68" ht="15.75">
      <c r="A25" s="179" t="s">
        <v>846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3"/>
      <c r="L25" s="223"/>
      <c r="M25" s="220"/>
      <c r="N25" s="220"/>
      <c r="O25" s="220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</row>
    <row r="26" spans="1:68" s="205" customFormat="1" ht="31.5">
      <c r="A26" s="179" t="s">
        <v>847</v>
      </c>
      <c r="B26" s="201"/>
      <c r="C26" s="201"/>
      <c r="D26" s="201"/>
      <c r="E26" s="201"/>
      <c r="F26" s="201"/>
      <c r="G26" s="201"/>
      <c r="H26" s="201"/>
      <c r="I26" s="201"/>
      <c r="J26" s="201"/>
      <c r="K26" s="181"/>
      <c r="L26" s="181"/>
      <c r="M26" s="181"/>
      <c r="N26" s="181"/>
      <c r="O26" s="181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3"/>
      <c r="AE26" s="203"/>
      <c r="AF26" s="203"/>
      <c r="AG26" s="203"/>
      <c r="AH26" s="203"/>
      <c r="AI26" s="203"/>
      <c r="AJ26" s="202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</row>
    <row r="27" spans="1:68" ht="15.75">
      <c r="A27" s="179" t="s">
        <v>848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20"/>
      <c r="N27" s="220"/>
      <c r="O27" s="220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</row>
    <row r="28" spans="1:15" ht="47.25">
      <c r="A28" s="179" t="s">
        <v>168</v>
      </c>
      <c r="B28" s="521"/>
      <c r="C28" s="521"/>
      <c r="D28" s="521"/>
      <c r="E28" s="522"/>
      <c r="F28" s="522"/>
      <c r="G28" s="522"/>
      <c r="H28" s="522"/>
      <c r="I28" s="522"/>
      <c r="J28" s="522"/>
      <c r="K28" s="522"/>
      <c r="L28" s="522"/>
      <c r="M28" s="220"/>
      <c r="N28" s="220"/>
      <c r="O28" s="220"/>
    </row>
    <row r="29" spans="1:15" ht="47.25">
      <c r="A29" s="179" t="s">
        <v>169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20"/>
      <c r="N29" s="220"/>
      <c r="O29" s="220"/>
    </row>
    <row r="30" spans="1:15" ht="31.5">
      <c r="A30" s="179" t="s">
        <v>170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20"/>
      <c r="N30" s="220"/>
      <c r="O30" s="220"/>
    </row>
    <row r="31" spans="1:15" ht="15.75">
      <c r="A31" s="179" t="s">
        <v>171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20"/>
      <c r="N31" s="220"/>
      <c r="O31" s="220"/>
    </row>
    <row r="32" spans="1:15" ht="15.75">
      <c r="A32" s="179" t="s">
        <v>172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20"/>
      <c r="N32" s="220"/>
      <c r="O32" s="220"/>
    </row>
    <row r="33" spans="1:15" ht="31.5">
      <c r="A33" s="179" t="s">
        <v>173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20"/>
      <c r="N33" s="220"/>
      <c r="O33" s="220"/>
    </row>
    <row r="34" spans="1:15" ht="15.75">
      <c r="A34" s="179" t="s">
        <v>174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20"/>
      <c r="N34" s="220"/>
      <c r="O34" s="220"/>
    </row>
    <row r="35" spans="1:15" ht="15.75">
      <c r="A35" s="179" t="s">
        <v>175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20"/>
      <c r="N35" s="220"/>
      <c r="O35" s="220"/>
    </row>
    <row r="36" spans="1:15" ht="15.75">
      <c r="A36" s="176" t="s">
        <v>176</v>
      </c>
      <c r="B36" s="184">
        <f>SUM(B7,B9:B14,B15,B20,B23,B28:B35)</f>
        <v>0</v>
      </c>
      <c r="C36" s="184">
        <f aca="true" t="shared" si="3" ref="C36:O36">SUM(C7,C9:C14,C15,C20,C23,C28:C35)</f>
        <v>0</v>
      </c>
      <c r="D36" s="184">
        <f t="shared" si="3"/>
        <v>0</v>
      </c>
      <c r="E36" s="184">
        <f t="shared" si="3"/>
        <v>0</v>
      </c>
      <c r="F36" s="184">
        <f t="shared" si="3"/>
        <v>0</v>
      </c>
      <c r="G36" s="184">
        <f t="shared" si="3"/>
        <v>0</v>
      </c>
      <c r="H36" s="184">
        <f t="shared" si="3"/>
        <v>0</v>
      </c>
      <c r="I36" s="184">
        <f t="shared" si="3"/>
        <v>0</v>
      </c>
      <c r="J36" s="184">
        <f t="shared" si="3"/>
        <v>0</v>
      </c>
      <c r="K36" s="184">
        <f t="shared" si="3"/>
        <v>0</v>
      </c>
      <c r="L36" s="184">
        <f t="shared" si="3"/>
        <v>0</v>
      </c>
      <c r="M36" s="184">
        <f t="shared" si="3"/>
        <v>0</v>
      </c>
      <c r="N36" s="184">
        <f t="shared" si="3"/>
        <v>0</v>
      </c>
      <c r="O36" s="184">
        <f t="shared" si="3"/>
        <v>0</v>
      </c>
    </row>
    <row r="37" spans="1:17" ht="15.75">
      <c r="A37" s="17"/>
      <c r="B37" s="17"/>
      <c r="C37" s="17"/>
      <c r="D37" s="17"/>
      <c r="E37" s="17"/>
      <c r="F37" s="224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5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5.75">
      <c r="A39" s="409" t="s">
        <v>196</v>
      </c>
      <c r="B39" s="211"/>
      <c r="C39" s="409" t="s">
        <v>197</v>
      </c>
      <c r="D39" s="211"/>
      <c r="E39" s="211"/>
      <c r="F39" s="409" t="s">
        <v>195</v>
      </c>
      <c r="G39" s="17"/>
      <c r="I39" s="211"/>
      <c r="J39" s="211"/>
      <c r="K39" s="211"/>
      <c r="L39" s="211"/>
      <c r="M39" s="211"/>
      <c r="O39" s="211"/>
      <c r="P39" s="211"/>
      <c r="Q39" s="211"/>
    </row>
  </sheetData>
  <sheetProtection password="CC75" sheet="1"/>
  <mergeCells count="13">
    <mergeCell ref="D5:E5"/>
    <mergeCell ref="I5:J5"/>
    <mergeCell ref="H5:H6"/>
    <mergeCell ref="B1:O1"/>
    <mergeCell ref="F5:F6"/>
    <mergeCell ref="B5:B6"/>
    <mergeCell ref="C5:C6"/>
    <mergeCell ref="G5:G6"/>
    <mergeCell ref="O5:O6"/>
    <mergeCell ref="A2:O4"/>
    <mergeCell ref="K5:M5"/>
    <mergeCell ref="N5:N6"/>
    <mergeCell ref="A5:A6"/>
  </mergeCells>
  <printOptions horizontalCentered="1"/>
  <pageMargins left="0.2755905511811024" right="0.2755905511811024" top="0.4330708661417323" bottom="0.5118110236220472" header="0.1968503937007874" footer="0.2362204724409449"/>
  <pageSetup horizontalDpi="300" verticalDpi="300" orientation="landscape" paperSize="9" scale="3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BR39"/>
  <sheetViews>
    <sheetView view="pageBreakPreview" zoomScale="55" zoomScaleNormal="75" zoomScaleSheetLayoutView="55" zoomScalePageLayoutView="0" workbookViewId="0" topLeftCell="L16">
      <selection activeCell="P11" sqref="P11"/>
    </sheetView>
  </sheetViews>
  <sheetFormatPr defaultColWidth="57.421875" defaultRowHeight="12.75"/>
  <cols>
    <col min="1" max="16384" width="57.421875" style="17" customWidth="1"/>
  </cols>
  <sheetData>
    <row r="1" spans="1:16" ht="31.5" customHeight="1">
      <c r="A1" s="408" t="s">
        <v>201</v>
      </c>
      <c r="B1" s="806" t="s">
        <v>942</v>
      </c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3"/>
    </row>
    <row r="2" spans="1:16" s="561" customFormat="1" ht="14.25" customHeight="1">
      <c r="A2" s="814"/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</row>
    <row r="3" spans="1:16" s="561" customFormat="1" ht="31.5" customHeight="1" hidden="1">
      <c r="A3" s="814"/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  <c r="P3" s="814"/>
    </row>
    <row r="4" spans="1:16" s="561" customFormat="1" ht="15.75">
      <c r="A4" s="562"/>
      <c r="B4" s="813" t="s">
        <v>256</v>
      </c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563"/>
    </row>
    <row r="5" spans="1:16" ht="15.75">
      <c r="A5" s="782" t="s">
        <v>950</v>
      </c>
      <c r="B5" s="782" t="s">
        <v>860</v>
      </c>
      <c r="C5" s="782" t="s">
        <v>850</v>
      </c>
      <c r="D5" s="782" t="s">
        <v>851</v>
      </c>
      <c r="E5" s="782" t="s">
        <v>852</v>
      </c>
      <c r="F5" s="782" t="s">
        <v>188</v>
      </c>
      <c r="G5" s="782" t="s">
        <v>853</v>
      </c>
      <c r="H5" s="782" t="s">
        <v>854</v>
      </c>
      <c r="I5" s="782" t="s">
        <v>153</v>
      </c>
      <c r="J5" s="782"/>
      <c r="K5" s="782" t="s">
        <v>154</v>
      </c>
      <c r="L5" s="782"/>
      <c r="M5" s="782" t="s">
        <v>149</v>
      </c>
      <c r="N5" s="782"/>
      <c r="O5" s="782" t="s">
        <v>857</v>
      </c>
      <c r="P5" s="782" t="s">
        <v>858</v>
      </c>
    </row>
    <row r="6" spans="1:16" ht="47.25">
      <c r="A6" s="782"/>
      <c r="B6" s="782"/>
      <c r="C6" s="782"/>
      <c r="D6" s="782"/>
      <c r="E6" s="782"/>
      <c r="F6" s="782"/>
      <c r="G6" s="782"/>
      <c r="H6" s="782"/>
      <c r="I6" s="198" t="s">
        <v>187</v>
      </c>
      <c r="J6" s="212" t="s">
        <v>855</v>
      </c>
      <c r="K6" s="198" t="s">
        <v>187</v>
      </c>
      <c r="L6" s="212" t="s">
        <v>856</v>
      </c>
      <c r="M6" s="198" t="s">
        <v>187</v>
      </c>
      <c r="N6" s="212" t="s">
        <v>861</v>
      </c>
      <c r="O6" s="782"/>
      <c r="P6" s="782"/>
    </row>
    <row r="7" spans="1:16" s="216" customFormat="1" ht="15.75">
      <c r="A7" s="179" t="s">
        <v>158</v>
      </c>
      <c r="B7" s="217"/>
      <c r="C7" s="217"/>
      <c r="D7" s="217"/>
      <c r="E7" s="217"/>
      <c r="F7" s="217"/>
      <c r="G7" s="520"/>
      <c r="H7" s="520"/>
      <c r="I7" s="520"/>
      <c r="J7" s="520"/>
      <c r="K7" s="520"/>
      <c r="L7" s="520"/>
      <c r="M7" s="520"/>
      <c r="N7" s="520"/>
      <c r="O7" s="520"/>
      <c r="P7" s="520"/>
    </row>
    <row r="8" spans="1:16" s="216" customFormat="1" ht="47.25">
      <c r="A8" s="179" t="s">
        <v>849</v>
      </c>
      <c r="B8" s="217"/>
      <c r="C8" s="217"/>
      <c r="D8" s="217"/>
      <c r="E8" s="217"/>
      <c r="F8" s="217"/>
      <c r="G8" s="520"/>
      <c r="H8" s="520"/>
      <c r="I8" s="520"/>
      <c r="J8" s="520"/>
      <c r="K8" s="520"/>
      <c r="L8" s="520"/>
      <c r="M8" s="520"/>
      <c r="N8" s="520"/>
      <c r="O8" s="520"/>
      <c r="P8" s="520"/>
    </row>
    <row r="9" spans="1:16" s="216" customFormat="1" ht="15.75">
      <c r="A9" s="179" t="s">
        <v>159</v>
      </c>
      <c r="B9" s="217"/>
      <c r="C9" s="217"/>
      <c r="D9" s="217"/>
      <c r="E9" s="217"/>
      <c r="F9" s="217"/>
      <c r="G9" s="520"/>
      <c r="H9" s="520"/>
      <c r="I9" s="520"/>
      <c r="J9" s="520"/>
      <c r="K9" s="520"/>
      <c r="L9" s="520"/>
      <c r="M9" s="520"/>
      <c r="N9" s="520"/>
      <c r="O9" s="520"/>
      <c r="P9" s="520"/>
    </row>
    <row r="10" spans="1:16" s="216" customFormat="1" ht="31.5">
      <c r="A10" s="179" t="s">
        <v>160</v>
      </c>
      <c r="B10" s="217"/>
      <c r="C10" s="217"/>
      <c r="D10" s="217"/>
      <c r="E10" s="217"/>
      <c r="F10" s="217"/>
      <c r="G10" s="520"/>
      <c r="H10" s="520"/>
      <c r="I10" s="520"/>
      <c r="J10" s="520"/>
      <c r="K10" s="520"/>
      <c r="L10" s="520"/>
      <c r="M10" s="520"/>
      <c r="N10" s="520"/>
      <c r="O10" s="520"/>
      <c r="P10" s="520"/>
    </row>
    <row r="11" spans="1:16" s="216" customFormat="1" ht="31.5">
      <c r="A11" s="179" t="s">
        <v>161</v>
      </c>
      <c r="B11" s="217"/>
      <c r="C11" s="217"/>
      <c r="D11" s="217"/>
      <c r="E11" s="217"/>
      <c r="F11" s="217"/>
      <c r="G11" s="520"/>
      <c r="H11" s="520"/>
      <c r="I11" s="520"/>
      <c r="J11" s="520"/>
      <c r="K11" s="520"/>
      <c r="L11" s="520"/>
      <c r="M11" s="520"/>
      <c r="N11" s="520"/>
      <c r="O11" s="520"/>
      <c r="P11" s="520"/>
    </row>
    <row r="12" spans="1:16" s="216" customFormat="1" ht="15.75">
      <c r="A12" s="179" t="s">
        <v>162</v>
      </c>
      <c r="B12" s="217"/>
      <c r="C12" s="217"/>
      <c r="D12" s="217"/>
      <c r="E12" s="217"/>
      <c r="F12" s="217"/>
      <c r="G12" s="520"/>
      <c r="H12" s="520"/>
      <c r="I12" s="520"/>
      <c r="J12" s="520"/>
      <c r="K12" s="520"/>
      <c r="L12" s="520"/>
      <c r="M12" s="520"/>
      <c r="N12" s="520"/>
      <c r="O12" s="520"/>
      <c r="P12" s="520"/>
    </row>
    <row r="13" spans="1:16" s="216" customFormat="1" ht="15.75">
      <c r="A13" s="179" t="s">
        <v>163</v>
      </c>
      <c r="B13" s="217"/>
      <c r="C13" s="217"/>
      <c r="D13" s="217"/>
      <c r="E13" s="217"/>
      <c r="F13" s="217"/>
      <c r="G13" s="520"/>
      <c r="H13" s="520"/>
      <c r="I13" s="520"/>
      <c r="J13" s="520"/>
      <c r="K13" s="520"/>
      <c r="L13" s="520"/>
      <c r="M13" s="520"/>
      <c r="N13" s="520"/>
      <c r="O13" s="520"/>
      <c r="P13" s="520"/>
    </row>
    <row r="14" spans="1:16" s="216" customFormat="1" ht="31.5">
      <c r="A14" s="179" t="s">
        <v>164</v>
      </c>
      <c r="B14" s="217"/>
      <c r="C14" s="217"/>
      <c r="D14" s="217"/>
      <c r="E14" s="217"/>
      <c r="F14" s="217"/>
      <c r="G14" s="520"/>
      <c r="H14" s="520"/>
      <c r="I14" s="520"/>
      <c r="J14" s="520"/>
      <c r="K14" s="520"/>
      <c r="L14" s="520"/>
      <c r="M14" s="520"/>
      <c r="N14" s="520"/>
      <c r="O14" s="520"/>
      <c r="P14" s="520"/>
    </row>
    <row r="15" spans="1:16" s="216" customFormat="1" ht="31.5">
      <c r="A15" s="179" t="s">
        <v>165</v>
      </c>
      <c r="B15" s="523">
        <f>SUM(B16:B19)</f>
        <v>0</v>
      </c>
      <c r="C15" s="523">
        <f aca="true" t="shared" si="0" ref="C15:P15">SUM(C16:C19)</f>
        <v>0</v>
      </c>
      <c r="D15" s="523">
        <f t="shared" si="0"/>
        <v>0</v>
      </c>
      <c r="E15" s="523">
        <f t="shared" si="0"/>
        <v>0</v>
      </c>
      <c r="F15" s="523">
        <f t="shared" si="0"/>
        <v>0</v>
      </c>
      <c r="G15" s="523">
        <f t="shared" si="0"/>
        <v>0</v>
      </c>
      <c r="H15" s="523">
        <f t="shared" si="0"/>
        <v>0</v>
      </c>
      <c r="I15" s="523">
        <f t="shared" si="0"/>
        <v>0</v>
      </c>
      <c r="J15" s="523">
        <f t="shared" si="0"/>
        <v>0</v>
      </c>
      <c r="K15" s="523">
        <f t="shared" si="0"/>
        <v>0</v>
      </c>
      <c r="L15" s="523">
        <f t="shared" si="0"/>
        <v>0</v>
      </c>
      <c r="M15" s="523">
        <f t="shared" si="0"/>
        <v>0</v>
      </c>
      <c r="N15" s="523">
        <f t="shared" si="0"/>
        <v>0</v>
      </c>
      <c r="O15" s="523">
        <f t="shared" si="0"/>
        <v>0</v>
      </c>
      <c r="P15" s="523">
        <f t="shared" si="0"/>
        <v>0</v>
      </c>
    </row>
    <row r="16" spans="1:16" s="216" customFormat="1" ht="15.75">
      <c r="A16" s="179" t="s">
        <v>943</v>
      </c>
      <c r="B16" s="217"/>
      <c r="C16" s="217"/>
      <c r="D16" s="217"/>
      <c r="E16" s="217"/>
      <c r="F16" s="217"/>
      <c r="G16" s="520"/>
      <c r="H16" s="520"/>
      <c r="I16" s="520"/>
      <c r="J16" s="520"/>
      <c r="K16" s="520"/>
      <c r="L16" s="520"/>
      <c r="M16" s="520"/>
      <c r="N16" s="520"/>
      <c r="O16" s="520"/>
      <c r="P16" s="520"/>
    </row>
    <row r="17" spans="1:16" s="216" customFormat="1" ht="15.75">
      <c r="A17" s="179" t="s">
        <v>944</v>
      </c>
      <c r="B17" s="217"/>
      <c r="C17" s="217"/>
      <c r="D17" s="217"/>
      <c r="E17" s="217"/>
      <c r="F17" s="217"/>
      <c r="G17" s="520"/>
      <c r="H17" s="520"/>
      <c r="I17" s="520"/>
      <c r="J17" s="520"/>
      <c r="K17" s="520"/>
      <c r="L17" s="520"/>
      <c r="M17" s="520"/>
      <c r="N17" s="520"/>
      <c r="O17" s="520"/>
      <c r="P17" s="520"/>
    </row>
    <row r="18" spans="1:16" s="216" customFormat="1" ht="15.75">
      <c r="A18" s="179" t="s">
        <v>945</v>
      </c>
      <c r="B18" s="217"/>
      <c r="C18" s="217"/>
      <c r="D18" s="217"/>
      <c r="E18" s="217"/>
      <c r="F18" s="217"/>
      <c r="G18" s="520"/>
      <c r="H18" s="520"/>
      <c r="I18" s="520"/>
      <c r="J18" s="520"/>
      <c r="K18" s="520"/>
      <c r="L18" s="520"/>
      <c r="M18" s="520"/>
      <c r="N18" s="520"/>
      <c r="O18" s="520"/>
      <c r="P18" s="520"/>
    </row>
    <row r="19" spans="1:16" s="216" customFormat="1" ht="15.75">
      <c r="A19" s="179" t="s">
        <v>946</v>
      </c>
      <c r="B19" s="217"/>
      <c r="C19" s="217"/>
      <c r="D19" s="217"/>
      <c r="E19" s="217"/>
      <c r="F19" s="217"/>
      <c r="G19" s="520"/>
      <c r="H19" s="520"/>
      <c r="I19" s="520"/>
      <c r="J19" s="520"/>
      <c r="K19" s="520"/>
      <c r="L19" s="520"/>
      <c r="M19" s="520"/>
      <c r="N19" s="520"/>
      <c r="O19" s="520"/>
      <c r="P19" s="520"/>
    </row>
    <row r="20" spans="1:16" s="216" customFormat="1" ht="15.75">
      <c r="A20" s="179" t="s">
        <v>166</v>
      </c>
      <c r="B20" s="523">
        <f>SUM(B21:B22)</f>
        <v>0</v>
      </c>
      <c r="C20" s="523">
        <f aca="true" t="shared" si="1" ref="C20:P20">SUM(C21:C22)</f>
        <v>0</v>
      </c>
      <c r="D20" s="523">
        <f t="shared" si="1"/>
        <v>0</v>
      </c>
      <c r="E20" s="523">
        <f t="shared" si="1"/>
        <v>0</v>
      </c>
      <c r="F20" s="523">
        <f t="shared" si="1"/>
        <v>0</v>
      </c>
      <c r="G20" s="523">
        <f t="shared" si="1"/>
        <v>0</v>
      </c>
      <c r="H20" s="523">
        <f t="shared" si="1"/>
        <v>0</v>
      </c>
      <c r="I20" s="523">
        <f t="shared" si="1"/>
        <v>0</v>
      </c>
      <c r="J20" s="523">
        <f t="shared" si="1"/>
        <v>0</v>
      </c>
      <c r="K20" s="523">
        <f t="shared" si="1"/>
        <v>0</v>
      </c>
      <c r="L20" s="523">
        <f t="shared" si="1"/>
        <v>0</v>
      </c>
      <c r="M20" s="523">
        <f t="shared" si="1"/>
        <v>0</v>
      </c>
      <c r="N20" s="523">
        <f t="shared" si="1"/>
        <v>0</v>
      </c>
      <c r="O20" s="523">
        <f t="shared" si="1"/>
        <v>0</v>
      </c>
      <c r="P20" s="523">
        <f t="shared" si="1"/>
        <v>0</v>
      </c>
    </row>
    <row r="21" spans="1:16" s="216" customFormat="1" ht="31.5">
      <c r="A21" s="179" t="s">
        <v>947</v>
      </c>
      <c r="B21" s="217"/>
      <c r="C21" s="217"/>
      <c r="D21" s="217"/>
      <c r="E21" s="217"/>
      <c r="F21" s="217"/>
      <c r="G21" s="520"/>
      <c r="H21" s="520"/>
      <c r="I21" s="520"/>
      <c r="J21" s="520"/>
      <c r="K21" s="520"/>
      <c r="L21" s="520"/>
      <c r="M21" s="520"/>
      <c r="N21" s="520"/>
      <c r="O21" s="520"/>
      <c r="P21" s="520"/>
    </row>
    <row r="22" spans="1:16" s="216" customFormat="1" ht="15.75">
      <c r="A22" s="179" t="s">
        <v>948</v>
      </c>
      <c r="B22" s="217"/>
      <c r="C22" s="217"/>
      <c r="D22" s="217"/>
      <c r="E22" s="217"/>
      <c r="F22" s="217"/>
      <c r="G22" s="520"/>
      <c r="H22" s="520"/>
      <c r="I22" s="520"/>
      <c r="J22" s="520"/>
      <c r="K22" s="520"/>
      <c r="L22" s="520"/>
      <c r="M22" s="520"/>
      <c r="N22" s="520"/>
      <c r="O22" s="520"/>
      <c r="P22" s="520"/>
    </row>
    <row r="23" spans="1:16" s="216" customFormat="1" ht="31.5">
      <c r="A23" s="179" t="s">
        <v>167</v>
      </c>
      <c r="B23" s="182">
        <f>SUM(B24:B27)</f>
        <v>0</v>
      </c>
      <c r="C23" s="182">
        <f aca="true" t="shared" si="2" ref="C23:P23">SUM(C24:C27)</f>
        <v>0</v>
      </c>
      <c r="D23" s="182">
        <f t="shared" si="2"/>
        <v>0</v>
      </c>
      <c r="E23" s="182">
        <f t="shared" si="2"/>
        <v>0</v>
      </c>
      <c r="F23" s="182">
        <f t="shared" si="2"/>
        <v>0</v>
      </c>
      <c r="G23" s="182">
        <f t="shared" si="2"/>
        <v>0</v>
      </c>
      <c r="H23" s="182">
        <f t="shared" si="2"/>
        <v>0</v>
      </c>
      <c r="I23" s="182">
        <f t="shared" si="2"/>
        <v>0</v>
      </c>
      <c r="J23" s="182">
        <f t="shared" si="2"/>
        <v>0</v>
      </c>
      <c r="K23" s="182">
        <f t="shared" si="2"/>
        <v>0</v>
      </c>
      <c r="L23" s="182">
        <f t="shared" si="2"/>
        <v>0</v>
      </c>
      <c r="M23" s="182">
        <f t="shared" si="2"/>
        <v>0</v>
      </c>
      <c r="N23" s="182">
        <f t="shared" si="2"/>
        <v>0</v>
      </c>
      <c r="O23" s="182">
        <f t="shared" si="2"/>
        <v>0</v>
      </c>
      <c r="P23" s="182">
        <f t="shared" si="2"/>
        <v>0</v>
      </c>
    </row>
    <row r="24" spans="1:70" ht="15.75">
      <c r="A24" s="179" t="s">
        <v>845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</row>
    <row r="25" spans="1:70" ht="15.75">
      <c r="A25" s="179" t="s">
        <v>846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20"/>
      <c r="L25" s="220"/>
      <c r="M25" s="220"/>
      <c r="N25" s="220"/>
      <c r="O25" s="220"/>
      <c r="P25" s="220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</row>
    <row r="26" spans="1:70" s="209" customFormat="1" ht="15.75">
      <c r="A26" s="179" t="s">
        <v>847</v>
      </c>
      <c r="B26" s="201"/>
      <c r="C26" s="201"/>
      <c r="D26" s="201"/>
      <c r="E26" s="201"/>
      <c r="F26" s="201"/>
      <c r="G26" s="201"/>
      <c r="H26" s="201"/>
      <c r="I26" s="201"/>
      <c r="J26" s="181"/>
      <c r="K26" s="181"/>
      <c r="L26" s="181"/>
      <c r="M26" s="181"/>
      <c r="N26" s="181"/>
      <c r="O26" s="181"/>
      <c r="P26" s="225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</row>
    <row r="27" spans="1:70" ht="15.75">
      <c r="A27" s="179" t="s">
        <v>848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7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</row>
    <row r="28" spans="1:16" ht="47.25">
      <c r="A28" s="179" t="s">
        <v>168</v>
      </c>
      <c r="B28" s="309"/>
      <c r="C28" s="522"/>
      <c r="D28" s="522"/>
      <c r="E28" s="522"/>
      <c r="F28" s="522"/>
      <c r="G28" s="524"/>
      <c r="H28" s="220"/>
      <c r="I28" s="220"/>
      <c r="J28" s="220"/>
      <c r="K28" s="220"/>
      <c r="L28" s="220"/>
      <c r="M28" s="220"/>
      <c r="N28" s="220"/>
      <c r="O28" s="220"/>
      <c r="P28" s="227"/>
    </row>
    <row r="29" spans="1:16" ht="47.25">
      <c r="A29" s="179" t="s">
        <v>169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</row>
    <row r="30" spans="1:16" ht="31.5">
      <c r="A30" s="179" t="s">
        <v>170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</row>
    <row r="31" spans="1:16" ht="15.75">
      <c r="A31" s="179" t="s">
        <v>171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</row>
    <row r="32" spans="1:16" ht="15.75">
      <c r="A32" s="179" t="s">
        <v>172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</row>
    <row r="33" spans="1:16" ht="31.5">
      <c r="A33" s="179" t="s">
        <v>173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</row>
    <row r="34" spans="1:16" ht="15.75">
      <c r="A34" s="179" t="s">
        <v>174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</row>
    <row r="35" spans="1:16" ht="15.75">
      <c r="A35" s="179" t="s">
        <v>175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</row>
    <row r="36" spans="1:16" ht="15.75">
      <c r="A36" s="176" t="s">
        <v>176</v>
      </c>
      <c r="B36" s="184">
        <f>SUM(B7,B9:B14,B15,B20,B23,B28:B35)</f>
        <v>0</v>
      </c>
      <c r="C36" s="184">
        <f aca="true" t="shared" si="3" ref="C36:P36">SUM(C7,C9:C14,C15,C20,C23,C28:C35)</f>
        <v>0</v>
      </c>
      <c r="D36" s="184">
        <f t="shared" si="3"/>
        <v>0</v>
      </c>
      <c r="E36" s="184">
        <f t="shared" si="3"/>
        <v>0</v>
      </c>
      <c r="F36" s="184">
        <f t="shared" si="3"/>
        <v>0</v>
      </c>
      <c r="G36" s="184">
        <f t="shared" si="3"/>
        <v>0</v>
      </c>
      <c r="H36" s="184">
        <f t="shared" si="3"/>
        <v>0</v>
      </c>
      <c r="I36" s="184">
        <f t="shared" si="3"/>
        <v>0</v>
      </c>
      <c r="J36" s="184">
        <f t="shared" si="3"/>
        <v>0</v>
      </c>
      <c r="K36" s="184">
        <f t="shared" si="3"/>
        <v>0</v>
      </c>
      <c r="L36" s="184">
        <f t="shared" si="3"/>
        <v>0</v>
      </c>
      <c r="M36" s="184">
        <f t="shared" si="3"/>
        <v>0</v>
      </c>
      <c r="N36" s="184">
        <f t="shared" si="3"/>
        <v>0</v>
      </c>
      <c r="O36" s="184">
        <f t="shared" si="3"/>
        <v>0</v>
      </c>
      <c r="P36" s="184">
        <f t="shared" si="3"/>
        <v>0</v>
      </c>
    </row>
    <row r="37" ht="15.75">
      <c r="A37" s="229"/>
    </row>
    <row r="39" spans="1:15" ht="15.75">
      <c r="A39" s="409" t="s">
        <v>196</v>
      </c>
      <c r="B39" s="211"/>
      <c r="C39" s="211"/>
      <c r="D39" s="409" t="s">
        <v>197</v>
      </c>
      <c r="E39" s="211"/>
      <c r="F39" s="409" t="s">
        <v>195</v>
      </c>
      <c r="H39" s="211"/>
      <c r="I39" s="211"/>
      <c r="J39" s="211"/>
      <c r="K39" s="211"/>
      <c r="L39" s="211"/>
      <c r="M39" s="211"/>
      <c r="N39" s="211"/>
      <c r="O39" s="211"/>
    </row>
  </sheetData>
  <sheetProtection password="CC75" sheet="1"/>
  <mergeCells count="16">
    <mergeCell ref="I5:J5"/>
    <mergeCell ref="B5:B6"/>
    <mergeCell ref="C5:C6"/>
    <mergeCell ref="D5:D6"/>
    <mergeCell ref="E5:E6"/>
    <mergeCell ref="F5:F6"/>
    <mergeCell ref="B1:O1"/>
    <mergeCell ref="M5:N5"/>
    <mergeCell ref="O5:O6"/>
    <mergeCell ref="P5:P6"/>
    <mergeCell ref="G5:G6"/>
    <mergeCell ref="H5:H6"/>
    <mergeCell ref="K5:L5"/>
    <mergeCell ref="B4:O4"/>
    <mergeCell ref="A2:P3"/>
    <mergeCell ref="A5:A6"/>
  </mergeCells>
  <printOptions horizontalCentered="1"/>
  <pageMargins left="0.2755905511811024" right="0.2755905511811024" top="0.3937007874015748" bottom="0.5118110236220472" header="0.1968503937007874" footer="0.2362204724409449"/>
  <pageSetup horizontalDpi="300" verticalDpi="3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36"/>
  <sheetViews>
    <sheetView view="pageBreakPreview" zoomScale="10" zoomScaleNormal="10" zoomScaleSheetLayoutView="10" zoomScalePageLayoutView="0" workbookViewId="0" topLeftCell="A1">
      <selection activeCell="P11" sqref="P11"/>
    </sheetView>
  </sheetViews>
  <sheetFormatPr defaultColWidth="153.57421875" defaultRowHeight="12.75"/>
  <cols>
    <col min="1" max="1" width="255.00390625" style="0" customWidth="1"/>
  </cols>
  <sheetData>
    <row r="1" spans="1:16" ht="45">
      <c r="A1" s="706" t="s">
        <v>1202</v>
      </c>
      <c r="B1" s="816" t="s">
        <v>1203</v>
      </c>
      <c r="C1" s="816"/>
      <c r="D1" s="816"/>
      <c r="E1" s="816"/>
      <c r="F1" s="816"/>
      <c r="G1" s="816"/>
      <c r="H1" s="816"/>
      <c r="I1" s="817"/>
      <c r="J1" s="817"/>
      <c r="K1" s="817"/>
      <c r="L1" s="817"/>
      <c r="M1" s="817"/>
      <c r="N1" s="817"/>
      <c r="O1" s="817"/>
      <c r="P1" s="817"/>
    </row>
    <row r="2" spans="1:16" ht="45">
      <c r="A2" s="8"/>
      <c r="B2" s="818" t="s">
        <v>18</v>
      </c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</row>
    <row r="3" spans="1:16" ht="45">
      <c r="A3" s="815" t="s">
        <v>1204</v>
      </c>
      <c r="B3" s="815" t="s">
        <v>238</v>
      </c>
      <c r="C3" s="815" t="s">
        <v>239</v>
      </c>
      <c r="D3" s="815" t="s">
        <v>240</v>
      </c>
      <c r="E3" s="815" t="s">
        <v>3</v>
      </c>
      <c r="F3" s="815" t="s">
        <v>188</v>
      </c>
      <c r="G3" s="815" t="s">
        <v>4</v>
      </c>
      <c r="H3" s="815"/>
      <c r="I3" s="815" t="s">
        <v>153</v>
      </c>
      <c r="J3" s="815"/>
      <c r="K3" s="815" t="s">
        <v>154</v>
      </c>
      <c r="L3" s="815"/>
      <c r="M3" s="815" t="s">
        <v>149</v>
      </c>
      <c r="N3" s="815"/>
      <c r="O3" s="815" t="s">
        <v>241</v>
      </c>
      <c r="P3" s="815" t="s">
        <v>242</v>
      </c>
    </row>
    <row r="4" spans="1:16" ht="135">
      <c r="A4" s="815"/>
      <c r="B4" s="815"/>
      <c r="C4" s="815"/>
      <c r="D4" s="815"/>
      <c r="E4" s="815"/>
      <c r="F4" s="815"/>
      <c r="G4" s="707" t="s">
        <v>211</v>
      </c>
      <c r="H4" s="707" t="s">
        <v>187</v>
      </c>
      <c r="I4" s="707" t="s">
        <v>187</v>
      </c>
      <c r="J4" s="708" t="s">
        <v>257</v>
      </c>
      <c r="K4" s="707" t="s">
        <v>187</v>
      </c>
      <c r="L4" s="708" t="s">
        <v>258</v>
      </c>
      <c r="M4" s="707" t="s">
        <v>187</v>
      </c>
      <c r="N4" s="708" t="s">
        <v>260</v>
      </c>
      <c r="O4" s="815"/>
      <c r="P4" s="815"/>
    </row>
    <row r="5" spans="1:16" ht="45.75">
      <c r="A5" s="709" t="s">
        <v>158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</row>
    <row r="6" spans="1:16" ht="91.5">
      <c r="A6" s="709" t="s">
        <v>1205</v>
      </c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</row>
    <row r="7" spans="1:16" ht="45.75">
      <c r="A7" s="709" t="s">
        <v>159</v>
      </c>
      <c r="B7" s="711"/>
      <c r="C7" s="711"/>
      <c r="D7" s="712"/>
      <c r="E7" s="712"/>
      <c r="F7" s="712"/>
      <c r="G7" s="713"/>
      <c r="H7" s="713"/>
      <c r="I7" s="713"/>
      <c r="J7" s="713"/>
      <c r="K7" s="710"/>
      <c r="L7" s="710"/>
      <c r="M7" s="710"/>
      <c r="N7" s="710"/>
      <c r="O7" s="710"/>
      <c r="P7" s="710"/>
    </row>
    <row r="8" spans="1:16" ht="91.5">
      <c r="A8" s="709" t="s">
        <v>160</v>
      </c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</row>
    <row r="9" spans="1:16" ht="45.75">
      <c r="A9" s="709" t="s">
        <v>161</v>
      </c>
      <c r="B9" s="710"/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</row>
    <row r="10" spans="1:16" ht="45.75">
      <c r="A10" s="709" t="s">
        <v>162</v>
      </c>
      <c r="B10" s="710"/>
      <c r="C10" s="710"/>
      <c r="D10" s="710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0"/>
      <c r="P10" s="710"/>
    </row>
    <row r="11" spans="1:16" ht="45.75">
      <c r="A11" s="709" t="s">
        <v>163</v>
      </c>
      <c r="B11" s="710"/>
      <c r="C11" s="710"/>
      <c r="D11" s="710"/>
      <c r="E11" s="710"/>
      <c r="F11" s="710"/>
      <c r="G11" s="710"/>
      <c r="H11" s="710"/>
      <c r="I11" s="710"/>
      <c r="J11" s="710"/>
      <c r="K11" s="710"/>
      <c r="L11" s="710"/>
      <c r="M11" s="710"/>
      <c r="N11" s="710"/>
      <c r="O11" s="710"/>
      <c r="P11" s="710"/>
    </row>
    <row r="12" spans="1:16" ht="45.75">
      <c r="A12" s="709" t="s">
        <v>164</v>
      </c>
      <c r="B12" s="710"/>
      <c r="C12" s="710"/>
      <c r="D12" s="710"/>
      <c r="E12" s="710"/>
      <c r="F12" s="710"/>
      <c r="G12" s="710"/>
      <c r="H12" s="710"/>
      <c r="I12" s="710"/>
      <c r="J12" s="710"/>
      <c r="K12" s="710"/>
      <c r="L12" s="710"/>
      <c r="M12" s="710"/>
      <c r="N12" s="710"/>
      <c r="O12" s="710"/>
      <c r="P12" s="710"/>
    </row>
    <row r="13" spans="1:16" ht="45.75">
      <c r="A13" s="709" t="s">
        <v>165</v>
      </c>
      <c r="B13" s="714">
        <f>SUM(B14:B17)</f>
        <v>0</v>
      </c>
      <c r="C13" s="714">
        <f aca="true" t="shared" si="0" ref="C13:P13">SUM(C14:C17)</f>
        <v>0</v>
      </c>
      <c r="D13" s="714">
        <f t="shared" si="0"/>
        <v>0</v>
      </c>
      <c r="E13" s="714">
        <f t="shared" si="0"/>
        <v>0</v>
      </c>
      <c r="F13" s="714">
        <f t="shared" si="0"/>
        <v>0</v>
      </c>
      <c r="G13" s="714">
        <f t="shared" si="0"/>
        <v>0</v>
      </c>
      <c r="H13" s="714">
        <f t="shared" si="0"/>
        <v>0</v>
      </c>
      <c r="I13" s="714">
        <f t="shared" si="0"/>
        <v>0</v>
      </c>
      <c r="J13" s="714">
        <f t="shared" si="0"/>
        <v>0</v>
      </c>
      <c r="K13" s="714">
        <f t="shared" si="0"/>
        <v>0</v>
      </c>
      <c r="L13" s="714">
        <f t="shared" si="0"/>
        <v>0</v>
      </c>
      <c r="M13" s="714">
        <f t="shared" si="0"/>
        <v>0</v>
      </c>
      <c r="N13" s="714">
        <f t="shared" si="0"/>
        <v>0</v>
      </c>
      <c r="O13" s="714">
        <f t="shared" si="0"/>
        <v>0</v>
      </c>
      <c r="P13" s="714">
        <f t="shared" si="0"/>
        <v>0</v>
      </c>
    </row>
    <row r="14" spans="1:16" ht="45.75">
      <c r="A14" s="709" t="s">
        <v>943</v>
      </c>
      <c r="B14" s="710"/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  <c r="O14" s="710"/>
      <c r="P14" s="710"/>
    </row>
    <row r="15" spans="1:16" ht="45.75">
      <c r="A15" s="709" t="s">
        <v>944</v>
      </c>
      <c r="B15" s="710"/>
      <c r="C15" s="710"/>
      <c r="D15" s="710"/>
      <c r="E15" s="710"/>
      <c r="F15" s="710"/>
      <c r="G15" s="710"/>
      <c r="H15" s="710"/>
      <c r="I15" s="710"/>
      <c r="J15" s="710"/>
      <c r="K15" s="710"/>
      <c r="L15" s="710"/>
      <c r="M15" s="710"/>
      <c r="N15" s="710"/>
      <c r="O15" s="710"/>
      <c r="P15" s="710"/>
    </row>
    <row r="16" spans="1:16" ht="45.75">
      <c r="A16" s="709" t="s">
        <v>945</v>
      </c>
      <c r="B16" s="710"/>
      <c r="C16" s="710"/>
      <c r="D16" s="710"/>
      <c r="E16" s="710"/>
      <c r="F16" s="710"/>
      <c r="G16" s="710"/>
      <c r="H16" s="710"/>
      <c r="I16" s="710"/>
      <c r="J16" s="710"/>
      <c r="K16" s="710"/>
      <c r="L16" s="710"/>
      <c r="M16" s="710"/>
      <c r="N16" s="710"/>
      <c r="O16" s="710"/>
      <c r="P16" s="710"/>
    </row>
    <row r="17" spans="1:16" ht="45.75">
      <c r="A17" s="709" t="s">
        <v>946</v>
      </c>
      <c r="B17" s="710"/>
      <c r="C17" s="710"/>
      <c r="D17" s="710"/>
      <c r="E17" s="710"/>
      <c r="F17" s="710"/>
      <c r="G17" s="710"/>
      <c r="H17" s="710"/>
      <c r="I17" s="710"/>
      <c r="J17" s="710"/>
      <c r="K17" s="710"/>
      <c r="L17" s="710"/>
      <c r="M17" s="710"/>
      <c r="N17" s="710"/>
      <c r="O17" s="710"/>
      <c r="P17" s="710"/>
    </row>
    <row r="18" spans="1:16" ht="45.75">
      <c r="A18" s="709" t="s">
        <v>166</v>
      </c>
      <c r="B18" s="714">
        <f>SUM(B19:B20)</f>
        <v>0</v>
      </c>
      <c r="C18" s="714">
        <f aca="true" t="shared" si="1" ref="C18:P18">SUM(C19:C20)</f>
        <v>0</v>
      </c>
      <c r="D18" s="714">
        <f t="shared" si="1"/>
        <v>0</v>
      </c>
      <c r="E18" s="714">
        <f t="shared" si="1"/>
        <v>0</v>
      </c>
      <c r="F18" s="714">
        <f t="shared" si="1"/>
        <v>0</v>
      </c>
      <c r="G18" s="714">
        <f t="shared" si="1"/>
        <v>0</v>
      </c>
      <c r="H18" s="714">
        <f t="shared" si="1"/>
        <v>0</v>
      </c>
      <c r="I18" s="714">
        <f t="shared" si="1"/>
        <v>0</v>
      </c>
      <c r="J18" s="714">
        <f t="shared" si="1"/>
        <v>0</v>
      </c>
      <c r="K18" s="714">
        <f t="shared" si="1"/>
        <v>0</v>
      </c>
      <c r="L18" s="714">
        <f t="shared" si="1"/>
        <v>0</v>
      </c>
      <c r="M18" s="714">
        <f t="shared" si="1"/>
        <v>0</v>
      </c>
      <c r="N18" s="714">
        <f t="shared" si="1"/>
        <v>0</v>
      </c>
      <c r="O18" s="714">
        <f t="shared" si="1"/>
        <v>0</v>
      </c>
      <c r="P18" s="714">
        <f t="shared" si="1"/>
        <v>0</v>
      </c>
    </row>
    <row r="19" spans="1:16" ht="45.75">
      <c r="A19" s="709" t="s">
        <v>947</v>
      </c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</row>
    <row r="20" spans="1:16" ht="45.75">
      <c r="A20" s="709" t="s">
        <v>948</v>
      </c>
      <c r="B20" s="710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</row>
    <row r="21" spans="1:16" ht="91.5">
      <c r="A21" s="709" t="s">
        <v>167</v>
      </c>
      <c r="B21" s="714">
        <f>SUM(B22:B25)</f>
        <v>0</v>
      </c>
      <c r="C21" s="714">
        <f aca="true" t="shared" si="2" ref="C21:P21">SUM(C22:C25)</f>
        <v>0</v>
      </c>
      <c r="D21" s="714">
        <f t="shared" si="2"/>
        <v>0</v>
      </c>
      <c r="E21" s="714">
        <f t="shared" si="2"/>
        <v>0</v>
      </c>
      <c r="F21" s="714">
        <f t="shared" si="2"/>
        <v>0</v>
      </c>
      <c r="G21" s="714">
        <f t="shared" si="2"/>
        <v>0</v>
      </c>
      <c r="H21" s="714">
        <f t="shared" si="2"/>
        <v>0</v>
      </c>
      <c r="I21" s="714">
        <f t="shared" si="2"/>
        <v>0</v>
      </c>
      <c r="J21" s="714">
        <f t="shared" si="2"/>
        <v>0</v>
      </c>
      <c r="K21" s="714">
        <f t="shared" si="2"/>
        <v>0</v>
      </c>
      <c r="L21" s="714">
        <f t="shared" si="2"/>
        <v>0</v>
      </c>
      <c r="M21" s="714">
        <f t="shared" si="2"/>
        <v>0</v>
      </c>
      <c r="N21" s="714">
        <f t="shared" si="2"/>
        <v>0</v>
      </c>
      <c r="O21" s="714">
        <f t="shared" si="2"/>
        <v>0</v>
      </c>
      <c r="P21" s="714">
        <f t="shared" si="2"/>
        <v>0</v>
      </c>
    </row>
    <row r="22" spans="1:16" ht="45.75">
      <c r="A22" s="709" t="s">
        <v>845</v>
      </c>
      <c r="B22" s="710"/>
      <c r="C22" s="710"/>
      <c r="D22" s="710"/>
      <c r="E22" s="710"/>
      <c r="F22" s="710"/>
      <c r="G22" s="710"/>
      <c r="H22" s="710"/>
      <c r="I22" s="710"/>
      <c r="J22" s="710"/>
      <c r="K22" s="710"/>
      <c r="L22" s="710"/>
      <c r="M22" s="710"/>
      <c r="N22" s="710"/>
      <c r="O22" s="710"/>
      <c r="P22" s="710"/>
    </row>
    <row r="23" spans="1:16" ht="45.75">
      <c r="A23" s="709" t="s">
        <v>846</v>
      </c>
      <c r="B23" s="710"/>
      <c r="C23" s="710"/>
      <c r="D23" s="710"/>
      <c r="E23" s="710"/>
      <c r="F23" s="710"/>
      <c r="G23" s="710"/>
      <c r="H23" s="710"/>
      <c r="I23" s="710"/>
      <c r="J23" s="710"/>
      <c r="K23" s="710"/>
      <c r="L23" s="710"/>
      <c r="M23" s="710"/>
      <c r="N23" s="710"/>
      <c r="O23" s="710"/>
      <c r="P23" s="710"/>
    </row>
    <row r="24" spans="1:16" ht="45.75">
      <c r="A24" s="709" t="s">
        <v>1206</v>
      </c>
      <c r="B24" s="710"/>
      <c r="C24" s="710"/>
      <c r="D24" s="710"/>
      <c r="E24" s="710"/>
      <c r="F24" s="710"/>
      <c r="G24" s="710"/>
      <c r="H24" s="710"/>
      <c r="I24" s="710"/>
      <c r="J24" s="710"/>
      <c r="K24" s="710"/>
      <c r="L24" s="710"/>
      <c r="M24" s="710"/>
      <c r="N24" s="710"/>
      <c r="O24" s="710"/>
      <c r="P24" s="710"/>
    </row>
    <row r="25" spans="1:16" ht="45.75">
      <c r="A25" s="709" t="s">
        <v>848</v>
      </c>
      <c r="B25" s="710"/>
      <c r="C25" s="710"/>
      <c r="D25" s="710"/>
      <c r="E25" s="710"/>
      <c r="F25" s="710"/>
      <c r="G25" s="710"/>
      <c r="H25" s="710"/>
      <c r="I25" s="710"/>
      <c r="J25" s="710"/>
      <c r="K25" s="710"/>
      <c r="L25" s="710"/>
      <c r="M25" s="710"/>
      <c r="N25" s="710"/>
      <c r="O25" s="710"/>
      <c r="P25" s="710"/>
    </row>
    <row r="26" spans="1:16" ht="91.5">
      <c r="A26" s="709" t="s">
        <v>168</v>
      </c>
      <c r="B26" s="710"/>
      <c r="C26" s="710"/>
      <c r="D26" s="710"/>
      <c r="E26" s="710"/>
      <c r="F26" s="710"/>
      <c r="G26" s="710"/>
      <c r="H26" s="710"/>
      <c r="I26" s="710"/>
      <c r="J26" s="710"/>
      <c r="K26" s="710"/>
      <c r="L26" s="710"/>
      <c r="M26" s="710"/>
      <c r="N26" s="710"/>
      <c r="O26" s="710"/>
      <c r="P26" s="710"/>
    </row>
    <row r="27" spans="1:16" ht="91.5">
      <c r="A27" s="709" t="s">
        <v>169</v>
      </c>
      <c r="B27" s="710"/>
      <c r="C27" s="710"/>
      <c r="D27" s="710"/>
      <c r="E27" s="710"/>
      <c r="F27" s="710"/>
      <c r="G27" s="710"/>
      <c r="H27" s="710"/>
      <c r="I27" s="710"/>
      <c r="J27" s="710"/>
      <c r="K27" s="710"/>
      <c r="L27" s="710"/>
      <c r="M27" s="710"/>
      <c r="N27" s="710"/>
      <c r="O27" s="710"/>
      <c r="P27" s="710"/>
    </row>
    <row r="28" spans="1:16" ht="45.75">
      <c r="A28" s="709" t="s">
        <v>170</v>
      </c>
      <c r="B28" s="710"/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</row>
    <row r="29" spans="1:16" ht="45.75">
      <c r="A29" s="709" t="s">
        <v>171</v>
      </c>
      <c r="B29" s="710"/>
      <c r="C29" s="710"/>
      <c r="D29" s="710"/>
      <c r="E29" s="710"/>
      <c r="F29" s="710"/>
      <c r="G29" s="710"/>
      <c r="H29" s="710"/>
      <c r="I29" s="710"/>
      <c r="J29" s="710"/>
      <c r="K29" s="710"/>
      <c r="L29" s="710"/>
      <c r="M29" s="710"/>
      <c r="N29" s="710"/>
      <c r="O29" s="710"/>
      <c r="P29" s="710"/>
    </row>
    <row r="30" spans="1:16" ht="45.75">
      <c r="A30" s="709" t="s">
        <v>172</v>
      </c>
      <c r="B30" s="710"/>
      <c r="C30" s="710"/>
      <c r="D30" s="710"/>
      <c r="E30" s="710"/>
      <c r="F30" s="710"/>
      <c r="G30" s="710"/>
      <c r="H30" s="710"/>
      <c r="I30" s="710"/>
      <c r="J30" s="710"/>
      <c r="K30" s="710"/>
      <c r="L30" s="710"/>
      <c r="M30" s="710"/>
      <c r="N30" s="710"/>
      <c r="O30" s="710"/>
      <c r="P30" s="710"/>
    </row>
    <row r="31" spans="1:16" ht="45.75">
      <c r="A31" s="709" t="s">
        <v>173</v>
      </c>
      <c r="B31" s="710"/>
      <c r="C31" s="710"/>
      <c r="D31" s="710"/>
      <c r="E31" s="710"/>
      <c r="F31" s="710"/>
      <c r="G31" s="710"/>
      <c r="H31" s="710"/>
      <c r="I31" s="710"/>
      <c r="J31" s="710"/>
      <c r="K31" s="710"/>
      <c r="L31" s="710"/>
      <c r="M31" s="710"/>
      <c r="N31" s="710"/>
      <c r="O31" s="710"/>
      <c r="P31" s="710"/>
    </row>
    <row r="32" spans="1:16" ht="45.75">
      <c r="A32" s="709" t="s">
        <v>174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710"/>
      <c r="O32" s="710"/>
      <c r="P32" s="710"/>
    </row>
    <row r="33" spans="1:16" ht="45.75">
      <c r="A33" s="709" t="s">
        <v>175</v>
      </c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710"/>
      <c r="O33" s="710"/>
      <c r="P33" s="710"/>
    </row>
    <row r="34" spans="1:16" ht="45">
      <c r="A34" s="715" t="s">
        <v>176</v>
      </c>
      <c r="B34" s="716">
        <f>SUM(B5,B7:B12,B13,B18,B21,B26:B33)</f>
        <v>0</v>
      </c>
      <c r="C34" s="716">
        <f aca="true" t="shared" si="3" ref="C34:P34">SUM(C5,C7:C12,C13,C18,C21,C26:C33)</f>
        <v>0</v>
      </c>
      <c r="D34" s="716">
        <f t="shared" si="3"/>
        <v>0</v>
      </c>
      <c r="E34" s="716">
        <f t="shared" si="3"/>
        <v>0</v>
      </c>
      <c r="F34" s="716">
        <f t="shared" si="3"/>
        <v>0</v>
      </c>
      <c r="G34" s="716">
        <f t="shared" si="3"/>
        <v>0</v>
      </c>
      <c r="H34" s="716">
        <f t="shared" si="3"/>
        <v>0</v>
      </c>
      <c r="I34" s="716">
        <f t="shared" si="3"/>
        <v>0</v>
      </c>
      <c r="J34" s="716">
        <f t="shared" si="3"/>
        <v>0</v>
      </c>
      <c r="K34" s="716">
        <f t="shared" si="3"/>
        <v>0</v>
      </c>
      <c r="L34" s="716">
        <f t="shared" si="3"/>
        <v>0</v>
      </c>
      <c r="M34" s="716">
        <f t="shared" si="3"/>
        <v>0</v>
      </c>
      <c r="N34" s="716">
        <f t="shared" si="3"/>
        <v>0</v>
      </c>
      <c r="O34" s="716">
        <f t="shared" si="3"/>
        <v>0</v>
      </c>
      <c r="P34" s="716">
        <f t="shared" si="3"/>
        <v>0</v>
      </c>
    </row>
    <row r="35" spans="1:16" ht="45">
      <c r="A35" s="717"/>
      <c r="B35" s="717"/>
      <c r="C35" s="717"/>
      <c r="D35" s="717"/>
      <c r="E35" s="717"/>
      <c r="F35" s="717"/>
      <c r="G35" s="717"/>
      <c r="H35" s="717"/>
      <c r="I35" s="717"/>
      <c r="J35" s="717"/>
      <c r="K35" s="717"/>
      <c r="L35" s="717"/>
      <c r="M35" s="717"/>
      <c r="N35" s="717"/>
      <c r="O35" s="717"/>
      <c r="P35" s="717"/>
    </row>
    <row r="36" spans="1:16" ht="45">
      <c r="A36" s="17"/>
      <c r="B36" s="717"/>
      <c r="C36" s="717"/>
      <c r="D36" s="717"/>
      <c r="E36" s="717"/>
      <c r="F36" s="717"/>
      <c r="G36" s="717"/>
      <c r="H36" s="717"/>
      <c r="I36" s="717"/>
      <c r="J36" s="717"/>
      <c r="K36" s="717"/>
      <c r="L36" s="717"/>
      <c r="M36" s="717"/>
      <c r="N36" s="717"/>
      <c r="O36" s="717"/>
      <c r="P36" s="717"/>
    </row>
  </sheetData>
  <sheetProtection password="CC75" sheet="1"/>
  <mergeCells count="16">
    <mergeCell ref="I3:J3"/>
    <mergeCell ref="K3:L3"/>
    <mergeCell ref="F3:F4"/>
    <mergeCell ref="P3:P4"/>
    <mergeCell ref="B1:H1"/>
    <mergeCell ref="I1:P1"/>
    <mergeCell ref="B2:H2"/>
    <mergeCell ref="I2:P2"/>
    <mergeCell ref="M3:N3"/>
    <mergeCell ref="O3:O4"/>
    <mergeCell ref="A3:A4"/>
    <mergeCell ref="B3:B4"/>
    <mergeCell ref="C3:C4"/>
    <mergeCell ref="D3:D4"/>
    <mergeCell ref="E3:E4"/>
    <mergeCell ref="G3:H3"/>
  </mergeCells>
  <printOptions/>
  <pageMargins left="0.7" right="0.7" top="0.75" bottom="0.75" header="0.3" footer="0.3"/>
  <pageSetup horizontalDpi="600" verticalDpi="600" orientation="landscape" paperSize="9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33"/>
  <sheetViews>
    <sheetView view="pageBreakPreview" zoomScale="25" zoomScaleNormal="25" zoomScaleSheetLayoutView="25" zoomScalePageLayoutView="0" workbookViewId="0" topLeftCell="A1">
      <selection activeCell="P11" sqref="P11"/>
    </sheetView>
  </sheetViews>
  <sheetFormatPr defaultColWidth="9.140625" defaultRowHeight="12.75"/>
  <cols>
    <col min="1" max="1" width="151.28125" style="0" customWidth="1"/>
    <col min="2" max="2" width="131.57421875" style="0" customWidth="1"/>
    <col min="3" max="3" width="68.7109375" style="0" customWidth="1"/>
    <col min="4" max="4" width="113.7109375" style="0" customWidth="1"/>
    <col min="5" max="5" width="92.7109375" style="0" customWidth="1"/>
    <col min="6" max="6" width="98.00390625" style="0" customWidth="1"/>
    <col min="7" max="7" width="63.28125" style="0" customWidth="1"/>
    <col min="8" max="8" width="45.140625" style="0" customWidth="1"/>
    <col min="9" max="9" width="70.8515625" style="0" customWidth="1"/>
    <col min="10" max="10" width="70.140625" style="0" customWidth="1"/>
    <col min="11" max="11" width="52.00390625" style="0" customWidth="1"/>
    <col min="12" max="12" width="75.8515625" style="0" customWidth="1"/>
    <col min="13" max="13" width="48.57421875" style="0" customWidth="1"/>
    <col min="14" max="14" width="76.57421875" style="0" customWidth="1"/>
    <col min="15" max="15" width="66.57421875" style="0" customWidth="1"/>
    <col min="16" max="16" width="52.28125" style="0" customWidth="1"/>
  </cols>
  <sheetData>
    <row r="1" spans="1:16" ht="41.25" customHeight="1">
      <c r="A1" s="730" t="s">
        <v>1202</v>
      </c>
      <c r="B1" s="823" t="s">
        <v>1207</v>
      </c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</row>
    <row r="2" spans="1:16" ht="90" customHeight="1">
      <c r="A2" s="718"/>
      <c r="B2" s="824" t="s">
        <v>5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</row>
    <row r="3" spans="1:16" ht="33">
      <c r="A3" s="819" t="s">
        <v>950</v>
      </c>
      <c r="B3" s="819" t="s">
        <v>6</v>
      </c>
      <c r="C3" s="819" t="s">
        <v>7</v>
      </c>
      <c r="D3" s="819" t="s">
        <v>8</v>
      </c>
      <c r="E3" s="819" t="s">
        <v>9</v>
      </c>
      <c r="F3" s="819" t="s">
        <v>10</v>
      </c>
      <c r="G3" s="819" t="s">
        <v>11</v>
      </c>
      <c r="H3" s="819"/>
      <c r="I3" s="819" t="s">
        <v>12</v>
      </c>
      <c r="J3" s="819"/>
      <c r="K3" s="819" t="s">
        <v>13</v>
      </c>
      <c r="L3" s="819"/>
      <c r="M3" s="819" t="s">
        <v>14</v>
      </c>
      <c r="N3" s="819"/>
      <c r="O3" s="819" t="s">
        <v>15</v>
      </c>
      <c r="P3" s="819"/>
    </row>
    <row r="4" spans="1:16" ht="198">
      <c r="A4" s="819"/>
      <c r="B4" s="819"/>
      <c r="C4" s="820"/>
      <c r="D4" s="821"/>
      <c r="E4" s="820"/>
      <c r="F4" s="820"/>
      <c r="G4" s="720" t="s">
        <v>187</v>
      </c>
      <c r="H4" s="721" t="s">
        <v>251</v>
      </c>
      <c r="I4" s="720" t="s">
        <v>187</v>
      </c>
      <c r="J4" s="721" t="s">
        <v>252</v>
      </c>
      <c r="K4" s="720" t="s">
        <v>187</v>
      </c>
      <c r="L4" s="721" t="s">
        <v>253</v>
      </c>
      <c r="M4" s="721" t="s">
        <v>187</v>
      </c>
      <c r="N4" s="722" t="s">
        <v>16</v>
      </c>
      <c r="O4" s="723" t="s">
        <v>187</v>
      </c>
      <c r="P4" s="719" t="s">
        <v>17</v>
      </c>
    </row>
    <row r="5" spans="1:16" ht="33">
      <c r="A5" s="724" t="s">
        <v>158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</row>
    <row r="6" spans="1:16" ht="99">
      <c r="A6" s="724" t="s">
        <v>1205</v>
      </c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</row>
    <row r="7" spans="1:16" ht="33">
      <c r="A7" s="724" t="s">
        <v>159</v>
      </c>
      <c r="B7" s="726"/>
      <c r="C7" s="726"/>
      <c r="D7" s="727"/>
      <c r="E7" s="727"/>
      <c r="F7" s="727"/>
      <c r="G7" s="728"/>
      <c r="H7" s="728"/>
      <c r="I7" s="728"/>
      <c r="J7" s="728"/>
      <c r="K7" s="822"/>
      <c r="L7" s="822"/>
      <c r="M7" s="725"/>
      <c r="N7" s="725"/>
      <c r="O7" s="725"/>
      <c r="P7" s="725"/>
    </row>
    <row r="8" spans="1:16" ht="66">
      <c r="A8" s="724" t="s">
        <v>160</v>
      </c>
      <c r="B8" s="725"/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</row>
    <row r="9" spans="1:16" ht="33">
      <c r="A9" s="724" t="s">
        <v>161</v>
      </c>
      <c r="B9" s="725"/>
      <c r="C9" s="725"/>
      <c r="D9" s="725"/>
      <c r="E9" s="725"/>
      <c r="F9" s="725"/>
      <c r="G9" s="725"/>
      <c r="H9" s="725"/>
      <c r="I9" s="725"/>
      <c r="J9" s="725"/>
      <c r="K9" s="725"/>
      <c r="L9" s="725"/>
      <c r="M9" s="725"/>
      <c r="N9" s="725"/>
      <c r="O9" s="725"/>
      <c r="P9" s="725"/>
    </row>
    <row r="10" spans="1:16" ht="33">
      <c r="A10" s="724" t="s">
        <v>162</v>
      </c>
      <c r="B10" s="725"/>
      <c r="C10" s="725"/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725"/>
      <c r="O10" s="725"/>
      <c r="P10" s="725"/>
    </row>
    <row r="11" spans="1:16" ht="33">
      <c r="A11" s="724" t="s">
        <v>163</v>
      </c>
      <c r="B11" s="725"/>
      <c r="C11" s="725"/>
      <c r="D11" s="725"/>
      <c r="E11" s="725"/>
      <c r="F11" s="725"/>
      <c r="G11" s="725"/>
      <c r="H11" s="725"/>
      <c r="I11" s="725"/>
      <c r="J11" s="725"/>
      <c r="K11" s="725"/>
      <c r="L11" s="725"/>
      <c r="M11" s="725"/>
      <c r="N11" s="725"/>
      <c r="O11" s="725"/>
      <c r="P11" s="725"/>
    </row>
    <row r="12" spans="1:16" ht="33">
      <c r="A12" s="724" t="s">
        <v>164</v>
      </c>
      <c r="B12" s="725"/>
      <c r="C12" s="725"/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25"/>
    </row>
    <row r="13" spans="1:16" ht="33">
      <c r="A13" s="724" t="s">
        <v>165</v>
      </c>
      <c r="B13" s="729">
        <f>SUM(B14:B17)</f>
        <v>0</v>
      </c>
      <c r="C13" s="729">
        <f aca="true" t="shared" si="0" ref="C13:P13">SUM(C14:C17)</f>
        <v>0</v>
      </c>
      <c r="D13" s="729">
        <f t="shared" si="0"/>
        <v>0</v>
      </c>
      <c r="E13" s="729">
        <f t="shared" si="0"/>
        <v>0</v>
      </c>
      <c r="F13" s="729">
        <f t="shared" si="0"/>
        <v>0</v>
      </c>
      <c r="G13" s="729">
        <f t="shared" si="0"/>
        <v>0</v>
      </c>
      <c r="H13" s="729">
        <f t="shared" si="0"/>
        <v>0</v>
      </c>
      <c r="I13" s="729">
        <f t="shared" si="0"/>
        <v>0</v>
      </c>
      <c r="J13" s="729">
        <f t="shared" si="0"/>
        <v>0</v>
      </c>
      <c r="K13" s="729">
        <f t="shared" si="0"/>
        <v>0</v>
      </c>
      <c r="L13" s="729">
        <f t="shared" si="0"/>
        <v>0</v>
      </c>
      <c r="M13" s="729">
        <f t="shared" si="0"/>
        <v>0</v>
      </c>
      <c r="N13" s="729">
        <f t="shared" si="0"/>
        <v>0</v>
      </c>
      <c r="O13" s="729">
        <f t="shared" si="0"/>
        <v>0</v>
      </c>
      <c r="P13" s="729">
        <f t="shared" si="0"/>
        <v>0</v>
      </c>
    </row>
    <row r="14" spans="1:16" ht="33">
      <c r="A14" s="724" t="s">
        <v>943</v>
      </c>
      <c r="B14" s="725"/>
      <c r="C14" s="725"/>
      <c r="D14" s="725"/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25"/>
    </row>
    <row r="15" spans="1:16" ht="33">
      <c r="A15" s="724" t="s">
        <v>944</v>
      </c>
      <c r="B15" s="725"/>
      <c r="C15" s="725"/>
      <c r="D15" s="725"/>
      <c r="E15" s="725"/>
      <c r="F15" s="725"/>
      <c r="G15" s="725"/>
      <c r="H15" s="725"/>
      <c r="I15" s="725"/>
      <c r="J15" s="725"/>
      <c r="K15" s="725"/>
      <c r="L15" s="725"/>
      <c r="M15" s="725"/>
      <c r="N15" s="725"/>
      <c r="O15" s="725"/>
      <c r="P15" s="725"/>
    </row>
    <row r="16" spans="1:16" ht="33">
      <c r="A16" s="724" t="s">
        <v>945</v>
      </c>
      <c r="B16" s="725"/>
      <c r="C16" s="725"/>
      <c r="D16" s="725"/>
      <c r="E16" s="725"/>
      <c r="F16" s="725"/>
      <c r="G16" s="725"/>
      <c r="H16" s="725"/>
      <c r="I16" s="725"/>
      <c r="J16" s="725"/>
      <c r="K16" s="725"/>
      <c r="L16" s="725"/>
      <c r="M16" s="725"/>
      <c r="N16" s="725"/>
      <c r="O16" s="725"/>
      <c r="P16" s="725"/>
    </row>
    <row r="17" spans="1:16" ht="33">
      <c r="A17" s="724" t="s">
        <v>946</v>
      </c>
      <c r="B17" s="725"/>
      <c r="C17" s="725"/>
      <c r="D17" s="725"/>
      <c r="E17" s="725"/>
      <c r="F17" s="725"/>
      <c r="G17" s="725"/>
      <c r="H17" s="725"/>
      <c r="I17" s="725"/>
      <c r="J17" s="725"/>
      <c r="K17" s="725"/>
      <c r="L17" s="725"/>
      <c r="M17" s="725"/>
      <c r="N17" s="725"/>
      <c r="O17" s="725"/>
      <c r="P17" s="725"/>
    </row>
    <row r="18" spans="1:16" ht="33">
      <c r="A18" s="724" t="s">
        <v>166</v>
      </c>
      <c r="B18" s="729">
        <f>SUM(B19:B20)</f>
        <v>0</v>
      </c>
      <c r="C18" s="729">
        <f aca="true" t="shared" si="1" ref="C18:P18">SUM(C19:C20)</f>
        <v>0</v>
      </c>
      <c r="D18" s="729">
        <f t="shared" si="1"/>
        <v>0</v>
      </c>
      <c r="E18" s="729">
        <f t="shared" si="1"/>
        <v>0</v>
      </c>
      <c r="F18" s="729">
        <f t="shared" si="1"/>
        <v>0</v>
      </c>
      <c r="G18" s="729">
        <f t="shared" si="1"/>
        <v>0</v>
      </c>
      <c r="H18" s="729">
        <f t="shared" si="1"/>
        <v>0</v>
      </c>
      <c r="I18" s="729">
        <f t="shared" si="1"/>
        <v>0</v>
      </c>
      <c r="J18" s="729">
        <f t="shared" si="1"/>
        <v>0</v>
      </c>
      <c r="K18" s="729">
        <f t="shared" si="1"/>
        <v>0</v>
      </c>
      <c r="L18" s="729">
        <f t="shared" si="1"/>
        <v>0</v>
      </c>
      <c r="M18" s="729">
        <f t="shared" si="1"/>
        <v>0</v>
      </c>
      <c r="N18" s="729">
        <f t="shared" si="1"/>
        <v>0</v>
      </c>
      <c r="O18" s="729">
        <f t="shared" si="1"/>
        <v>0</v>
      </c>
      <c r="P18" s="729">
        <f t="shared" si="1"/>
        <v>0</v>
      </c>
    </row>
    <row r="19" spans="1:16" ht="33">
      <c r="A19" s="724" t="s">
        <v>947</v>
      </c>
      <c r="B19" s="725"/>
      <c r="C19" s="725"/>
      <c r="D19" s="725"/>
      <c r="E19" s="725"/>
      <c r="F19" s="725"/>
      <c r="G19" s="725"/>
      <c r="H19" s="725"/>
      <c r="I19" s="725"/>
      <c r="J19" s="725"/>
      <c r="K19" s="725"/>
      <c r="L19" s="725"/>
      <c r="M19" s="725"/>
      <c r="N19" s="725"/>
      <c r="O19" s="725"/>
      <c r="P19" s="725"/>
    </row>
    <row r="20" spans="1:16" ht="33">
      <c r="A20" s="724" t="s">
        <v>948</v>
      </c>
      <c r="B20" s="725"/>
      <c r="C20" s="725"/>
      <c r="D20" s="725"/>
      <c r="E20" s="725"/>
      <c r="F20" s="725"/>
      <c r="G20" s="725"/>
      <c r="H20" s="725"/>
      <c r="I20" s="725"/>
      <c r="J20" s="725"/>
      <c r="K20" s="725"/>
      <c r="L20" s="725"/>
      <c r="M20" s="725"/>
      <c r="N20" s="725"/>
      <c r="O20" s="725"/>
      <c r="P20" s="725"/>
    </row>
    <row r="21" spans="1:16" ht="66">
      <c r="A21" s="724" t="s">
        <v>167</v>
      </c>
      <c r="B21" s="729">
        <f>SUM(B22:B25)</f>
        <v>0</v>
      </c>
      <c r="C21" s="729">
        <f aca="true" t="shared" si="2" ref="C21:P21">SUM(C22:C25)</f>
        <v>0</v>
      </c>
      <c r="D21" s="729">
        <f t="shared" si="2"/>
        <v>0</v>
      </c>
      <c r="E21" s="729">
        <f t="shared" si="2"/>
        <v>0</v>
      </c>
      <c r="F21" s="729">
        <f t="shared" si="2"/>
        <v>0</v>
      </c>
      <c r="G21" s="729">
        <f t="shared" si="2"/>
        <v>0</v>
      </c>
      <c r="H21" s="729">
        <f t="shared" si="2"/>
        <v>0</v>
      </c>
      <c r="I21" s="729">
        <f t="shared" si="2"/>
        <v>0</v>
      </c>
      <c r="J21" s="729">
        <f t="shared" si="2"/>
        <v>0</v>
      </c>
      <c r="K21" s="729">
        <f t="shared" si="2"/>
        <v>0</v>
      </c>
      <c r="L21" s="729">
        <f t="shared" si="2"/>
        <v>0</v>
      </c>
      <c r="M21" s="729">
        <f t="shared" si="2"/>
        <v>0</v>
      </c>
      <c r="N21" s="729">
        <f t="shared" si="2"/>
        <v>0</v>
      </c>
      <c r="O21" s="729">
        <f t="shared" si="2"/>
        <v>0</v>
      </c>
      <c r="P21" s="729">
        <f t="shared" si="2"/>
        <v>0</v>
      </c>
    </row>
    <row r="22" spans="1:16" ht="33">
      <c r="A22" s="724" t="s">
        <v>845</v>
      </c>
      <c r="B22" s="725"/>
      <c r="C22" s="725"/>
      <c r="D22" s="725"/>
      <c r="E22" s="725"/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25"/>
    </row>
    <row r="23" spans="1:16" ht="33">
      <c r="A23" s="724" t="s">
        <v>846</v>
      </c>
      <c r="B23" s="725"/>
      <c r="C23" s="725"/>
      <c r="D23" s="725"/>
      <c r="E23" s="725"/>
      <c r="F23" s="725"/>
      <c r="G23" s="725"/>
      <c r="H23" s="725"/>
      <c r="I23" s="725"/>
      <c r="J23" s="725"/>
      <c r="K23" s="725"/>
      <c r="L23" s="725"/>
      <c r="M23" s="725"/>
      <c r="N23" s="725"/>
      <c r="O23" s="725"/>
      <c r="P23" s="725"/>
    </row>
    <row r="24" spans="1:16" ht="66">
      <c r="A24" s="724" t="s">
        <v>1206</v>
      </c>
      <c r="B24" s="725"/>
      <c r="C24" s="725"/>
      <c r="D24" s="725"/>
      <c r="E24" s="725"/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25"/>
    </row>
    <row r="25" spans="1:16" ht="33">
      <c r="A25" s="724" t="s">
        <v>848</v>
      </c>
      <c r="B25" s="725"/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725"/>
      <c r="O25" s="725"/>
      <c r="P25" s="725"/>
    </row>
    <row r="26" spans="1:16" ht="66">
      <c r="A26" s="724" t="s">
        <v>168</v>
      </c>
      <c r="B26" s="725"/>
      <c r="C26" s="725"/>
      <c r="D26" s="725"/>
      <c r="E26" s="725"/>
      <c r="F26" s="725"/>
      <c r="G26" s="725"/>
      <c r="H26" s="725"/>
      <c r="I26" s="725"/>
      <c r="J26" s="725"/>
      <c r="K26" s="725"/>
      <c r="L26" s="725"/>
      <c r="M26" s="725"/>
      <c r="N26" s="725"/>
      <c r="O26" s="725"/>
      <c r="P26" s="725"/>
    </row>
    <row r="27" spans="1:16" ht="66">
      <c r="A27" s="724" t="s">
        <v>169</v>
      </c>
      <c r="B27" s="725"/>
      <c r="C27" s="725"/>
      <c r="D27" s="725"/>
      <c r="E27" s="725"/>
      <c r="F27" s="725"/>
      <c r="G27" s="725"/>
      <c r="H27" s="725"/>
      <c r="I27" s="725"/>
      <c r="J27" s="725"/>
      <c r="K27" s="725"/>
      <c r="L27" s="725"/>
      <c r="M27" s="725"/>
      <c r="N27" s="725"/>
      <c r="O27" s="725"/>
      <c r="P27" s="725"/>
    </row>
    <row r="28" spans="1:16" ht="33">
      <c r="A28" s="724" t="s">
        <v>170</v>
      </c>
      <c r="B28" s="725"/>
      <c r="C28" s="725"/>
      <c r="D28" s="725"/>
      <c r="E28" s="725"/>
      <c r="F28" s="725"/>
      <c r="G28" s="725"/>
      <c r="H28" s="725"/>
      <c r="I28" s="725"/>
      <c r="J28" s="725"/>
      <c r="K28" s="725"/>
      <c r="L28" s="725"/>
      <c r="M28" s="725"/>
      <c r="N28" s="725"/>
      <c r="O28" s="725"/>
      <c r="P28" s="725"/>
    </row>
    <row r="29" spans="1:16" ht="33">
      <c r="A29" s="724" t="s">
        <v>171</v>
      </c>
      <c r="B29" s="725"/>
      <c r="C29" s="725"/>
      <c r="D29" s="725"/>
      <c r="E29" s="725"/>
      <c r="F29" s="725"/>
      <c r="G29" s="725"/>
      <c r="H29" s="725"/>
      <c r="I29" s="725"/>
      <c r="J29" s="725"/>
      <c r="K29" s="725"/>
      <c r="L29" s="725"/>
      <c r="M29" s="725"/>
      <c r="N29" s="725"/>
      <c r="O29" s="725"/>
      <c r="P29" s="725"/>
    </row>
    <row r="30" spans="1:16" ht="33">
      <c r="A30" s="724" t="s">
        <v>172</v>
      </c>
      <c r="B30" s="725"/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</row>
    <row r="31" spans="1:16" ht="33">
      <c r="A31" s="724" t="s">
        <v>173</v>
      </c>
      <c r="B31" s="725"/>
      <c r="C31" s="725"/>
      <c r="D31" s="725"/>
      <c r="E31" s="725"/>
      <c r="F31" s="725"/>
      <c r="G31" s="725"/>
      <c r="H31" s="725"/>
      <c r="I31" s="725"/>
      <c r="J31" s="725"/>
      <c r="K31" s="725"/>
      <c r="L31" s="725"/>
      <c r="M31" s="725"/>
      <c r="N31" s="725"/>
      <c r="O31" s="725"/>
      <c r="P31" s="725"/>
    </row>
    <row r="32" spans="1:16" ht="33">
      <c r="A32" s="724" t="s">
        <v>174</v>
      </c>
      <c r="B32" s="725"/>
      <c r="C32" s="725"/>
      <c r="D32" s="725"/>
      <c r="E32" s="725"/>
      <c r="F32" s="725"/>
      <c r="G32" s="725"/>
      <c r="H32" s="725"/>
      <c r="I32" s="725"/>
      <c r="J32" s="725"/>
      <c r="K32" s="725"/>
      <c r="L32" s="725"/>
      <c r="M32" s="725"/>
      <c r="N32" s="725"/>
      <c r="O32" s="725"/>
      <c r="P32" s="725"/>
    </row>
    <row r="33" spans="1:16" ht="33">
      <c r="A33" s="724" t="s">
        <v>175</v>
      </c>
      <c r="B33" s="725"/>
      <c r="C33" s="725"/>
      <c r="D33" s="725"/>
      <c r="E33" s="725"/>
      <c r="F33" s="725"/>
      <c r="G33" s="725"/>
      <c r="H33" s="725"/>
      <c r="I33" s="725"/>
      <c r="J33" s="725"/>
      <c r="K33" s="725"/>
      <c r="L33" s="725"/>
      <c r="M33" s="725"/>
      <c r="N33" s="725"/>
      <c r="O33" s="725"/>
      <c r="P33" s="725"/>
    </row>
  </sheetData>
  <sheetProtection password="CC75" sheet="1"/>
  <mergeCells count="14">
    <mergeCell ref="I3:J3"/>
    <mergeCell ref="K3:L3"/>
    <mergeCell ref="M3:N3"/>
    <mergeCell ref="O3:P3"/>
    <mergeCell ref="K7:L7"/>
    <mergeCell ref="B1:P1"/>
    <mergeCell ref="B2:P2"/>
    <mergeCell ref="G3:H3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1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BS42"/>
  <sheetViews>
    <sheetView view="pageBreakPreview" zoomScale="40" zoomScaleSheetLayoutView="40" zoomScalePageLayoutView="0" workbookViewId="0" topLeftCell="AY1">
      <selection activeCell="P11" sqref="P11"/>
    </sheetView>
  </sheetViews>
  <sheetFormatPr defaultColWidth="9.140625" defaultRowHeight="12.75"/>
  <cols>
    <col min="1" max="1" width="57.57421875" style="232" customWidth="1"/>
    <col min="2" max="60" width="25.7109375" style="232" customWidth="1"/>
    <col min="61" max="62" width="21.7109375" style="232" customWidth="1"/>
    <col min="63" max="63" width="27.7109375" style="232" customWidth="1"/>
    <col min="64" max="64" width="45.57421875" style="232" customWidth="1"/>
    <col min="65" max="16384" width="9.140625" style="232" customWidth="1"/>
  </cols>
  <sheetData>
    <row r="1" spans="1:71" s="231" customFormat="1" ht="15.75">
      <c r="A1" s="837" t="s">
        <v>19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25"/>
      <c r="Q1" s="825"/>
      <c r="R1" s="825"/>
      <c r="S1" s="825"/>
      <c r="T1" s="825"/>
      <c r="U1" s="825"/>
      <c r="V1" s="825"/>
      <c r="W1" s="825"/>
      <c r="X1" s="825"/>
      <c r="Y1" s="825"/>
      <c r="Z1" s="825"/>
      <c r="AA1" s="825"/>
      <c r="AB1" s="825"/>
      <c r="AC1" s="825"/>
      <c r="AD1" s="825"/>
      <c r="AE1" s="825"/>
      <c r="AF1" s="825"/>
      <c r="AG1" s="825"/>
      <c r="AH1" s="825"/>
      <c r="AI1" s="825"/>
      <c r="AJ1" s="825"/>
      <c r="AK1" s="825"/>
      <c r="AL1" s="825"/>
      <c r="AM1" s="825"/>
      <c r="AN1" s="825"/>
      <c r="AO1" s="825"/>
      <c r="AP1" s="825"/>
      <c r="AQ1" s="825"/>
      <c r="AR1" s="825"/>
      <c r="AS1" s="825"/>
      <c r="AT1" s="825"/>
      <c r="AU1" s="825"/>
      <c r="AV1" s="825"/>
      <c r="AW1" s="825"/>
      <c r="AX1" s="825"/>
      <c r="AY1" s="825"/>
      <c r="AZ1" s="825"/>
      <c r="BA1" s="825"/>
      <c r="BB1" s="825"/>
      <c r="BC1" s="825"/>
      <c r="BD1" s="825"/>
      <c r="BE1" s="825"/>
      <c r="BF1" s="825"/>
      <c r="BG1" s="825"/>
      <c r="BH1" s="825"/>
      <c r="BI1" s="825"/>
      <c r="BJ1" s="825"/>
      <c r="BK1" s="825"/>
      <c r="BL1" s="825"/>
      <c r="BM1" s="825"/>
      <c r="BN1" s="825"/>
      <c r="BO1" s="825"/>
      <c r="BP1" s="825"/>
      <c r="BQ1" s="825"/>
      <c r="BR1" s="825"/>
      <c r="BS1" s="825"/>
    </row>
    <row r="2" s="231" customFormat="1" ht="15.75"/>
    <row r="3" spans="1:71" ht="37.5" customHeight="1">
      <c r="A3" s="826" t="s">
        <v>20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826"/>
      <c r="O3" s="826"/>
      <c r="P3" s="826"/>
      <c r="Q3" s="826"/>
      <c r="R3" s="826"/>
      <c r="S3" s="826"/>
      <c r="T3" s="826"/>
      <c r="U3" s="826"/>
      <c r="V3" s="826"/>
      <c r="W3" s="826"/>
      <c r="X3" s="826"/>
      <c r="Y3" s="826"/>
      <c r="Z3" s="826"/>
      <c r="AA3" s="826"/>
      <c r="AB3" s="826"/>
      <c r="AC3" s="826"/>
      <c r="AD3" s="826"/>
      <c r="AE3" s="826"/>
      <c r="AF3" s="826"/>
      <c r="AG3" s="826"/>
      <c r="AH3" s="826"/>
      <c r="AI3" s="826"/>
      <c r="AJ3" s="826"/>
      <c r="AK3" s="826"/>
      <c r="AL3" s="826"/>
      <c r="AM3" s="826"/>
      <c r="AN3" s="826"/>
      <c r="AO3" s="826"/>
      <c r="AP3" s="826"/>
      <c r="AQ3" s="826"/>
      <c r="AR3" s="826"/>
      <c r="AS3" s="826"/>
      <c r="AT3" s="826"/>
      <c r="AU3" s="826"/>
      <c r="AV3" s="826"/>
      <c r="AW3" s="826"/>
      <c r="AX3" s="826"/>
      <c r="AY3" s="826"/>
      <c r="AZ3" s="826"/>
      <c r="BA3" s="826"/>
      <c r="BB3" s="826"/>
      <c r="BC3" s="826"/>
      <c r="BD3" s="826"/>
      <c r="BE3" s="826"/>
      <c r="BF3" s="826"/>
      <c r="BG3" s="826"/>
      <c r="BH3" s="826"/>
      <c r="BI3" s="826"/>
      <c r="BJ3" s="826"/>
      <c r="BK3" s="826"/>
      <c r="BL3" s="826"/>
      <c r="BM3" s="235"/>
      <c r="BN3" s="235"/>
      <c r="BO3" s="235"/>
      <c r="BP3" s="235"/>
      <c r="BQ3" s="235"/>
      <c r="BR3" s="235"/>
      <c r="BS3" s="235"/>
    </row>
    <row r="4" spans="1:64" ht="15.75">
      <c r="A4" s="827" t="s">
        <v>950</v>
      </c>
      <c r="B4" s="830" t="s">
        <v>21</v>
      </c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  <c r="Q4" s="831"/>
      <c r="R4" s="831"/>
      <c r="S4" s="831"/>
      <c r="T4" s="831"/>
      <c r="U4" s="831"/>
      <c r="V4" s="831"/>
      <c r="W4" s="831"/>
      <c r="X4" s="831"/>
      <c r="Y4" s="831"/>
      <c r="Z4" s="831"/>
      <c r="AA4" s="831"/>
      <c r="AB4" s="831"/>
      <c r="AC4" s="831"/>
      <c r="AD4" s="831"/>
      <c r="AE4" s="831"/>
      <c r="AF4" s="831"/>
      <c r="AG4" s="831"/>
      <c r="AH4" s="831"/>
      <c r="AI4" s="831"/>
      <c r="AJ4" s="831"/>
      <c r="AK4" s="831"/>
      <c r="AL4" s="831"/>
      <c r="AM4" s="831"/>
      <c r="AN4" s="831"/>
      <c r="AO4" s="831"/>
      <c r="AP4" s="831"/>
      <c r="AQ4" s="831"/>
      <c r="AR4" s="831"/>
      <c r="AS4" s="831"/>
      <c r="AT4" s="831"/>
      <c r="AU4" s="831"/>
      <c r="AV4" s="831"/>
      <c r="AW4" s="831"/>
      <c r="AX4" s="831"/>
      <c r="AY4" s="831"/>
      <c r="AZ4" s="831"/>
      <c r="BA4" s="831"/>
      <c r="BB4" s="831"/>
      <c r="BC4" s="831"/>
      <c r="BD4" s="831"/>
      <c r="BE4" s="832"/>
      <c r="BF4" s="833" t="s">
        <v>333</v>
      </c>
      <c r="BG4" s="834"/>
      <c r="BH4" s="834"/>
      <c r="BI4" s="834"/>
      <c r="BJ4" s="834"/>
      <c r="BK4" s="834"/>
      <c r="BL4" s="828"/>
    </row>
    <row r="5" spans="1:64" ht="15.75" customHeight="1">
      <c r="A5" s="828"/>
      <c r="B5" s="838" t="s">
        <v>22</v>
      </c>
      <c r="C5" s="839"/>
      <c r="D5" s="839"/>
      <c r="E5" s="839"/>
      <c r="F5" s="839"/>
      <c r="G5" s="839"/>
      <c r="H5" s="840"/>
      <c r="I5" s="838" t="s">
        <v>22</v>
      </c>
      <c r="J5" s="839"/>
      <c r="K5" s="839"/>
      <c r="L5" s="839"/>
      <c r="M5" s="839"/>
      <c r="N5" s="839"/>
      <c r="O5" s="840"/>
      <c r="P5" s="838" t="s">
        <v>22</v>
      </c>
      <c r="Q5" s="839"/>
      <c r="R5" s="839"/>
      <c r="S5" s="839"/>
      <c r="T5" s="839"/>
      <c r="U5" s="839"/>
      <c r="V5" s="840"/>
      <c r="W5" s="838" t="s">
        <v>22</v>
      </c>
      <c r="X5" s="839"/>
      <c r="Y5" s="839"/>
      <c r="Z5" s="839"/>
      <c r="AA5" s="839"/>
      <c r="AB5" s="839"/>
      <c r="AC5" s="840"/>
      <c r="AD5" s="838" t="s">
        <v>22</v>
      </c>
      <c r="AE5" s="839"/>
      <c r="AF5" s="839"/>
      <c r="AG5" s="839"/>
      <c r="AH5" s="839"/>
      <c r="AI5" s="839"/>
      <c r="AJ5" s="840"/>
      <c r="AK5" s="838" t="s">
        <v>22</v>
      </c>
      <c r="AL5" s="839"/>
      <c r="AM5" s="839"/>
      <c r="AN5" s="839"/>
      <c r="AO5" s="839"/>
      <c r="AP5" s="839"/>
      <c r="AQ5" s="840"/>
      <c r="AR5" s="838" t="s">
        <v>22</v>
      </c>
      <c r="AS5" s="839"/>
      <c r="AT5" s="839"/>
      <c r="AU5" s="839"/>
      <c r="AV5" s="839"/>
      <c r="AW5" s="839"/>
      <c r="AX5" s="840"/>
      <c r="AY5" s="842" t="s">
        <v>23</v>
      </c>
      <c r="AZ5" s="843"/>
      <c r="BA5" s="843"/>
      <c r="BB5" s="843"/>
      <c r="BC5" s="843"/>
      <c r="BD5" s="843"/>
      <c r="BE5" s="844"/>
      <c r="BF5" s="835"/>
      <c r="BG5" s="836"/>
      <c r="BH5" s="836"/>
      <c r="BI5" s="836"/>
      <c r="BJ5" s="836"/>
      <c r="BK5" s="836"/>
      <c r="BL5" s="829"/>
    </row>
    <row r="6" spans="1:64" ht="47.25">
      <c r="A6" s="829"/>
      <c r="B6" s="177" t="s">
        <v>24</v>
      </c>
      <c r="C6" s="176" t="s">
        <v>244</v>
      </c>
      <c r="D6" s="176" t="s">
        <v>25</v>
      </c>
      <c r="E6" s="176" t="s">
        <v>26</v>
      </c>
      <c r="F6" s="176" t="s">
        <v>727</v>
      </c>
      <c r="G6" s="176" t="s">
        <v>880</v>
      </c>
      <c r="H6" s="176" t="s">
        <v>881</v>
      </c>
      <c r="I6" s="177" t="s">
        <v>24</v>
      </c>
      <c r="J6" s="176" t="s">
        <v>244</v>
      </c>
      <c r="K6" s="176" t="s">
        <v>25</v>
      </c>
      <c r="L6" s="176" t="s">
        <v>26</v>
      </c>
      <c r="M6" s="176" t="s">
        <v>727</v>
      </c>
      <c r="N6" s="176" t="s">
        <v>880</v>
      </c>
      <c r="O6" s="176" t="s">
        <v>881</v>
      </c>
      <c r="P6" s="177" t="s">
        <v>24</v>
      </c>
      <c r="Q6" s="176" t="s">
        <v>244</v>
      </c>
      <c r="R6" s="176" t="s">
        <v>25</v>
      </c>
      <c r="S6" s="176" t="s">
        <v>26</v>
      </c>
      <c r="T6" s="176" t="s">
        <v>727</v>
      </c>
      <c r="U6" s="176" t="s">
        <v>880</v>
      </c>
      <c r="V6" s="176" t="s">
        <v>881</v>
      </c>
      <c r="W6" s="177" t="s">
        <v>24</v>
      </c>
      <c r="X6" s="176" t="s">
        <v>244</v>
      </c>
      <c r="Y6" s="176" t="s">
        <v>25</v>
      </c>
      <c r="Z6" s="176" t="s">
        <v>26</v>
      </c>
      <c r="AA6" s="176" t="s">
        <v>727</v>
      </c>
      <c r="AB6" s="176" t="s">
        <v>880</v>
      </c>
      <c r="AC6" s="176" t="s">
        <v>881</v>
      </c>
      <c r="AD6" s="177" t="s">
        <v>24</v>
      </c>
      <c r="AE6" s="176" t="s">
        <v>244</v>
      </c>
      <c r="AF6" s="176" t="s">
        <v>25</v>
      </c>
      <c r="AG6" s="176" t="s">
        <v>26</v>
      </c>
      <c r="AH6" s="176" t="s">
        <v>727</v>
      </c>
      <c r="AI6" s="176" t="s">
        <v>880</v>
      </c>
      <c r="AJ6" s="176" t="s">
        <v>881</v>
      </c>
      <c r="AK6" s="177" t="s">
        <v>24</v>
      </c>
      <c r="AL6" s="176" t="s">
        <v>244</v>
      </c>
      <c r="AM6" s="176" t="s">
        <v>25</v>
      </c>
      <c r="AN6" s="176" t="s">
        <v>26</v>
      </c>
      <c r="AO6" s="176" t="s">
        <v>727</v>
      </c>
      <c r="AP6" s="176" t="s">
        <v>880</v>
      </c>
      <c r="AQ6" s="176" t="s">
        <v>881</v>
      </c>
      <c r="AR6" s="177" t="s">
        <v>24</v>
      </c>
      <c r="AS6" s="176" t="s">
        <v>244</v>
      </c>
      <c r="AT6" s="176" t="s">
        <v>25</v>
      </c>
      <c r="AU6" s="176" t="s">
        <v>26</v>
      </c>
      <c r="AV6" s="176" t="s">
        <v>727</v>
      </c>
      <c r="AW6" s="176" t="s">
        <v>880</v>
      </c>
      <c r="AX6" s="176" t="s">
        <v>881</v>
      </c>
      <c r="AY6" s="177" t="s">
        <v>24</v>
      </c>
      <c r="AZ6" s="176" t="s">
        <v>244</v>
      </c>
      <c r="BA6" s="176" t="s">
        <v>25</v>
      </c>
      <c r="BB6" s="176" t="s">
        <v>26</v>
      </c>
      <c r="BC6" s="176" t="s">
        <v>727</v>
      </c>
      <c r="BD6" s="176" t="s">
        <v>880</v>
      </c>
      <c r="BE6" s="176" t="s">
        <v>881</v>
      </c>
      <c r="BF6" s="177" t="s">
        <v>24</v>
      </c>
      <c r="BG6" s="176" t="s">
        <v>244</v>
      </c>
      <c r="BH6" s="176" t="s">
        <v>25</v>
      </c>
      <c r="BI6" s="176" t="s">
        <v>26</v>
      </c>
      <c r="BJ6" s="176" t="s">
        <v>727</v>
      </c>
      <c r="BK6" s="176" t="s">
        <v>880</v>
      </c>
      <c r="BL6" s="176" t="s">
        <v>881</v>
      </c>
    </row>
    <row r="7" spans="1:64" ht="15.75">
      <c r="A7" s="233" t="s">
        <v>158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8"/>
      <c r="AA7" s="608"/>
      <c r="AB7" s="608"/>
      <c r="AC7" s="608"/>
      <c r="AD7" s="608"/>
      <c r="AE7" s="608"/>
      <c r="AF7" s="608"/>
      <c r="AG7" s="608"/>
      <c r="AH7" s="608"/>
      <c r="AI7" s="608"/>
      <c r="AJ7" s="608"/>
      <c r="AK7" s="608"/>
      <c r="AL7" s="608"/>
      <c r="AM7" s="608"/>
      <c r="AN7" s="608"/>
      <c r="AO7" s="608"/>
      <c r="AP7" s="608"/>
      <c r="AQ7" s="608"/>
      <c r="AR7" s="608"/>
      <c r="AS7" s="608"/>
      <c r="AT7" s="608"/>
      <c r="AU7" s="608"/>
      <c r="AV7" s="608"/>
      <c r="AW7" s="608"/>
      <c r="AX7" s="608"/>
      <c r="AY7" s="608"/>
      <c r="AZ7" s="608"/>
      <c r="BA7" s="608"/>
      <c r="BB7" s="608"/>
      <c r="BC7" s="608"/>
      <c r="BD7" s="608"/>
      <c r="BE7" s="608"/>
      <c r="BF7" s="609">
        <f aca="true" t="shared" si="0" ref="BF7:BL14">B7+I7+P7+W7+AD7+AK7+AR7+AY7</f>
        <v>0</v>
      </c>
      <c r="BG7" s="609">
        <f t="shared" si="0"/>
        <v>0</v>
      </c>
      <c r="BH7" s="609">
        <f t="shared" si="0"/>
        <v>0</v>
      </c>
      <c r="BI7" s="609">
        <f t="shared" si="0"/>
        <v>0</v>
      </c>
      <c r="BJ7" s="609">
        <f t="shared" si="0"/>
        <v>0</v>
      </c>
      <c r="BK7" s="609">
        <f t="shared" si="0"/>
        <v>0</v>
      </c>
      <c r="BL7" s="609">
        <f t="shared" si="0"/>
        <v>0</v>
      </c>
    </row>
    <row r="8" spans="1:64" ht="47.25">
      <c r="A8" s="233" t="s">
        <v>849</v>
      </c>
      <c r="B8" s="610"/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11"/>
      <c r="X8" s="611"/>
      <c r="Y8" s="611"/>
      <c r="Z8" s="611"/>
      <c r="AA8" s="611"/>
      <c r="AB8" s="611"/>
      <c r="AC8" s="611"/>
      <c r="AD8" s="611"/>
      <c r="AE8" s="611"/>
      <c r="AF8" s="611"/>
      <c r="AG8" s="611"/>
      <c r="AH8" s="611"/>
      <c r="AI8" s="611"/>
      <c r="AJ8" s="611"/>
      <c r="AK8" s="611"/>
      <c r="AL8" s="611"/>
      <c r="AM8" s="611"/>
      <c r="AN8" s="611"/>
      <c r="AO8" s="611"/>
      <c r="AP8" s="611"/>
      <c r="AQ8" s="611"/>
      <c r="AR8" s="611"/>
      <c r="AS8" s="611"/>
      <c r="AT8" s="611"/>
      <c r="AU8" s="611"/>
      <c r="AV8" s="611"/>
      <c r="AW8" s="611"/>
      <c r="AX8" s="611"/>
      <c r="AY8" s="611"/>
      <c r="AZ8" s="611"/>
      <c r="BA8" s="611"/>
      <c r="BB8" s="611"/>
      <c r="BC8" s="611"/>
      <c r="BD8" s="611"/>
      <c r="BE8" s="611"/>
      <c r="BF8" s="609">
        <f t="shared" si="0"/>
        <v>0</v>
      </c>
      <c r="BG8" s="609">
        <f t="shared" si="0"/>
        <v>0</v>
      </c>
      <c r="BH8" s="609">
        <f t="shared" si="0"/>
        <v>0</v>
      </c>
      <c r="BI8" s="609">
        <f t="shared" si="0"/>
        <v>0</v>
      </c>
      <c r="BJ8" s="609">
        <f t="shared" si="0"/>
        <v>0</v>
      </c>
      <c r="BK8" s="609">
        <f t="shared" si="0"/>
        <v>0</v>
      </c>
      <c r="BL8" s="609">
        <f t="shared" si="0"/>
        <v>0</v>
      </c>
    </row>
    <row r="9" spans="1:64" ht="15.75">
      <c r="A9" s="233" t="s">
        <v>159</v>
      </c>
      <c r="B9" s="608"/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1"/>
      <c r="N9" s="611"/>
      <c r="O9" s="611"/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2"/>
      <c r="AD9" s="612"/>
      <c r="AE9" s="612"/>
      <c r="AF9" s="612"/>
      <c r="AG9" s="612"/>
      <c r="AH9" s="612"/>
      <c r="AI9" s="612"/>
      <c r="AJ9" s="612"/>
      <c r="AK9" s="612"/>
      <c r="AL9" s="612"/>
      <c r="AM9" s="612"/>
      <c r="AN9" s="612"/>
      <c r="AO9" s="612"/>
      <c r="AP9" s="612"/>
      <c r="AQ9" s="612"/>
      <c r="AR9" s="612"/>
      <c r="AS9" s="612"/>
      <c r="AT9" s="612"/>
      <c r="AU9" s="612"/>
      <c r="AV9" s="612"/>
      <c r="AW9" s="612"/>
      <c r="AX9" s="612"/>
      <c r="AY9" s="612"/>
      <c r="AZ9" s="612"/>
      <c r="BA9" s="612"/>
      <c r="BB9" s="612"/>
      <c r="BC9" s="612"/>
      <c r="BD9" s="612"/>
      <c r="BE9" s="612"/>
      <c r="BF9" s="609">
        <f t="shared" si="0"/>
        <v>0</v>
      </c>
      <c r="BG9" s="609">
        <f t="shared" si="0"/>
        <v>0</v>
      </c>
      <c r="BH9" s="609">
        <f t="shared" si="0"/>
        <v>0</v>
      </c>
      <c r="BI9" s="609">
        <f t="shared" si="0"/>
        <v>0</v>
      </c>
      <c r="BJ9" s="609">
        <f t="shared" si="0"/>
        <v>0</v>
      </c>
      <c r="BK9" s="609">
        <f t="shared" si="0"/>
        <v>0</v>
      </c>
      <c r="BL9" s="609">
        <f t="shared" si="0"/>
        <v>0</v>
      </c>
    </row>
    <row r="10" spans="1:64" ht="31.5">
      <c r="A10" s="233" t="s">
        <v>160</v>
      </c>
      <c r="B10" s="608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2"/>
      <c r="AJ10" s="612"/>
      <c r="AK10" s="612"/>
      <c r="AL10" s="612"/>
      <c r="AM10" s="612"/>
      <c r="AN10" s="612"/>
      <c r="AO10" s="612"/>
      <c r="AP10" s="612"/>
      <c r="AQ10" s="612"/>
      <c r="AR10" s="612"/>
      <c r="AS10" s="612"/>
      <c r="AT10" s="612"/>
      <c r="AU10" s="612"/>
      <c r="AV10" s="612"/>
      <c r="AW10" s="612"/>
      <c r="AX10" s="612"/>
      <c r="AY10" s="612"/>
      <c r="AZ10" s="612"/>
      <c r="BA10" s="612"/>
      <c r="BB10" s="612"/>
      <c r="BC10" s="612"/>
      <c r="BD10" s="612"/>
      <c r="BE10" s="612"/>
      <c r="BF10" s="609">
        <f t="shared" si="0"/>
        <v>0</v>
      </c>
      <c r="BG10" s="609">
        <f t="shared" si="0"/>
        <v>0</v>
      </c>
      <c r="BH10" s="609">
        <f t="shared" si="0"/>
        <v>0</v>
      </c>
      <c r="BI10" s="609">
        <f t="shared" si="0"/>
        <v>0</v>
      </c>
      <c r="BJ10" s="609">
        <f t="shared" si="0"/>
        <v>0</v>
      </c>
      <c r="BK10" s="609">
        <f t="shared" si="0"/>
        <v>0</v>
      </c>
      <c r="BL10" s="609">
        <f t="shared" si="0"/>
        <v>0</v>
      </c>
    </row>
    <row r="11" spans="1:64" ht="31.5">
      <c r="A11" s="233" t="s">
        <v>161</v>
      </c>
      <c r="B11" s="608"/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2"/>
      <c r="AF11" s="612"/>
      <c r="AG11" s="612"/>
      <c r="AH11" s="612"/>
      <c r="AI11" s="612"/>
      <c r="AJ11" s="612"/>
      <c r="AK11" s="612"/>
      <c r="AL11" s="612"/>
      <c r="AM11" s="612"/>
      <c r="AN11" s="612"/>
      <c r="AO11" s="612"/>
      <c r="AP11" s="612"/>
      <c r="AQ11" s="612"/>
      <c r="AR11" s="612"/>
      <c r="AS11" s="612"/>
      <c r="AT11" s="612"/>
      <c r="AU11" s="612"/>
      <c r="AV11" s="612"/>
      <c r="AW11" s="612"/>
      <c r="AX11" s="612"/>
      <c r="AY11" s="612"/>
      <c r="AZ11" s="612"/>
      <c r="BA11" s="612"/>
      <c r="BB11" s="612"/>
      <c r="BC11" s="612"/>
      <c r="BD11" s="612"/>
      <c r="BE11" s="612"/>
      <c r="BF11" s="609">
        <f t="shared" si="0"/>
        <v>0</v>
      </c>
      <c r="BG11" s="609">
        <f t="shared" si="0"/>
        <v>0</v>
      </c>
      <c r="BH11" s="609">
        <f t="shared" si="0"/>
        <v>0</v>
      </c>
      <c r="BI11" s="609">
        <f t="shared" si="0"/>
        <v>0</v>
      </c>
      <c r="BJ11" s="609">
        <f t="shared" si="0"/>
        <v>0</v>
      </c>
      <c r="BK11" s="609">
        <f t="shared" si="0"/>
        <v>0</v>
      </c>
      <c r="BL11" s="609">
        <f t="shared" si="0"/>
        <v>0</v>
      </c>
    </row>
    <row r="12" spans="1:64" ht="15.75">
      <c r="A12" s="233" t="s">
        <v>162</v>
      </c>
      <c r="B12" s="608"/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612"/>
      <c r="AG12" s="612"/>
      <c r="AH12" s="612"/>
      <c r="AI12" s="612"/>
      <c r="AJ12" s="612"/>
      <c r="AK12" s="612"/>
      <c r="AL12" s="612"/>
      <c r="AM12" s="612"/>
      <c r="AN12" s="612"/>
      <c r="AO12" s="612"/>
      <c r="AP12" s="612"/>
      <c r="AQ12" s="612"/>
      <c r="AR12" s="612"/>
      <c r="AS12" s="612"/>
      <c r="AT12" s="612"/>
      <c r="AU12" s="612"/>
      <c r="AV12" s="612"/>
      <c r="AW12" s="612"/>
      <c r="AX12" s="612"/>
      <c r="AY12" s="612"/>
      <c r="AZ12" s="612"/>
      <c r="BA12" s="612"/>
      <c r="BB12" s="612"/>
      <c r="BC12" s="612"/>
      <c r="BD12" s="612"/>
      <c r="BE12" s="612"/>
      <c r="BF12" s="609">
        <f t="shared" si="0"/>
        <v>0</v>
      </c>
      <c r="BG12" s="609">
        <f t="shared" si="0"/>
        <v>0</v>
      </c>
      <c r="BH12" s="609">
        <f t="shared" si="0"/>
        <v>0</v>
      </c>
      <c r="BI12" s="609">
        <f t="shared" si="0"/>
        <v>0</v>
      </c>
      <c r="BJ12" s="609">
        <f t="shared" si="0"/>
        <v>0</v>
      </c>
      <c r="BK12" s="609">
        <f t="shared" si="0"/>
        <v>0</v>
      </c>
      <c r="BL12" s="609">
        <f t="shared" si="0"/>
        <v>0</v>
      </c>
    </row>
    <row r="13" spans="1:64" ht="15.75">
      <c r="A13" s="233" t="s">
        <v>163</v>
      </c>
      <c r="B13" s="608"/>
      <c r="C13" s="612"/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2"/>
      <c r="AB13" s="612"/>
      <c r="AC13" s="612"/>
      <c r="AD13" s="612"/>
      <c r="AE13" s="612"/>
      <c r="AF13" s="612"/>
      <c r="AG13" s="612"/>
      <c r="AH13" s="612"/>
      <c r="AI13" s="612"/>
      <c r="AJ13" s="612"/>
      <c r="AK13" s="612"/>
      <c r="AL13" s="612"/>
      <c r="AM13" s="612"/>
      <c r="AN13" s="612"/>
      <c r="AO13" s="612"/>
      <c r="AP13" s="612"/>
      <c r="AQ13" s="612"/>
      <c r="AR13" s="612"/>
      <c r="AS13" s="612"/>
      <c r="AT13" s="612"/>
      <c r="AU13" s="612"/>
      <c r="AV13" s="612"/>
      <c r="AW13" s="612"/>
      <c r="AX13" s="612"/>
      <c r="AY13" s="612"/>
      <c r="AZ13" s="612"/>
      <c r="BA13" s="612"/>
      <c r="BB13" s="612"/>
      <c r="BC13" s="613"/>
      <c r="BD13" s="613"/>
      <c r="BE13" s="613"/>
      <c r="BF13" s="609">
        <f t="shared" si="0"/>
        <v>0</v>
      </c>
      <c r="BG13" s="609">
        <f t="shared" si="0"/>
        <v>0</v>
      </c>
      <c r="BH13" s="609">
        <f t="shared" si="0"/>
        <v>0</v>
      </c>
      <c r="BI13" s="609">
        <f t="shared" si="0"/>
        <v>0</v>
      </c>
      <c r="BJ13" s="609">
        <f t="shared" si="0"/>
        <v>0</v>
      </c>
      <c r="BK13" s="609">
        <f t="shared" si="0"/>
        <v>0</v>
      </c>
      <c r="BL13" s="609">
        <f t="shared" si="0"/>
        <v>0</v>
      </c>
    </row>
    <row r="14" spans="1:64" ht="31.5">
      <c r="A14" s="233" t="s">
        <v>164</v>
      </c>
      <c r="B14" s="614"/>
      <c r="C14" s="613"/>
      <c r="D14" s="613"/>
      <c r="E14" s="613"/>
      <c r="F14" s="613"/>
      <c r="G14" s="613"/>
      <c r="H14" s="613"/>
      <c r="I14" s="613"/>
      <c r="J14" s="613"/>
      <c r="K14" s="613"/>
      <c r="L14" s="613"/>
      <c r="M14" s="612"/>
      <c r="N14" s="613"/>
      <c r="O14" s="613"/>
      <c r="P14" s="613"/>
      <c r="Q14" s="613"/>
      <c r="R14" s="613"/>
      <c r="S14" s="613"/>
      <c r="T14" s="613"/>
      <c r="U14" s="613"/>
      <c r="V14" s="613"/>
      <c r="W14" s="613"/>
      <c r="X14" s="613"/>
      <c r="Y14" s="613"/>
      <c r="Z14" s="613"/>
      <c r="AA14" s="613"/>
      <c r="AB14" s="613"/>
      <c r="AC14" s="613"/>
      <c r="AD14" s="613"/>
      <c r="AE14" s="613"/>
      <c r="AF14" s="613"/>
      <c r="AG14" s="613"/>
      <c r="AH14" s="613"/>
      <c r="AI14" s="613"/>
      <c r="AJ14" s="613"/>
      <c r="AK14" s="613"/>
      <c r="AL14" s="613"/>
      <c r="AM14" s="613"/>
      <c r="AN14" s="613"/>
      <c r="AO14" s="613"/>
      <c r="AP14" s="613"/>
      <c r="AQ14" s="613"/>
      <c r="AR14" s="613"/>
      <c r="AS14" s="613"/>
      <c r="AT14" s="613"/>
      <c r="AU14" s="613"/>
      <c r="AV14" s="613"/>
      <c r="AW14" s="613"/>
      <c r="AX14" s="613"/>
      <c r="AY14" s="613"/>
      <c r="AZ14" s="613"/>
      <c r="BA14" s="613"/>
      <c r="BB14" s="613"/>
      <c r="BC14" s="613"/>
      <c r="BD14" s="613"/>
      <c r="BE14" s="613"/>
      <c r="BF14" s="609">
        <f t="shared" si="0"/>
        <v>0</v>
      </c>
      <c r="BG14" s="609">
        <f t="shared" si="0"/>
        <v>0</v>
      </c>
      <c r="BH14" s="609">
        <f t="shared" si="0"/>
        <v>0</v>
      </c>
      <c r="BI14" s="609">
        <f t="shared" si="0"/>
        <v>0</v>
      </c>
      <c r="BJ14" s="609">
        <f t="shared" si="0"/>
        <v>0</v>
      </c>
      <c r="BK14" s="609">
        <f t="shared" si="0"/>
        <v>0</v>
      </c>
      <c r="BL14" s="609">
        <f t="shared" si="0"/>
        <v>0</v>
      </c>
    </row>
    <row r="15" spans="1:64" ht="31.5">
      <c r="A15" s="233" t="s">
        <v>165</v>
      </c>
      <c r="B15" s="615">
        <f>SUM(B16:B19)</f>
        <v>0</v>
      </c>
      <c r="C15" s="616">
        <f aca="true" t="shared" si="1" ref="C15:BL15">SUM(C16:C19)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6">
        <f t="shared" si="1"/>
        <v>0</v>
      </c>
      <c r="J15" s="616">
        <f t="shared" si="1"/>
        <v>0</v>
      </c>
      <c r="K15" s="616">
        <f t="shared" si="1"/>
        <v>0</v>
      </c>
      <c r="L15" s="616">
        <f t="shared" si="1"/>
        <v>0</v>
      </c>
      <c r="M15" s="616">
        <f t="shared" si="1"/>
        <v>0</v>
      </c>
      <c r="N15" s="616">
        <f t="shared" si="1"/>
        <v>0</v>
      </c>
      <c r="O15" s="616">
        <f t="shared" si="1"/>
        <v>0</v>
      </c>
      <c r="P15" s="616">
        <f t="shared" si="1"/>
        <v>0</v>
      </c>
      <c r="Q15" s="616">
        <f t="shared" si="1"/>
        <v>0</v>
      </c>
      <c r="R15" s="616">
        <f t="shared" si="1"/>
        <v>0</v>
      </c>
      <c r="S15" s="616">
        <f t="shared" si="1"/>
        <v>0</v>
      </c>
      <c r="T15" s="616">
        <f t="shared" si="1"/>
        <v>0</v>
      </c>
      <c r="U15" s="616">
        <f t="shared" si="1"/>
        <v>0</v>
      </c>
      <c r="V15" s="616">
        <f t="shared" si="1"/>
        <v>0</v>
      </c>
      <c r="W15" s="616">
        <f t="shared" si="1"/>
        <v>0</v>
      </c>
      <c r="X15" s="616">
        <f t="shared" si="1"/>
        <v>0</v>
      </c>
      <c r="Y15" s="616">
        <f t="shared" si="1"/>
        <v>0</v>
      </c>
      <c r="Z15" s="616">
        <f t="shared" si="1"/>
        <v>0</v>
      </c>
      <c r="AA15" s="616">
        <f t="shared" si="1"/>
        <v>0</v>
      </c>
      <c r="AB15" s="616">
        <f t="shared" si="1"/>
        <v>0</v>
      </c>
      <c r="AC15" s="616">
        <f t="shared" si="1"/>
        <v>0</v>
      </c>
      <c r="AD15" s="616">
        <f t="shared" si="1"/>
        <v>0</v>
      </c>
      <c r="AE15" s="616">
        <f t="shared" si="1"/>
        <v>0</v>
      </c>
      <c r="AF15" s="616">
        <f t="shared" si="1"/>
        <v>0</v>
      </c>
      <c r="AG15" s="616">
        <f t="shared" si="1"/>
        <v>0</v>
      </c>
      <c r="AH15" s="616">
        <f t="shared" si="1"/>
        <v>0</v>
      </c>
      <c r="AI15" s="616">
        <f t="shared" si="1"/>
        <v>0</v>
      </c>
      <c r="AJ15" s="616">
        <f t="shared" si="1"/>
        <v>0</v>
      </c>
      <c r="AK15" s="616">
        <f t="shared" si="1"/>
        <v>0</v>
      </c>
      <c r="AL15" s="616">
        <f t="shared" si="1"/>
        <v>0</v>
      </c>
      <c r="AM15" s="616">
        <f t="shared" si="1"/>
        <v>0</v>
      </c>
      <c r="AN15" s="616">
        <f t="shared" si="1"/>
        <v>0</v>
      </c>
      <c r="AO15" s="616">
        <f t="shared" si="1"/>
        <v>0</v>
      </c>
      <c r="AP15" s="616">
        <f t="shared" si="1"/>
        <v>0</v>
      </c>
      <c r="AQ15" s="616">
        <f t="shared" si="1"/>
        <v>0</v>
      </c>
      <c r="AR15" s="616">
        <f t="shared" si="1"/>
        <v>0</v>
      </c>
      <c r="AS15" s="616">
        <f t="shared" si="1"/>
        <v>0</v>
      </c>
      <c r="AT15" s="616">
        <f t="shared" si="1"/>
        <v>0</v>
      </c>
      <c r="AU15" s="616">
        <f t="shared" si="1"/>
        <v>0</v>
      </c>
      <c r="AV15" s="616">
        <f t="shared" si="1"/>
        <v>0</v>
      </c>
      <c r="AW15" s="616">
        <f t="shared" si="1"/>
        <v>0</v>
      </c>
      <c r="AX15" s="616">
        <f t="shared" si="1"/>
        <v>0</v>
      </c>
      <c r="AY15" s="616">
        <f t="shared" si="1"/>
        <v>0</v>
      </c>
      <c r="AZ15" s="616">
        <f t="shared" si="1"/>
        <v>0</v>
      </c>
      <c r="BA15" s="616">
        <f t="shared" si="1"/>
        <v>0</v>
      </c>
      <c r="BB15" s="616">
        <f t="shared" si="1"/>
        <v>0</v>
      </c>
      <c r="BC15" s="616">
        <f t="shared" si="1"/>
        <v>0</v>
      </c>
      <c r="BD15" s="616">
        <f t="shared" si="1"/>
        <v>0</v>
      </c>
      <c r="BE15" s="616">
        <f t="shared" si="1"/>
        <v>0</v>
      </c>
      <c r="BF15" s="616">
        <f t="shared" si="1"/>
        <v>0</v>
      </c>
      <c r="BG15" s="616">
        <f t="shared" si="1"/>
        <v>0</v>
      </c>
      <c r="BH15" s="616">
        <f t="shared" si="1"/>
        <v>0</v>
      </c>
      <c r="BI15" s="616">
        <f t="shared" si="1"/>
        <v>0</v>
      </c>
      <c r="BJ15" s="616">
        <f t="shared" si="1"/>
        <v>0</v>
      </c>
      <c r="BK15" s="616">
        <f t="shared" si="1"/>
        <v>0</v>
      </c>
      <c r="BL15" s="616">
        <f t="shared" si="1"/>
        <v>0</v>
      </c>
    </row>
    <row r="16" spans="1:64" ht="15.75">
      <c r="A16" s="179" t="s">
        <v>943</v>
      </c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  <c r="AH16" s="614"/>
      <c r="AI16" s="614"/>
      <c r="AJ16" s="614"/>
      <c r="AK16" s="614"/>
      <c r="AL16" s="614"/>
      <c r="AM16" s="614"/>
      <c r="AN16" s="614"/>
      <c r="AO16" s="614"/>
      <c r="AP16" s="614"/>
      <c r="AQ16" s="614"/>
      <c r="AR16" s="614"/>
      <c r="AS16" s="614"/>
      <c r="AT16" s="614"/>
      <c r="AU16" s="614"/>
      <c r="AV16" s="614"/>
      <c r="AW16" s="614"/>
      <c r="AX16" s="614"/>
      <c r="AY16" s="614"/>
      <c r="AZ16" s="614"/>
      <c r="BA16" s="614"/>
      <c r="BB16" s="614"/>
      <c r="BC16" s="614"/>
      <c r="BD16" s="614"/>
      <c r="BE16" s="614"/>
      <c r="BF16" s="609">
        <f aca="true" t="shared" si="2" ref="BF16:BL19">B16+I16+P16+W16+AD16+AK16+AR16+AY16</f>
        <v>0</v>
      </c>
      <c r="BG16" s="609">
        <f t="shared" si="2"/>
        <v>0</v>
      </c>
      <c r="BH16" s="609">
        <f t="shared" si="2"/>
        <v>0</v>
      </c>
      <c r="BI16" s="609">
        <f t="shared" si="2"/>
        <v>0</v>
      </c>
      <c r="BJ16" s="609">
        <f t="shared" si="2"/>
        <v>0</v>
      </c>
      <c r="BK16" s="609">
        <f t="shared" si="2"/>
        <v>0</v>
      </c>
      <c r="BL16" s="609">
        <f t="shared" si="2"/>
        <v>0</v>
      </c>
    </row>
    <row r="17" spans="1:64" ht="15.75">
      <c r="A17" s="179" t="s">
        <v>944</v>
      </c>
      <c r="B17" s="614"/>
      <c r="C17" s="614"/>
      <c r="D17" s="614"/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  <c r="Z17" s="614"/>
      <c r="AA17" s="614"/>
      <c r="AB17" s="614"/>
      <c r="AC17" s="614"/>
      <c r="AD17" s="614"/>
      <c r="AE17" s="614"/>
      <c r="AF17" s="614"/>
      <c r="AG17" s="614"/>
      <c r="AH17" s="614"/>
      <c r="AI17" s="614"/>
      <c r="AJ17" s="614"/>
      <c r="AK17" s="614"/>
      <c r="AL17" s="614"/>
      <c r="AM17" s="614"/>
      <c r="AN17" s="614"/>
      <c r="AO17" s="614"/>
      <c r="AP17" s="614"/>
      <c r="AQ17" s="614"/>
      <c r="AR17" s="614"/>
      <c r="AS17" s="614"/>
      <c r="AT17" s="614"/>
      <c r="AU17" s="614"/>
      <c r="AV17" s="614"/>
      <c r="AW17" s="614"/>
      <c r="AX17" s="614"/>
      <c r="AY17" s="614"/>
      <c r="AZ17" s="614"/>
      <c r="BA17" s="614"/>
      <c r="BB17" s="614"/>
      <c r="BC17" s="614"/>
      <c r="BD17" s="614"/>
      <c r="BE17" s="614"/>
      <c r="BF17" s="609">
        <f t="shared" si="2"/>
        <v>0</v>
      </c>
      <c r="BG17" s="609">
        <f t="shared" si="2"/>
        <v>0</v>
      </c>
      <c r="BH17" s="609">
        <f t="shared" si="2"/>
        <v>0</v>
      </c>
      <c r="BI17" s="609">
        <f t="shared" si="2"/>
        <v>0</v>
      </c>
      <c r="BJ17" s="609">
        <f t="shared" si="2"/>
        <v>0</v>
      </c>
      <c r="BK17" s="609">
        <f t="shared" si="2"/>
        <v>0</v>
      </c>
      <c r="BL17" s="609">
        <f t="shared" si="2"/>
        <v>0</v>
      </c>
    </row>
    <row r="18" spans="1:64" ht="15.75">
      <c r="A18" s="179" t="s">
        <v>945</v>
      </c>
      <c r="B18" s="614"/>
      <c r="C18" s="614"/>
      <c r="D18" s="614"/>
      <c r="E18" s="614"/>
      <c r="F18" s="614"/>
      <c r="G18" s="614"/>
      <c r="H18" s="614"/>
      <c r="I18" s="614"/>
      <c r="J18" s="614"/>
      <c r="K18" s="614"/>
      <c r="L18" s="614"/>
      <c r="M18" s="614"/>
      <c r="N18" s="614"/>
      <c r="O18" s="614"/>
      <c r="P18" s="614"/>
      <c r="Q18" s="614"/>
      <c r="R18" s="614"/>
      <c r="S18" s="614"/>
      <c r="T18" s="614"/>
      <c r="U18" s="614"/>
      <c r="V18" s="614"/>
      <c r="W18" s="614"/>
      <c r="X18" s="614"/>
      <c r="Y18" s="614"/>
      <c r="Z18" s="614"/>
      <c r="AA18" s="614"/>
      <c r="AB18" s="614"/>
      <c r="AC18" s="614"/>
      <c r="AD18" s="614"/>
      <c r="AE18" s="614"/>
      <c r="AF18" s="614"/>
      <c r="AG18" s="614"/>
      <c r="AH18" s="614"/>
      <c r="AI18" s="614"/>
      <c r="AJ18" s="614"/>
      <c r="AK18" s="614"/>
      <c r="AL18" s="614"/>
      <c r="AM18" s="614"/>
      <c r="AN18" s="614"/>
      <c r="AO18" s="614"/>
      <c r="AP18" s="614"/>
      <c r="AQ18" s="614"/>
      <c r="AR18" s="614"/>
      <c r="AS18" s="614"/>
      <c r="AT18" s="614"/>
      <c r="AU18" s="614"/>
      <c r="AV18" s="614"/>
      <c r="AW18" s="614"/>
      <c r="AX18" s="614"/>
      <c r="AY18" s="614"/>
      <c r="AZ18" s="614"/>
      <c r="BA18" s="614"/>
      <c r="BB18" s="614"/>
      <c r="BC18" s="614"/>
      <c r="BD18" s="614"/>
      <c r="BE18" s="614"/>
      <c r="BF18" s="609">
        <f t="shared" si="2"/>
        <v>0</v>
      </c>
      <c r="BG18" s="609">
        <f t="shared" si="2"/>
        <v>0</v>
      </c>
      <c r="BH18" s="609">
        <f t="shared" si="2"/>
        <v>0</v>
      </c>
      <c r="BI18" s="609">
        <f t="shared" si="2"/>
        <v>0</v>
      </c>
      <c r="BJ18" s="609">
        <f t="shared" si="2"/>
        <v>0</v>
      </c>
      <c r="BK18" s="609">
        <f t="shared" si="2"/>
        <v>0</v>
      </c>
      <c r="BL18" s="609">
        <f t="shared" si="2"/>
        <v>0</v>
      </c>
    </row>
    <row r="19" spans="1:64" ht="15.75">
      <c r="A19" s="179" t="s">
        <v>946</v>
      </c>
      <c r="B19" s="614"/>
      <c r="C19" s="614"/>
      <c r="D19" s="614"/>
      <c r="E19" s="614"/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4"/>
      <c r="S19" s="614"/>
      <c r="T19" s="614"/>
      <c r="U19" s="614"/>
      <c r="V19" s="614"/>
      <c r="W19" s="614"/>
      <c r="X19" s="614"/>
      <c r="Y19" s="614"/>
      <c r="Z19" s="614"/>
      <c r="AA19" s="614"/>
      <c r="AB19" s="614"/>
      <c r="AC19" s="614"/>
      <c r="AD19" s="614"/>
      <c r="AE19" s="614"/>
      <c r="AF19" s="614"/>
      <c r="AG19" s="614"/>
      <c r="AH19" s="614"/>
      <c r="AI19" s="614"/>
      <c r="AJ19" s="614"/>
      <c r="AK19" s="614"/>
      <c r="AL19" s="614"/>
      <c r="AM19" s="614"/>
      <c r="AN19" s="614"/>
      <c r="AO19" s="614"/>
      <c r="AP19" s="614"/>
      <c r="AQ19" s="614"/>
      <c r="AR19" s="614"/>
      <c r="AS19" s="614"/>
      <c r="AT19" s="614"/>
      <c r="AU19" s="614"/>
      <c r="AV19" s="614"/>
      <c r="AW19" s="614"/>
      <c r="AX19" s="614"/>
      <c r="AY19" s="614"/>
      <c r="AZ19" s="614"/>
      <c r="BA19" s="614"/>
      <c r="BB19" s="614"/>
      <c r="BC19" s="614"/>
      <c r="BD19" s="614"/>
      <c r="BE19" s="614"/>
      <c r="BF19" s="609">
        <f t="shared" si="2"/>
        <v>0</v>
      </c>
      <c r="BG19" s="609">
        <f t="shared" si="2"/>
        <v>0</v>
      </c>
      <c r="BH19" s="609">
        <f t="shared" si="2"/>
        <v>0</v>
      </c>
      <c r="BI19" s="609">
        <f t="shared" si="2"/>
        <v>0</v>
      </c>
      <c r="BJ19" s="609">
        <f t="shared" si="2"/>
        <v>0</v>
      </c>
      <c r="BK19" s="609">
        <f t="shared" si="2"/>
        <v>0</v>
      </c>
      <c r="BL19" s="609">
        <f t="shared" si="2"/>
        <v>0</v>
      </c>
    </row>
    <row r="20" spans="1:64" ht="15.75">
      <c r="A20" s="233" t="s">
        <v>166</v>
      </c>
      <c r="B20" s="615">
        <f>SUM(B21:B22)</f>
        <v>0</v>
      </c>
      <c r="C20" s="616">
        <f aca="true" t="shared" si="3" ref="C20:BL20">SUM(C21:C22)</f>
        <v>0</v>
      </c>
      <c r="D20" s="616">
        <f t="shared" si="3"/>
        <v>0</v>
      </c>
      <c r="E20" s="616">
        <f t="shared" si="3"/>
        <v>0</v>
      </c>
      <c r="F20" s="616">
        <f t="shared" si="3"/>
        <v>0</v>
      </c>
      <c r="G20" s="616">
        <f t="shared" si="3"/>
        <v>0</v>
      </c>
      <c r="H20" s="616">
        <f t="shared" si="3"/>
        <v>0</v>
      </c>
      <c r="I20" s="616">
        <f t="shared" si="3"/>
        <v>0</v>
      </c>
      <c r="J20" s="616">
        <f t="shared" si="3"/>
        <v>0</v>
      </c>
      <c r="K20" s="616">
        <f t="shared" si="3"/>
        <v>0</v>
      </c>
      <c r="L20" s="616">
        <f t="shared" si="3"/>
        <v>0</v>
      </c>
      <c r="M20" s="616">
        <f t="shared" si="3"/>
        <v>0</v>
      </c>
      <c r="N20" s="616">
        <f t="shared" si="3"/>
        <v>0</v>
      </c>
      <c r="O20" s="616">
        <f t="shared" si="3"/>
        <v>0</v>
      </c>
      <c r="P20" s="616">
        <f t="shared" si="3"/>
        <v>0</v>
      </c>
      <c r="Q20" s="616">
        <f t="shared" si="3"/>
        <v>0</v>
      </c>
      <c r="R20" s="616">
        <f t="shared" si="3"/>
        <v>0</v>
      </c>
      <c r="S20" s="616">
        <f t="shared" si="3"/>
        <v>0</v>
      </c>
      <c r="T20" s="616">
        <f t="shared" si="3"/>
        <v>0</v>
      </c>
      <c r="U20" s="616">
        <f t="shared" si="3"/>
        <v>0</v>
      </c>
      <c r="V20" s="616">
        <f t="shared" si="3"/>
        <v>0</v>
      </c>
      <c r="W20" s="616">
        <f t="shared" si="3"/>
        <v>0</v>
      </c>
      <c r="X20" s="616">
        <f t="shared" si="3"/>
        <v>0</v>
      </c>
      <c r="Y20" s="616">
        <f t="shared" si="3"/>
        <v>0</v>
      </c>
      <c r="Z20" s="616">
        <f t="shared" si="3"/>
        <v>0</v>
      </c>
      <c r="AA20" s="616">
        <f t="shared" si="3"/>
        <v>0</v>
      </c>
      <c r="AB20" s="616">
        <f t="shared" si="3"/>
        <v>0</v>
      </c>
      <c r="AC20" s="616">
        <f t="shared" si="3"/>
        <v>0</v>
      </c>
      <c r="AD20" s="616">
        <f t="shared" si="3"/>
        <v>0</v>
      </c>
      <c r="AE20" s="616">
        <f t="shared" si="3"/>
        <v>0</v>
      </c>
      <c r="AF20" s="616">
        <f t="shared" si="3"/>
        <v>0</v>
      </c>
      <c r="AG20" s="616">
        <f t="shared" si="3"/>
        <v>0</v>
      </c>
      <c r="AH20" s="616">
        <f t="shared" si="3"/>
        <v>0</v>
      </c>
      <c r="AI20" s="616">
        <f t="shared" si="3"/>
        <v>0</v>
      </c>
      <c r="AJ20" s="616">
        <f t="shared" si="3"/>
        <v>0</v>
      </c>
      <c r="AK20" s="616">
        <f t="shared" si="3"/>
        <v>0</v>
      </c>
      <c r="AL20" s="616">
        <f t="shared" si="3"/>
        <v>0</v>
      </c>
      <c r="AM20" s="616">
        <f t="shared" si="3"/>
        <v>0</v>
      </c>
      <c r="AN20" s="616">
        <f t="shared" si="3"/>
        <v>0</v>
      </c>
      <c r="AO20" s="616">
        <f t="shared" si="3"/>
        <v>0</v>
      </c>
      <c r="AP20" s="616">
        <f t="shared" si="3"/>
        <v>0</v>
      </c>
      <c r="AQ20" s="616">
        <f t="shared" si="3"/>
        <v>0</v>
      </c>
      <c r="AR20" s="616">
        <f t="shared" si="3"/>
        <v>0</v>
      </c>
      <c r="AS20" s="616">
        <f t="shared" si="3"/>
        <v>0</v>
      </c>
      <c r="AT20" s="616">
        <f t="shared" si="3"/>
        <v>0</v>
      </c>
      <c r="AU20" s="616">
        <f t="shared" si="3"/>
        <v>0</v>
      </c>
      <c r="AV20" s="616">
        <f t="shared" si="3"/>
        <v>0</v>
      </c>
      <c r="AW20" s="616">
        <f t="shared" si="3"/>
        <v>0</v>
      </c>
      <c r="AX20" s="616">
        <f t="shared" si="3"/>
        <v>0</v>
      </c>
      <c r="AY20" s="616">
        <f t="shared" si="3"/>
        <v>0</v>
      </c>
      <c r="AZ20" s="616">
        <f t="shared" si="3"/>
        <v>0</v>
      </c>
      <c r="BA20" s="616">
        <f t="shared" si="3"/>
        <v>0</v>
      </c>
      <c r="BB20" s="616">
        <f t="shared" si="3"/>
        <v>0</v>
      </c>
      <c r="BC20" s="616">
        <f t="shared" si="3"/>
        <v>0</v>
      </c>
      <c r="BD20" s="616">
        <f t="shared" si="3"/>
        <v>0</v>
      </c>
      <c r="BE20" s="616">
        <f t="shared" si="3"/>
        <v>0</v>
      </c>
      <c r="BF20" s="616">
        <f t="shared" si="3"/>
        <v>0</v>
      </c>
      <c r="BG20" s="616">
        <f t="shared" si="3"/>
        <v>0</v>
      </c>
      <c r="BH20" s="616">
        <f t="shared" si="3"/>
        <v>0</v>
      </c>
      <c r="BI20" s="616">
        <f t="shared" si="3"/>
        <v>0</v>
      </c>
      <c r="BJ20" s="616">
        <f t="shared" si="3"/>
        <v>0</v>
      </c>
      <c r="BK20" s="616">
        <f t="shared" si="3"/>
        <v>0</v>
      </c>
      <c r="BL20" s="616">
        <f t="shared" si="3"/>
        <v>0</v>
      </c>
    </row>
    <row r="21" spans="1:64" ht="31.5">
      <c r="A21" s="179" t="s">
        <v>947</v>
      </c>
      <c r="B21" s="614"/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F21" s="614"/>
      <c r="AG21" s="614"/>
      <c r="AH21" s="614"/>
      <c r="AI21" s="614"/>
      <c r="AJ21" s="614"/>
      <c r="AK21" s="614"/>
      <c r="AL21" s="614"/>
      <c r="AM21" s="614"/>
      <c r="AN21" s="614"/>
      <c r="AO21" s="614"/>
      <c r="AP21" s="614"/>
      <c r="AQ21" s="614"/>
      <c r="AR21" s="614"/>
      <c r="AS21" s="614"/>
      <c r="AT21" s="614"/>
      <c r="AU21" s="614"/>
      <c r="AV21" s="614"/>
      <c r="AW21" s="614"/>
      <c r="AX21" s="614"/>
      <c r="AY21" s="614"/>
      <c r="AZ21" s="614"/>
      <c r="BA21" s="614"/>
      <c r="BB21" s="614"/>
      <c r="BC21" s="614"/>
      <c r="BD21" s="614"/>
      <c r="BE21" s="614"/>
      <c r="BF21" s="609">
        <f aca="true" t="shared" si="4" ref="BF21:BL22">B21+I21+P21+W21+AD21+AK21+AR21+AY21</f>
        <v>0</v>
      </c>
      <c r="BG21" s="609">
        <f t="shared" si="4"/>
        <v>0</v>
      </c>
      <c r="BH21" s="609">
        <f t="shared" si="4"/>
        <v>0</v>
      </c>
      <c r="BI21" s="609">
        <f t="shared" si="4"/>
        <v>0</v>
      </c>
      <c r="BJ21" s="609">
        <f t="shared" si="4"/>
        <v>0</v>
      </c>
      <c r="BK21" s="609">
        <f t="shared" si="4"/>
        <v>0</v>
      </c>
      <c r="BL21" s="609">
        <f t="shared" si="4"/>
        <v>0</v>
      </c>
    </row>
    <row r="22" spans="1:64" ht="15.75">
      <c r="A22" s="179" t="s">
        <v>948</v>
      </c>
      <c r="B22" s="614"/>
      <c r="C22" s="614"/>
      <c r="D22" s="614"/>
      <c r="E22" s="614"/>
      <c r="F22" s="614"/>
      <c r="G22" s="614"/>
      <c r="H22" s="614"/>
      <c r="I22" s="614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4"/>
      <c r="AI22" s="614"/>
      <c r="AJ22" s="614"/>
      <c r="AK22" s="614"/>
      <c r="AL22" s="614"/>
      <c r="AM22" s="614"/>
      <c r="AN22" s="614"/>
      <c r="AO22" s="614"/>
      <c r="AP22" s="614"/>
      <c r="AQ22" s="614"/>
      <c r="AR22" s="614"/>
      <c r="AS22" s="614"/>
      <c r="AT22" s="614"/>
      <c r="AU22" s="614"/>
      <c r="AV22" s="614"/>
      <c r="AW22" s="614"/>
      <c r="AX22" s="614"/>
      <c r="AY22" s="614"/>
      <c r="AZ22" s="614"/>
      <c r="BA22" s="614"/>
      <c r="BB22" s="614"/>
      <c r="BC22" s="614"/>
      <c r="BD22" s="614"/>
      <c r="BE22" s="614"/>
      <c r="BF22" s="609">
        <f t="shared" si="4"/>
        <v>0</v>
      </c>
      <c r="BG22" s="609">
        <f t="shared" si="4"/>
        <v>0</v>
      </c>
      <c r="BH22" s="609">
        <f t="shared" si="4"/>
        <v>0</v>
      </c>
      <c r="BI22" s="609">
        <f t="shared" si="4"/>
        <v>0</v>
      </c>
      <c r="BJ22" s="609">
        <f t="shared" si="4"/>
        <v>0</v>
      </c>
      <c r="BK22" s="609">
        <f t="shared" si="4"/>
        <v>0</v>
      </c>
      <c r="BL22" s="609">
        <f t="shared" si="4"/>
        <v>0</v>
      </c>
    </row>
    <row r="23" spans="1:64" ht="31.5">
      <c r="A23" s="233" t="s">
        <v>167</v>
      </c>
      <c r="B23" s="182">
        <f>SUM(B24:B27)</f>
        <v>0</v>
      </c>
      <c r="C23" s="182">
        <f aca="true" t="shared" si="5" ref="C23:BL23">SUM(C24:C27)</f>
        <v>0</v>
      </c>
      <c r="D23" s="182">
        <f t="shared" si="5"/>
        <v>0</v>
      </c>
      <c r="E23" s="182">
        <f t="shared" si="5"/>
        <v>0</v>
      </c>
      <c r="F23" s="182">
        <f t="shared" si="5"/>
        <v>0</v>
      </c>
      <c r="G23" s="182">
        <f t="shared" si="5"/>
        <v>0</v>
      </c>
      <c r="H23" s="182">
        <f t="shared" si="5"/>
        <v>0</v>
      </c>
      <c r="I23" s="182">
        <f t="shared" si="5"/>
        <v>0</v>
      </c>
      <c r="J23" s="182">
        <f t="shared" si="5"/>
        <v>0</v>
      </c>
      <c r="K23" s="182">
        <f t="shared" si="5"/>
        <v>0</v>
      </c>
      <c r="L23" s="182">
        <f t="shared" si="5"/>
        <v>0</v>
      </c>
      <c r="M23" s="182">
        <f t="shared" si="5"/>
        <v>0</v>
      </c>
      <c r="N23" s="182">
        <f t="shared" si="5"/>
        <v>0</v>
      </c>
      <c r="O23" s="182">
        <f t="shared" si="5"/>
        <v>0</v>
      </c>
      <c r="P23" s="182">
        <f t="shared" si="5"/>
        <v>0</v>
      </c>
      <c r="Q23" s="182">
        <f t="shared" si="5"/>
        <v>0</v>
      </c>
      <c r="R23" s="182">
        <f t="shared" si="5"/>
        <v>0</v>
      </c>
      <c r="S23" s="182">
        <f t="shared" si="5"/>
        <v>0</v>
      </c>
      <c r="T23" s="182">
        <f t="shared" si="5"/>
        <v>0</v>
      </c>
      <c r="U23" s="182">
        <f t="shared" si="5"/>
        <v>0</v>
      </c>
      <c r="V23" s="182">
        <f t="shared" si="5"/>
        <v>0</v>
      </c>
      <c r="W23" s="182">
        <f t="shared" si="5"/>
        <v>0</v>
      </c>
      <c r="X23" s="182">
        <f t="shared" si="5"/>
        <v>0</v>
      </c>
      <c r="Y23" s="182">
        <f t="shared" si="5"/>
        <v>0</v>
      </c>
      <c r="Z23" s="182">
        <f t="shared" si="5"/>
        <v>0</v>
      </c>
      <c r="AA23" s="182">
        <f t="shared" si="5"/>
        <v>0</v>
      </c>
      <c r="AB23" s="182">
        <f t="shared" si="5"/>
        <v>0</v>
      </c>
      <c r="AC23" s="182">
        <f t="shared" si="5"/>
        <v>0</v>
      </c>
      <c r="AD23" s="182">
        <f t="shared" si="5"/>
        <v>0</v>
      </c>
      <c r="AE23" s="182">
        <f t="shared" si="5"/>
        <v>0</v>
      </c>
      <c r="AF23" s="182">
        <f t="shared" si="5"/>
        <v>0</v>
      </c>
      <c r="AG23" s="182">
        <f t="shared" si="5"/>
        <v>0</v>
      </c>
      <c r="AH23" s="182">
        <f t="shared" si="5"/>
        <v>0</v>
      </c>
      <c r="AI23" s="182">
        <f t="shared" si="5"/>
        <v>0</v>
      </c>
      <c r="AJ23" s="182">
        <f t="shared" si="5"/>
        <v>0</v>
      </c>
      <c r="AK23" s="182">
        <f t="shared" si="5"/>
        <v>0</v>
      </c>
      <c r="AL23" s="182">
        <f t="shared" si="5"/>
        <v>0</v>
      </c>
      <c r="AM23" s="182">
        <f t="shared" si="5"/>
        <v>0</v>
      </c>
      <c r="AN23" s="182">
        <f t="shared" si="5"/>
        <v>0</v>
      </c>
      <c r="AO23" s="182">
        <f t="shared" si="5"/>
        <v>0</v>
      </c>
      <c r="AP23" s="182">
        <f t="shared" si="5"/>
        <v>0</v>
      </c>
      <c r="AQ23" s="182">
        <f t="shared" si="5"/>
        <v>0</v>
      </c>
      <c r="AR23" s="182">
        <f t="shared" si="5"/>
        <v>0</v>
      </c>
      <c r="AS23" s="182">
        <f t="shared" si="5"/>
        <v>0</v>
      </c>
      <c r="AT23" s="182">
        <f t="shared" si="5"/>
        <v>0</v>
      </c>
      <c r="AU23" s="182">
        <f t="shared" si="5"/>
        <v>0</v>
      </c>
      <c r="AV23" s="182">
        <f t="shared" si="5"/>
        <v>0</v>
      </c>
      <c r="AW23" s="182">
        <f t="shared" si="5"/>
        <v>0</v>
      </c>
      <c r="AX23" s="182">
        <f t="shared" si="5"/>
        <v>0</v>
      </c>
      <c r="AY23" s="182">
        <f t="shared" si="5"/>
        <v>0</v>
      </c>
      <c r="AZ23" s="182">
        <f t="shared" si="5"/>
        <v>0</v>
      </c>
      <c r="BA23" s="182">
        <f t="shared" si="5"/>
        <v>0</v>
      </c>
      <c r="BB23" s="182">
        <f t="shared" si="5"/>
        <v>0</v>
      </c>
      <c r="BC23" s="182">
        <f t="shared" si="5"/>
        <v>0</v>
      </c>
      <c r="BD23" s="182">
        <f t="shared" si="5"/>
        <v>0</v>
      </c>
      <c r="BE23" s="182">
        <f t="shared" si="5"/>
        <v>0</v>
      </c>
      <c r="BF23" s="182">
        <f t="shared" si="5"/>
        <v>0</v>
      </c>
      <c r="BG23" s="182">
        <f t="shared" si="5"/>
        <v>0</v>
      </c>
      <c r="BH23" s="182">
        <f t="shared" si="5"/>
        <v>0</v>
      </c>
      <c r="BI23" s="182">
        <f t="shared" si="5"/>
        <v>0</v>
      </c>
      <c r="BJ23" s="182">
        <f t="shared" si="5"/>
        <v>0</v>
      </c>
      <c r="BK23" s="182">
        <f t="shared" si="5"/>
        <v>0</v>
      </c>
      <c r="BL23" s="182">
        <f t="shared" si="5"/>
        <v>0</v>
      </c>
    </row>
    <row r="24" spans="1:64" ht="15.75">
      <c r="A24" s="233" t="s">
        <v>845</v>
      </c>
      <c r="B24" s="612"/>
      <c r="C24" s="612"/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2"/>
      <c r="O24" s="612"/>
      <c r="P24" s="612"/>
      <c r="Q24" s="612"/>
      <c r="R24" s="612"/>
      <c r="S24" s="612"/>
      <c r="T24" s="612"/>
      <c r="U24" s="612"/>
      <c r="V24" s="612"/>
      <c r="W24" s="612"/>
      <c r="X24" s="612"/>
      <c r="Y24" s="612"/>
      <c r="Z24" s="612"/>
      <c r="AA24" s="612"/>
      <c r="AB24" s="612"/>
      <c r="AC24" s="612"/>
      <c r="AD24" s="612"/>
      <c r="AE24" s="612"/>
      <c r="AF24" s="612"/>
      <c r="AG24" s="612"/>
      <c r="AH24" s="612"/>
      <c r="AI24" s="612"/>
      <c r="AJ24" s="612"/>
      <c r="AK24" s="612"/>
      <c r="AL24" s="612"/>
      <c r="AM24" s="612"/>
      <c r="AN24" s="612"/>
      <c r="AO24" s="612"/>
      <c r="AP24" s="612"/>
      <c r="AQ24" s="612"/>
      <c r="AR24" s="612"/>
      <c r="AS24" s="612"/>
      <c r="AT24" s="612"/>
      <c r="AU24" s="612"/>
      <c r="AV24" s="612"/>
      <c r="AW24" s="612"/>
      <c r="AX24" s="612"/>
      <c r="AY24" s="612"/>
      <c r="AZ24" s="612"/>
      <c r="BA24" s="612"/>
      <c r="BB24" s="612"/>
      <c r="BC24" s="612"/>
      <c r="BD24" s="612"/>
      <c r="BE24" s="612"/>
      <c r="BF24" s="609">
        <f aca="true" t="shared" si="6" ref="BF24:BF35">B24+I24+P24+W24+AD24+AK24+AR24+AY24</f>
        <v>0</v>
      </c>
      <c r="BG24" s="609">
        <f aca="true" t="shared" si="7" ref="BG24:BG35">C24+J24+Q24+X24+AE24+AL24+AS24+AZ24</f>
        <v>0</v>
      </c>
      <c r="BH24" s="609">
        <f aca="true" t="shared" si="8" ref="BH24:BH35">D24+K24+R24+Y24+AF24+AM24+AT24+BA24</f>
        <v>0</v>
      </c>
      <c r="BI24" s="609">
        <f aca="true" t="shared" si="9" ref="BI24:BI35">E24+L24+S24+Z24+AG24+AN24+AU24+BB24</f>
        <v>0</v>
      </c>
      <c r="BJ24" s="609">
        <f aca="true" t="shared" si="10" ref="BJ24:BJ35">F24+M24+T24+AA24+AH24+AO24+AV24+BC24</f>
        <v>0</v>
      </c>
      <c r="BK24" s="609">
        <f aca="true" t="shared" si="11" ref="BK24:BK35">G24+N24+U24+AB24+AI24+AP24+AW24+BD24</f>
        <v>0</v>
      </c>
      <c r="BL24" s="609">
        <f aca="true" t="shared" si="12" ref="BL24:BL35">H24+O24+V24+AC24+AJ24+AQ24+AX24+BE24</f>
        <v>0</v>
      </c>
    </row>
    <row r="25" spans="1:64" ht="15.75">
      <c r="A25" s="233" t="s">
        <v>846</v>
      </c>
      <c r="B25" s="608"/>
      <c r="C25" s="60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608"/>
      <c r="AG25" s="608"/>
      <c r="AH25" s="608"/>
      <c r="AI25" s="608"/>
      <c r="AJ25" s="608"/>
      <c r="AK25" s="608"/>
      <c r="AL25" s="608"/>
      <c r="AM25" s="608"/>
      <c r="AN25" s="608"/>
      <c r="AO25" s="608"/>
      <c r="AP25" s="608"/>
      <c r="AQ25" s="608"/>
      <c r="AR25" s="608"/>
      <c r="AS25" s="608"/>
      <c r="AT25" s="608"/>
      <c r="AU25" s="608"/>
      <c r="AV25" s="608"/>
      <c r="AW25" s="608"/>
      <c r="AX25" s="608"/>
      <c r="AY25" s="608"/>
      <c r="AZ25" s="608"/>
      <c r="BA25" s="608"/>
      <c r="BB25" s="608"/>
      <c r="BC25" s="608"/>
      <c r="BD25" s="608"/>
      <c r="BE25" s="608"/>
      <c r="BF25" s="609">
        <f t="shared" si="6"/>
        <v>0</v>
      </c>
      <c r="BG25" s="609">
        <f t="shared" si="7"/>
        <v>0</v>
      </c>
      <c r="BH25" s="609">
        <f t="shared" si="8"/>
        <v>0</v>
      </c>
      <c r="BI25" s="609">
        <f t="shared" si="9"/>
        <v>0</v>
      </c>
      <c r="BJ25" s="609">
        <f t="shared" si="10"/>
        <v>0</v>
      </c>
      <c r="BK25" s="609">
        <f t="shared" si="11"/>
        <v>0</v>
      </c>
      <c r="BL25" s="609">
        <f t="shared" si="12"/>
        <v>0</v>
      </c>
    </row>
    <row r="26" spans="1:64" ht="15.75">
      <c r="A26" s="233" t="s">
        <v>847</v>
      </c>
      <c r="B26" s="608"/>
      <c r="C26" s="608"/>
      <c r="D26" s="608"/>
      <c r="E26" s="608"/>
      <c r="F26" s="60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608"/>
      <c r="U26" s="608"/>
      <c r="V26" s="608"/>
      <c r="W26" s="608"/>
      <c r="X26" s="608"/>
      <c r="Y26" s="608"/>
      <c r="Z26" s="608"/>
      <c r="AA26" s="608"/>
      <c r="AB26" s="608"/>
      <c r="AC26" s="608"/>
      <c r="AD26" s="608"/>
      <c r="AE26" s="608"/>
      <c r="AF26" s="608"/>
      <c r="AG26" s="608"/>
      <c r="AH26" s="608"/>
      <c r="AI26" s="608"/>
      <c r="AJ26" s="608"/>
      <c r="AK26" s="608"/>
      <c r="AL26" s="608"/>
      <c r="AM26" s="608"/>
      <c r="AN26" s="608"/>
      <c r="AO26" s="608"/>
      <c r="AP26" s="608"/>
      <c r="AQ26" s="608"/>
      <c r="AR26" s="608"/>
      <c r="AS26" s="608"/>
      <c r="AT26" s="608"/>
      <c r="AU26" s="608"/>
      <c r="AV26" s="608"/>
      <c r="AW26" s="608"/>
      <c r="AX26" s="608"/>
      <c r="AY26" s="608"/>
      <c r="AZ26" s="608"/>
      <c r="BA26" s="608"/>
      <c r="BB26" s="608"/>
      <c r="BC26" s="608"/>
      <c r="BD26" s="608"/>
      <c r="BE26" s="608"/>
      <c r="BF26" s="609">
        <f t="shared" si="6"/>
        <v>0</v>
      </c>
      <c r="BG26" s="609">
        <f t="shared" si="7"/>
        <v>0</v>
      </c>
      <c r="BH26" s="609">
        <f t="shared" si="8"/>
        <v>0</v>
      </c>
      <c r="BI26" s="609">
        <f t="shared" si="9"/>
        <v>0</v>
      </c>
      <c r="BJ26" s="609">
        <f t="shared" si="10"/>
        <v>0</v>
      </c>
      <c r="BK26" s="609">
        <f t="shared" si="11"/>
        <v>0</v>
      </c>
      <c r="BL26" s="609">
        <f t="shared" si="12"/>
        <v>0</v>
      </c>
    </row>
    <row r="27" spans="1:64" ht="15.75">
      <c r="A27" s="233" t="s">
        <v>848</v>
      </c>
      <c r="B27" s="608"/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608"/>
      <c r="AG27" s="608"/>
      <c r="AH27" s="608"/>
      <c r="AI27" s="608"/>
      <c r="AJ27" s="608"/>
      <c r="AK27" s="608"/>
      <c r="AL27" s="608"/>
      <c r="AM27" s="608"/>
      <c r="AN27" s="608"/>
      <c r="AO27" s="608"/>
      <c r="AP27" s="608"/>
      <c r="AQ27" s="608"/>
      <c r="AR27" s="608"/>
      <c r="AS27" s="608"/>
      <c r="AT27" s="608"/>
      <c r="AU27" s="608"/>
      <c r="AV27" s="608"/>
      <c r="AW27" s="608"/>
      <c r="AX27" s="608"/>
      <c r="AY27" s="608"/>
      <c r="AZ27" s="608"/>
      <c r="BA27" s="608"/>
      <c r="BB27" s="608"/>
      <c r="BC27" s="608"/>
      <c r="BD27" s="608"/>
      <c r="BE27" s="608"/>
      <c r="BF27" s="609">
        <f t="shared" si="6"/>
        <v>0</v>
      </c>
      <c r="BG27" s="609">
        <f t="shared" si="7"/>
        <v>0</v>
      </c>
      <c r="BH27" s="609">
        <f t="shared" si="8"/>
        <v>0</v>
      </c>
      <c r="BI27" s="609">
        <f t="shared" si="9"/>
        <v>0</v>
      </c>
      <c r="BJ27" s="609">
        <f t="shared" si="10"/>
        <v>0</v>
      </c>
      <c r="BK27" s="609">
        <f t="shared" si="11"/>
        <v>0</v>
      </c>
      <c r="BL27" s="609">
        <f t="shared" si="12"/>
        <v>0</v>
      </c>
    </row>
    <row r="28" spans="1:64" ht="47.25">
      <c r="A28" s="233" t="s">
        <v>168</v>
      </c>
      <c r="B28" s="608"/>
      <c r="C28" s="608"/>
      <c r="D28" s="608"/>
      <c r="E28" s="608"/>
      <c r="F28" s="608"/>
      <c r="G28" s="608"/>
      <c r="H28" s="608"/>
      <c r="I28" s="608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608"/>
      <c r="U28" s="608"/>
      <c r="V28" s="608"/>
      <c r="W28" s="608"/>
      <c r="X28" s="608"/>
      <c r="Y28" s="608"/>
      <c r="Z28" s="608"/>
      <c r="AA28" s="608"/>
      <c r="AB28" s="608"/>
      <c r="AC28" s="608"/>
      <c r="AD28" s="608"/>
      <c r="AE28" s="608"/>
      <c r="AF28" s="608"/>
      <c r="AG28" s="608"/>
      <c r="AH28" s="608"/>
      <c r="AI28" s="608"/>
      <c r="AJ28" s="608"/>
      <c r="AK28" s="608"/>
      <c r="AL28" s="608"/>
      <c r="AM28" s="608"/>
      <c r="AN28" s="608"/>
      <c r="AO28" s="608"/>
      <c r="AP28" s="608"/>
      <c r="AQ28" s="608"/>
      <c r="AR28" s="608"/>
      <c r="AS28" s="608"/>
      <c r="AT28" s="608"/>
      <c r="AU28" s="608"/>
      <c r="AV28" s="608"/>
      <c r="AW28" s="608"/>
      <c r="AX28" s="608"/>
      <c r="AY28" s="608"/>
      <c r="AZ28" s="608"/>
      <c r="BA28" s="608"/>
      <c r="BB28" s="608"/>
      <c r="BC28" s="608"/>
      <c r="BD28" s="608"/>
      <c r="BE28" s="608"/>
      <c r="BF28" s="609">
        <f t="shared" si="6"/>
        <v>0</v>
      </c>
      <c r="BG28" s="609">
        <f t="shared" si="7"/>
        <v>0</v>
      </c>
      <c r="BH28" s="609">
        <f t="shared" si="8"/>
        <v>0</v>
      </c>
      <c r="BI28" s="609">
        <f t="shared" si="9"/>
        <v>0</v>
      </c>
      <c r="BJ28" s="609">
        <f t="shared" si="10"/>
        <v>0</v>
      </c>
      <c r="BK28" s="609">
        <f t="shared" si="11"/>
        <v>0</v>
      </c>
      <c r="BL28" s="609">
        <f t="shared" si="12"/>
        <v>0</v>
      </c>
    </row>
    <row r="29" spans="1:64" ht="47.25">
      <c r="A29" s="233" t="s">
        <v>169</v>
      </c>
      <c r="B29" s="608"/>
      <c r="C29" s="608"/>
      <c r="D29" s="608"/>
      <c r="E29" s="608"/>
      <c r="F29" s="608"/>
      <c r="G29" s="608"/>
      <c r="H29" s="608"/>
      <c r="I29" s="608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608"/>
      <c r="U29" s="608"/>
      <c r="V29" s="608"/>
      <c r="W29" s="608"/>
      <c r="X29" s="608"/>
      <c r="Y29" s="608"/>
      <c r="Z29" s="608"/>
      <c r="AA29" s="608"/>
      <c r="AB29" s="608"/>
      <c r="AC29" s="608"/>
      <c r="AD29" s="608"/>
      <c r="AE29" s="608"/>
      <c r="AF29" s="608"/>
      <c r="AG29" s="608"/>
      <c r="AH29" s="608"/>
      <c r="AI29" s="608"/>
      <c r="AJ29" s="608"/>
      <c r="AK29" s="608"/>
      <c r="AL29" s="608"/>
      <c r="AM29" s="608"/>
      <c r="AN29" s="608"/>
      <c r="AO29" s="608"/>
      <c r="AP29" s="608"/>
      <c r="AQ29" s="608"/>
      <c r="AR29" s="608"/>
      <c r="AS29" s="608"/>
      <c r="AT29" s="608"/>
      <c r="AU29" s="608"/>
      <c r="AV29" s="608"/>
      <c r="AW29" s="608"/>
      <c r="AX29" s="608"/>
      <c r="AY29" s="608"/>
      <c r="AZ29" s="608"/>
      <c r="BA29" s="608"/>
      <c r="BB29" s="608"/>
      <c r="BC29" s="608"/>
      <c r="BD29" s="608"/>
      <c r="BE29" s="608"/>
      <c r="BF29" s="609">
        <f t="shared" si="6"/>
        <v>0</v>
      </c>
      <c r="BG29" s="609">
        <f t="shared" si="7"/>
        <v>0</v>
      </c>
      <c r="BH29" s="609">
        <f t="shared" si="8"/>
        <v>0</v>
      </c>
      <c r="BI29" s="609">
        <f t="shared" si="9"/>
        <v>0</v>
      </c>
      <c r="BJ29" s="609">
        <f t="shared" si="10"/>
        <v>0</v>
      </c>
      <c r="BK29" s="609">
        <f t="shared" si="11"/>
        <v>0</v>
      </c>
      <c r="BL29" s="609">
        <f t="shared" si="12"/>
        <v>0</v>
      </c>
    </row>
    <row r="30" spans="1:64" ht="31.5">
      <c r="A30" s="233" t="s">
        <v>170</v>
      </c>
      <c r="B30" s="608"/>
      <c r="C30" s="608"/>
      <c r="D30" s="608"/>
      <c r="E30" s="608"/>
      <c r="F30" s="608"/>
      <c r="G30" s="608"/>
      <c r="H30" s="608"/>
      <c r="I30" s="608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608"/>
      <c r="U30" s="608"/>
      <c r="V30" s="608"/>
      <c r="W30" s="608"/>
      <c r="X30" s="608"/>
      <c r="Y30" s="608"/>
      <c r="Z30" s="608"/>
      <c r="AA30" s="608"/>
      <c r="AB30" s="608"/>
      <c r="AC30" s="608"/>
      <c r="AD30" s="608"/>
      <c r="AE30" s="608"/>
      <c r="AF30" s="608"/>
      <c r="AG30" s="608"/>
      <c r="AH30" s="608"/>
      <c r="AI30" s="608"/>
      <c r="AJ30" s="608"/>
      <c r="AK30" s="608"/>
      <c r="AL30" s="608"/>
      <c r="AM30" s="608"/>
      <c r="AN30" s="608"/>
      <c r="AO30" s="608"/>
      <c r="AP30" s="608"/>
      <c r="AQ30" s="608"/>
      <c r="AR30" s="608"/>
      <c r="AS30" s="608"/>
      <c r="AT30" s="608"/>
      <c r="AU30" s="608"/>
      <c r="AV30" s="608"/>
      <c r="AW30" s="608"/>
      <c r="AX30" s="608"/>
      <c r="AY30" s="608"/>
      <c r="AZ30" s="608"/>
      <c r="BA30" s="608"/>
      <c r="BB30" s="608"/>
      <c r="BC30" s="608"/>
      <c r="BD30" s="608"/>
      <c r="BE30" s="608"/>
      <c r="BF30" s="609">
        <f t="shared" si="6"/>
        <v>0</v>
      </c>
      <c r="BG30" s="609">
        <f t="shared" si="7"/>
        <v>0</v>
      </c>
      <c r="BH30" s="609">
        <f t="shared" si="8"/>
        <v>0</v>
      </c>
      <c r="BI30" s="609">
        <f t="shared" si="9"/>
        <v>0</v>
      </c>
      <c r="BJ30" s="609">
        <f t="shared" si="10"/>
        <v>0</v>
      </c>
      <c r="BK30" s="609">
        <f t="shared" si="11"/>
        <v>0</v>
      </c>
      <c r="BL30" s="609">
        <f t="shared" si="12"/>
        <v>0</v>
      </c>
    </row>
    <row r="31" spans="1:64" ht="15.75">
      <c r="A31" s="233" t="s">
        <v>171</v>
      </c>
      <c r="B31" s="608"/>
      <c r="C31" s="608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608"/>
      <c r="AG31" s="608"/>
      <c r="AH31" s="608"/>
      <c r="AI31" s="608"/>
      <c r="AJ31" s="608"/>
      <c r="AK31" s="608"/>
      <c r="AL31" s="608"/>
      <c r="AM31" s="608"/>
      <c r="AN31" s="608"/>
      <c r="AO31" s="608"/>
      <c r="AP31" s="608"/>
      <c r="AQ31" s="608"/>
      <c r="AR31" s="608"/>
      <c r="AS31" s="608"/>
      <c r="AT31" s="608"/>
      <c r="AU31" s="608"/>
      <c r="AV31" s="608"/>
      <c r="AW31" s="608"/>
      <c r="AX31" s="608"/>
      <c r="AY31" s="608"/>
      <c r="AZ31" s="608"/>
      <c r="BA31" s="608"/>
      <c r="BB31" s="608"/>
      <c r="BC31" s="608"/>
      <c r="BD31" s="608"/>
      <c r="BE31" s="608"/>
      <c r="BF31" s="609">
        <f t="shared" si="6"/>
        <v>0</v>
      </c>
      <c r="BG31" s="609">
        <f t="shared" si="7"/>
        <v>0</v>
      </c>
      <c r="BH31" s="609">
        <f t="shared" si="8"/>
        <v>0</v>
      </c>
      <c r="BI31" s="609">
        <f t="shared" si="9"/>
        <v>0</v>
      </c>
      <c r="BJ31" s="609">
        <f t="shared" si="10"/>
        <v>0</v>
      </c>
      <c r="BK31" s="609">
        <f t="shared" si="11"/>
        <v>0</v>
      </c>
      <c r="BL31" s="609">
        <f t="shared" si="12"/>
        <v>0</v>
      </c>
    </row>
    <row r="32" spans="1:64" ht="15.75">
      <c r="A32" s="233" t="s">
        <v>172</v>
      </c>
      <c r="B32" s="608"/>
      <c r="C32" s="608"/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  <c r="O32" s="608"/>
      <c r="P32" s="608"/>
      <c r="Q32" s="608"/>
      <c r="R32" s="608"/>
      <c r="S32" s="608"/>
      <c r="T32" s="608"/>
      <c r="U32" s="608"/>
      <c r="V32" s="608"/>
      <c r="W32" s="608"/>
      <c r="X32" s="608"/>
      <c r="Y32" s="608"/>
      <c r="Z32" s="608"/>
      <c r="AA32" s="608"/>
      <c r="AB32" s="608"/>
      <c r="AC32" s="608"/>
      <c r="AD32" s="608"/>
      <c r="AE32" s="608"/>
      <c r="AF32" s="608"/>
      <c r="AG32" s="608"/>
      <c r="AH32" s="608"/>
      <c r="AI32" s="608"/>
      <c r="AJ32" s="608"/>
      <c r="AK32" s="608"/>
      <c r="AL32" s="608"/>
      <c r="AM32" s="608"/>
      <c r="AN32" s="608"/>
      <c r="AO32" s="608"/>
      <c r="AP32" s="608"/>
      <c r="AQ32" s="608"/>
      <c r="AR32" s="608"/>
      <c r="AS32" s="608"/>
      <c r="AT32" s="608"/>
      <c r="AU32" s="608"/>
      <c r="AV32" s="608"/>
      <c r="AW32" s="608"/>
      <c r="AX32" s="608"/>
      <c r="AY32" s="608"/>
      <c r="AZ32" s="608"/>
      <c r="BA32" s="608"/>
      <c r="BB32" s="608"/>
      <c r="BC32" s="608"/>
      <c r="BD32" s="608"/>
      <c r="BE32" s="608"/>
      <c r="BF32" s="609">
        <f t="shared" si="6"/>
        <v>0</v>
      </c>
      <c r="BG32" s="609">
        <f t="shared" si="7"/>
        <v>0</v>
      </c>
      <c r="BH32" s="609">
        <f t="shared" si="8"/>
        <v>0</v>
      </c>
      <c r="BI32" s="609">
        <f t="shared" si="9"/>
        <v>0</v>
      </c>
      <c r="BJ32" s="609">
        <f t="shared" si="10"/>
        <v>0</v>
      </c>
      <c r="BK32" s="609">
        <f t="shared" si="11"/>
        <v>0</v>
      </c>
      <c r="BL32" s="609">
        <f t="shared" si="12"/>
        <v>0</v>
      </c>
    </row>
    <row r="33" spans="1:64" ht="31.5">
      <c r="A33" s="233" t="s">
        <v>173</v>
      </c>
      <c r="B33" s="608"/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608"/>
      <c r="AG33" s="608"/>
      <c r="AH33" s="608"/>
      <c r="AI33" s="608"/>
      <c r="AJ33" s="608"/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8"/>
      <c r="AW33" s="608"/>
      <c r="AX33" s="608"/>
      <c r="AY33" s="608"/>
      <c r="AZ33" s="608"/>
      <c r="BA33" s="608"/>
      <c r="BB33" s="608"/>
      <c r="BC33" s="608"/>
      <c r="BD33" s="608"/>
      <c r="BE33" s="608"/>
      <c r="BF33" s="609">
        <f t="shared" si="6"/>
        <v>0</v>
      </c>
      <c r="BG33" s="609">
        <f t="shared" si="7"/>
        <v>0</v>
      </c>
      <c r="BH33" s="609">
        <f t="shared" si="8"/>
        <v>0</v>
      </c>
      <c r="BI33" s="609">
        <f t="shared" si="9"/>
        <v>0</v>
      </c>
      <c r="BJ33" s="609">
        <f t="shared" si="10"/>
        <v>0</v>
      </c>
      <c r="BK33" s="609">
        <f t="shared" si="11"/>
        <v>0</v>
      </c>
      <c r="BL33" s="609">
        <f t="shared" si="12"/>
        <v>0</v>
      </c>
    </row>
    <row r="34" spans="1:64" ht="15.75">
      <c r="A34" s="233" t="s">
        <v>174</v>
      </c>
      <c r="B34" s="608"/>
      <c r="C34" s="608"/>
      <c r="D34" s="608"/>
      <c r="E34" s="608"/>
      <c r="F34" s="608"/>
      <c r="G34" s="608"/>
      <c r="H34" s="608"/>
      <c r="I34" s="608"/>
      <c r="J34" s="608"/>
      <c r="K34" s="608"/>
      <c r="L34" s="608"/>
      <c r="M34" s="608"/>
      <c r="N34" s="608"/>
      <c r="O34" s="608"/>
      <c r="P34" s="608"/>
      <c r="Q34" s="608"/>
      <c r="R34" s="608"/>
      <c r="S34" s="608"/>
      <c r="T34" s="608"/>
      <c r="U34" s="608"/>
      <c r="V34" s="608"/>
      <c r="W34" s="608"/>
      <c r="X34" s="608"/>
      <c r="Y34" s="608"/>
      <c r="Z34" s="608"/>
      <c r="AA34" s="608"/>
      <c r="AB34" s="608"/>
      <c r="AC34" s="608"/>
      <c r="AD34" s="608"/>
      <c r="AE34" s="608"/>
      <c r="AF34" s="608"/>
      <c r="AG34" s="608"/>
      <c r="AH34" s="608"/>
      <c r="AI34" s="608"/>
      <c r="AJ34" s="608"/>
      <c r="AK34" s="608"/>
      <c r="AL34" s="608"/>
      <c r="AM34" s="608"/>
      <c r="AN34" s="608"/>
      <c r="AO34" s="608"/>
      <c r="AP34" s="608"/>
      <c r="AQ34" s="608"/>
      <c r="AR34" s="608"/>
      <c r="AS34" s="608"/>
      <c r="AT34" s="608"/>
      <c r="AU34" s="608"/>
      <c r="AV34" s="608"/>
      <c r="AW34" s="608"/>
      <c r="AX34" s="608"/>
      <c r="AY34" s="608"/>
      <c r="AZ34" s="608"/>
      <c r="BA34" s="608"/>
      <c r="BB34" s="608"/>
      <c r="BC34" s="608"/>
      <c r="BD34" s="608"/>
      <c r="BE34" s="608"/>
      <c r="BF34" s="609">
        <f t="shared" si="6"/>
        <v>0</v>
      </c>
      <c r="BG34" s="609">
        <f t="shared" si="7"/>
        <v>0</v>
      </c>
      <c r="BH34" s="609">
        <f t="shared" si="8"/>
        <v>0</v>
      </c>
      <c r="BI34" s="609">
        <f t="shared" si="9"/>
        <v>0</v>
      </c>
      <c r="BJ34" s="609">
        <f t="shared" si="10"/>
        <v>0</v>
      </c>
      <c r="BK34" s="609">
        <f t="shared" si="11"/>
        <v>0</v>
      </c>
      <c r="BL34" s="609">
        <f t="shared" si="12"/>
        <v>0</v>
      </c>
    </row>
    <row r="35" spans="1:64" ht="15.75">
      <c r="A35" s="233" t="s">
        <v>175</v>
      </c>
      <c r="B35" s="608"/>
      <c r="C35" s="608"/>
      <c r="D35" s="608"/>
      <c r="E35" s="608"/>
      <c r="F35" s="608"/>
      <c r="G35" s="608"/>
      <c r="H35" s="608"/>
      <c r="I35" s="608"/>
      <c r="J35" s="608"/>
      <c r="K35" s="608"/>
      <c r="L35" s="608"/>
      <c r="M35" s="608"/>
      <c r="N35" s="608"/>
      <c r="O35" s="608"/>
      <c r="P35" s="608"/>
      <c r="Q35" s="608"/>
      <c r="R35" s="608"/>
      <c r="S35" s="608"/>
      <c r="T35" s="608"/>
      <c r="U35" s="608"/>
      <c r="V35" s="608"/>
      <c r="W35" s="608"/>
      <c r="X35" s="608"/>
      <c r="Y35" s="608"/>
      <c r="Z35" s="608"/>
      <c r="AA35" s="608"/>
      <c r="AB35" s="608"/>
      <c r="AC35" s="608"/>
      <c r="AD35" s="608"/>
      <c r="AE35" s="608"/>
      <c r="AF35" s="608"/>
      <c r="AG35" s="608"/>
      <c r="AH35" s="608"/>
      <c r="AI35" s="608"/>
      <c r="AJ35" s="608"/>
      <c r="AK35" s="608"/>
      <c r="AL35" s="608"/>
      <c r="AM35" s="608"/>
      <c r="AN35" s="608"/>
      <c r="AO35" s="608"/>
      <c r="AP35" s="608"/>
      <c r="AQ35" s="608"/>
      <c r="AR35" s="608"/>
      <c r="AS35" s="608"/>
      <c r="AT35" s="608"/>
      <c r="AU35" s="608"/>
      <c r="AV35" s="608"/>
      <c r="AW35" s="608"/>
      <c r="AX35" s="608"/>
      <c r="AY35" s="608"/>
      <c r="AZ35" s="608"/>
      <c r="BA35" s="608"/>
      <c r="BB35" s="608"/>
      <c r="BC35" s="608"/>
      <c r="BD35" s="608"/>
      <c r="BE35" s="608"/>
      <c r="BF35" s="609">
        <f t="shared" si="6"/>
        <v>0</v>
      </c>
      <c r="BG35" s="609">
        <f t="shared" si="7"/>
        <v>0</v>
      </c>
      <c r="BH35" s="609">
        <f t="shared" si="8"/>
        <v>0</v>
      </c>
      <c r="BI35" s="609">
        <f t="shared" si="9"/>
        <v>0</v>
      </c>
      <c r="BJ35" s="609">
        <f t="shared" si="10"/>
        <v>0</v>
      </c>
      <c r="BK35" s="609">
        <f t="shared" si="11"/>
        <v>0</v>
      </c>
      <c r="BL35" s="609">
        <f t="shared" si="12"/>
        <v>0</v>
      </c>
    </row>
    <row r="36" spans="1:64" ht="15.75">
      <c r="A36" s="234" t="s">
        <v>176</v>
      </c>
      <c r="B36" s="184">
        <f>SUM(B7,B9:B14,B15,B20,B23,B28:B35)</f>
        <v>0</v>
      </c>
      <c r="C36" s="184">
        <f aca="true" t="shared" si="13" ref="C36:BL36">SUM(C7,C9:C14,C15,C20,C23,C28:C35)</f>
        <v>0</v>
      </c>
      <c r="D36" s="184">
        <f t="shared" si="13"/>
        <v>0</v>
      </c>
      <c r="E36" s="184">
        <f t="shared" si="13"/>
        <v>0</v>
      </c>
      <c r="F36" s="184">
        <f t="shared" si="13"/>
        <v>0</v>
      </c>
      <c r="G36" s="184">
        <f t="shared" si="13"/>
        <v>0</v>
      </c>
      <c r="H36" s="184">
        <f t="shared" si="13"/>
        <v>0</v>
      </c>
      <c r="I36" s="184">
        <f t="shared" si="13"/>
        <v>0</v>
      </c>
      <c r="J36" s="184">
        <f t="shared" si="13"/>
        <v>0</v>
      </c>
      <c r="K36" s="184">
        <f t="shared" si="13"/>
        <v>0</v>
      </c>
      <c r="L36" s="184">
        <f t="shared" si="13"/>
        <v>0</v>
      </c>
      <c r="M36" s="184">
        <f t="shared" si="13"/>
        <v>0</v>
      </c>
      <c r="N36" s="184">
        <f t="shared" si="13"/>
        <v>0</v>
      </c>
      <c r="O36" s="184">
        <f t="shared" si="13"/>
        <v>0</v>
      </c>
      <c r="P36" s="184">
        <f t="shared" si="13"/>
        <v>0</v>
      </c>
      <c r="Q36" s="184">
        <f t="shared" si="13"/>
        <v>0</v>
      </c>
      <c r="R36" s="184">
        <f t="shared" si="13"/>
        <v>0</v>
      </c>
      <c r="S36" s="184">
        <f t="shared" si="13"/>
        <v>0</v>
      </c>
      <c r="T36" s="184">
        <f t="shared" si="13"/>
        <v>0</v>
      </c>
      <c r="U36" s="184">
        <f t="shared" si="13"/>
        <v>0</v>
      </c>
      <c r="V36" s="184">
        <f t="shared" si="13"/>
        <v>0</v>
      </c>
      <c r="W36" s="184">
        <f t="shared" si="13"/>
        <v>0</v>
      </c>
      <c r="X36" s="184">
        <f t="shared" si="13"/>
        <v>0</v>
      </c>
      <c r="Y36" s="184">
        <f t="shared" si="13"/>
        <v>0</v>
      </c>
      <c r="Z36" s="184">
        <f t="shared" si="13"/>
        <v>0</v>
      </c>
      <c r="AA36" s="184">
        <f t="shared" si="13"/>
        <v>0</v>
      </c>
      <c r="AB36" s="184">
        <f t="shared" si="13"/>
        <v>0</v>
      </c>
      <c r="AC36" s="184">
        <f t="shared" si="13"/>
        <v>0</v>
      </c>
      <c r="AD36" s="184">
        <f t="shared" si="13"/>
        <v>0</v>
      </c>
      <c r="AE36" s="184">
        <f t="shared" si="13"/>
        <v>0</v>
      </c>
      <c r="AF36" s="184">
        <f t="shared" si="13"/>
        <v>0</v>
      </c>
      <c r="AG36" s="184">
        <f t="shared" si="13"/>
        <v>0</v>
      </c>
      <c r="AH36" s="184">
        <f t="shared" si="13"/>
        <v>0</v>
      </c>
      <c r="AI36" s="184">
        <f t="shared" si="13"/>
        <v>0</v>
      </c>
      <c r="AJ36" s="184">
        <f t="shared" si="13"/>
        <v>0</v>
      </c>
      <c r="AK36" s="184">
        <f t="shared" si="13"/>
        <v>0</v>
      </c>
      <c r="AL36" s="184">
        <f t="shared" si="13"/>
        <v>0</v>
      </c>
      <c r="AM36" s="184">
        <f t="shared" si="13"/>
        <v>0</v>
      </c>
      <c r="AN36" s="184">
        <f t="shared" si="13"/>
        <v>0</v>
      </c>
      <c r="AO36" s="184">
        <f t="shared" si="13"/>
        <v>0</v>
      </c>
      <c r="AP36" s="184">
        <f t="shared" si="13"/>
        <v>0</v>
      </c>
      <c r="AQ36" s="184">
        <f t="shared" si="13"/>
        <v>0</v>
      </c>
      <c r="AR36" s="184">
        <f t="shared" si="13"/>
        <v>0</v>
      </c>
      <c r="AS36" s="184">
        <f t="shared" si="13"/>
        <v>0</v>
      </c>
      <c r="AT36" s="184">
        <f t="shared" si="13"/>
        <v>0</v>
      </c>
      <c r="AU36" s="184">
        <f t="shared" si="13"/>
        <v>0</v>
      </c>
      <c r="AV36" s="184">
        <f t="shared" si="13"/>
        <v>0</v>
      </c>
      <c r="AW36" s="184">
        <f t="shared" si="13"/>
        <v>0</v>
      </c>
      <c r="AX36" s="184">
        <f t="shared" si="13"/>
        <v>0</v>
      </c>
      <c r="AY36" s="184">
        <f t="shared" si="13"/>
        <v>0</v>
      </c>
      <c r="AZ36" s="184">
        <f t="shared" si="13"/>
        <v>0</v>
      </c>
      <c r="BA36" s="184">
        <f t="shared" si="13"/>
        <v>0</v>
      </c>
      <c r="BB36" s="184">
        <f t="shared" si="13"/>
        <v>0</v>
      </c>
      <c r="BC36" s="184">
        <f t="shared" si="13"/>
        <v>0</v>
      </c>
      <c r="BD36" s="184">
        <f t="shared" si="13"/>
        <v>0</v>
      </c>
      <c r="BE36" s="184">
        <f t="shared" si="13"/>
        <v>0</v>
      </c>
      <c r="BF36" s="184">
        <f t="shared" si="13"/>
        <v>0</v>
      </c>
      <c r="BG36" s="184">
        <f t="shared" si="13"/>
        <v>0</v>
      </c>
      <c r="BH36" s="184">
        <f t="shared" si="13"/>
        <v>0</v>
      </c>
      <c r="BI36" s="184">
        <f t="shared" si="13"/>
        <v>0</v>
      </c>
      <c r="BJ36" s="184">
        <f t="shared" si="13"/>
        <v>0</v>
      </c>
      <c r="BK36" s="184">
        <f t="shared" si="13"/>
        <v>0</v>
      </c>
      <c r="BL36" s="184">
        <f t="shared" si="13"/>
        <v>0</v>
      </c>
    </row>
    <row r="37" spans="13:15" ht="15.75">
      <c r="M37" s="184"/>
      <c r="N37" s="206"/>
      <c r="O37" s="206"/>
    </row>
    <row r="38" spans="1:64" ht="15.75">
      <c r="A38" s="232" t="s">
        <v>27</v>
      </c>
      <c r="BF38" s="841"/>
      <c r="BG38" s="841"/>
      <c r="BH38" s="841"/>
      <c r="BI38" s="841"/>
      <c r="BJ38" s="841"/>
      <c r="BK38" s="841"/>
      <c r="BL38" s="841"/>
    </row>
    <row r="39" spans="1:64" ht="15.75">
      <c r="A39" s="232" t="s">
        <v>137</v>
      </c>
      <c r="BF39" s="841"/>
      <c r="BG39" s="841"/>
      <c r="BH39" s="841"/>
      <c r="BI39" s="841"/>
      <c r="BJ39" s="841"/>
      <c r="BK39" s="841"/>
      <c r="BL39" s="841"/>
    </row>
    <row r="40" spans="1:64" ht="15.75">
      <c r="A40" s="232" t="s">
        <v>138</v>
      </c>
      <c r="BF40" s="841"/>
      <c r="BG40" s="841"/>
      <c r="BH40" s="841"/>
      <c r="BI40" s="841"/>
      <c r="BJ40" s="841"/>
      <c r="BK40" s="841"/>
      <c r="BL40" s="841"/>
    </row>
    <row r="42" spans="1:5" ht="15.75">
      <c r="A42" s="410" t="s">
        <v>196</v>
      </c>
      <c r="B42" s="410" t="s">
        <v>197</v>
      </c>
      <c r="E42" s="410" t="s">
        <v>195</v>
      </c>
    </row>
  </sheetData>
  <sheetProtection password="CC75" sheet="1" insertColumns="0"/>
  <mergeCells count="20">
    <mergeCell ref="I5:O5"/>
    <mergeCell ref="P5:V5"/>
    <mergeCell ref="W5:AC5"/>
    <mergeCell ref="BF38:BL38"/>
    <mergeCell ref="BF39:BL39"/>
    <mergeCell ref="BF40:BL40"/>
    <mergeCell ref="AD5:AJ5"/>
    <mergeCell ref="AK5:AQ5"/>
    <mergeCell ref="AR5:AX5"/>
    <mergeCell ref="AY5:BE5"/>
    <mergeCell ref="AR1:BE1"/>
    <mergeCell ref="A3:BL3"/>
    <mergeCell ref="A4:A6"/>
    <mergeCell ref="BF1:BS1"/>
    <mergeCell ref="B4:BE4"/>
    <mergeCell ref="BF4:BL5"/>
    <mergeCell ref="A1:O1"/>
    <mergeCell ref="P1:AC1"/>
    <mergeCell ref="AD1:AQ1"/>
    <mergeCell ref="B5:H5"/>
  </mergeCells>
  <dataValidations count="1">
    <dataValidation type="list" allowBlank="1" showInputMessage="1" showErrorMessage="1" sqref="B5:BE5">
      <formula1>ЕИП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3" horizontalDpi="600" verticalDpi="600" orientation="landscape" paperSize="9" scale="3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7"/>
  <sheetViews>
    <sheetView view="pageBreakPreview" zoomScale="54" zoomScaleNormal="75" zoomScaleSheetLayoutView="54" zoomScalePageLayoutView="0" workbookViewId="0" topLeftCell="A1">
      <selection activeCell="P11" sqref="P11"/>
    </sheetView>
  </sheetViews>
  <sheetFormatPr defaultColWidth="9.140625" defaultRowHeight="12.75"/>
  <cols>
    <col min="1" max="1" width="5.7109375" style="0" customWidth="1"/>
    <col min="2" max="2" width="29.140625" style="0" customWidth="1"/>
    <col min="3" max="11" width="32.140625" style="0" customWidth="1"/>
  </cols>
  <sheetData>
    <row r="1" spans="1:11" ht="18" customHeight="1">
      <c r="A1" s="411" t="s">
        <v>139</v>
      </c>
      <c r="B1" s="413"/>
      <c r="C1" s="109"/>
      <c r="D1" s="110"/>
      <c r="E1" s="110"/>
      <c r="F1" s="110"/>
      <c r="G1" s="110"/>
      <c r="H1" s="110"/>
      <c r="I1" s="110"/>
      <c r="J1" s="110"/>
      <c r="K1" s="110"/>
    </row>
    <row r="2" spans="1:11" ht="12.75">
      <c r="A2" s="109"/>
      <c r="B2" s="111"/>
      <c r="C2" s="110"/>
      <c r="D2" s="110"/>
      <c r="E2" s="110"/>
      <c r="F2" s="110"/>
      <c r="G2" s="110"/>
      <c r="H2" s="110"/>
      <c r="I2" s="110"/>
      <c r="J2" s="110"/>
      <c r="K2" s="110"/>
    </row>
    <row r="3" spans="1:11" s="30" customFormat="1" ht="38.25" customHeight="1">
      <c r="A3" s="846" t="s">
        <v>47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</row>
    <row r="4" spans="1:11" s="30" customFormat="1" ht="18.75" customHeight="1">
      <c r="A4" s="86"/>
      <c r="B4" s="112"/>
      <c r="C4" s="112"/>
      <c r="D4" s="112"/>
      <c r="E4" s="112"/>
      <c r="F4" s="113"/>
      <c r="G4" s="113"/>
      <c r="H4" s="112"/>
      <c r="I4" s="112"/>
      <c r="J4" s="112"/>
      <c r="K4" s="112"/>
    </row>
    <row r="5" spans="1:11" ht="12.75">
      <c r="A5" s="111"/>
      <c r="B5" s="109"/>
      <c r="C5" s="110"/>
      <c r="D5" s="110"/>
      <c r="E5" s="110"/>
      <c r="F5" s="110"/>
      <c r="G5" s="110"/>
      <c r="H5" s="110"/>
      <c r="I5" s="110"/>
      <c r="J5" s="110"/>
      <c r="K5" s="110"/>
    </row>
    <row r="6" spans="1:6" ht="15.75">
      <c r="A6" s="32" t="s">
        <v>140</v>
      </c>
      <c r="B6" s="29"/>
      <c r="F6" s="33"/>
    </row>
    <row r="7" spans="1:6" ht="12.75">
      <c r="A7" s="28"/>
      <c r="B7" s="29"/>
      <c r="F7" s="33"/>
    </row>
    <row r="8" spans="1:6" ht="12.75">
      <c r="A8" s="28"/>
      <c r="B8" s="29"/>
      <c r="F8" s="33"/>
    </row>
    <row r="9" spans="1:11" ht="15.75" customHeight="1">
      <c r="A9" s="847" t="s">
        <v>303</v>
      </c>
      <c r="B9" s="847" t="s">
        <v>141</v>
      </c>
      <c r="C9" s="847" t="s">
        <v>142</v>
      </c>
      <c r="D9" s="848" t="s">
        <v>143</v>
      </c>
      <c r="E9" s="848"/>
      <c r="F9" s="848"/>
      <c r="G9" s="848"/>
      <c r="H9" s="848"/>
      <c r="I9" s="848"/>
      <c r="J9" s="848"/>
      <c r="K9" s="848"/>
    </row>
    <row r="10" spans="1:11" ht="33.75" customHeight="1">
      <c r="A10" s="847"/>
      <c r="B10" s="847"/>
      <c r="C10" s="847"/>
      <c r="D10" s="847" t="s">
        <v>212</v>
      </c>
      <c r="E10" s="847"/>
      <c r="F10" s="847"/>
      <c r="G10" s="847"/>
      <c r="H10" s="847" t="s">
        <v>209</v>
      </c>
      <c r="I10" s="847"/>
      <c r="J10" s="847"/>
      <c r="K10" s="847"/>
    </row>
    <row r="11" spans="1:11" ht="63" customHeight="1">
      <c r="A11" s="847"/>
      <c r="B11" s="847"/>
      <c r="C11" s="847"/>
      <c r="D11" s="116" t="s">
        <v>213</v>
      </c>
      <c r="E11" s="116" t="s">
        <v>144</v>
      </c>
      <c r="F11" s="116" t="s">
        <v>145</v>
      </c>
      <c r="G11" s="116" t="s">
        <v>146</v>
      </c>
      <c r="H11" s="116" t="s">
        <v>194</v>
      </c>
      <c r="I11" s="116" t="s">
        <v>144</v>
      </c>
      <c r="J11" s="116" t="s">
        <v>145</v>
      </c>
      <c r="K11" s="116" t="s">
        <v>147</v>
      </c>
    </row>
    <row r="12" spans="1:11" ht="18.75" customHeight="1">
      <c r="A12" s="117">
        <v>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ht="18.75" customHeight="1">
      <c r="A13" s="117">
        <v>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1" ht="18.75" customHeight="1">
      <c r="A14" s="117">
        <v>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ht="18.75" customHeight="1">
      <c r="A15" s="117">
        <v>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1" ht="18.75" customHeight="1">
      <c r="A16" s="117">
        <v>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8.75" customHeight="1">
      <c r="A17" s="117">
        <v>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1" ht="18.75" customHeight="1">
      <c r="A18" s="507">
        <v>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1" ht="18.75" customHeight="1">
      <c r="A19" s="845" t="s">
        <v>176</v>
      </c>
      <c r="B19" s="845"/>
      <c r="C19" s="617">
        <f aca="true" t="shared" si="0" ref="C19:K19">SUM(C12:C18)</f>
        <v>0</v>
      </c>
      <c r="D19" s="617">
        <f t="shared" si="0"/>
        <v>0</v>
      </c>
      <c r="E19" s="617">
        <f t="shared" si="0"/>
        <v>0</v>
      </c>
      <c r="F19" s="617">
        <f t="shared" si="0"/>
        <v>0</v>
      </c>
      <c r="G19" s="617">
        <f t="shared" si="0"/>
        <v>0</v>
      </c>
      <c r="H19" s="617">
        <f t="shared" si="0"/>
        <v>0</v>
      </c>
      <c r="I19" s="617">
        <f t="shared" si="0"/>
        <v>0</v>
      </c>
      <c r="J19" s="617">
        <f t="shared" si="0"/>
        <v>0</v>
      </c>
      <c r="K19" s="617">
        <f t="shared" si="0"/>
        <v>0</v>
      </c>
    </row>
    <row r="20" spans="1:11" ht="18.75" customHeight="1">
      <c r="A20" s="118"/>
      <c r="B20" s="118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1:11" s="26" customFormat="1" ht="18.75" customHeight="1">
      <c r="A21" s="87"/>
      <c r="B21" s="412" t="s">
        <v>196</v>
      </c>
      <c r="C21" s="87"/>
      <c r="D21" s="412" t="s">
        <v>197</v>
      </c>
      <c r="E21" s="87"/>
      <c r="F21" s="87"/>
      <c r="G21" s="87"/>
      <c r="H21" s="412" t="s">
        <v>195</v>
      </c>
      <c r="I21" s="87"/>
      <c r="J21" s="87"/>
      <c r="K21" s="87"/>
    </row>
    <row r="27" spans="3:5" ht="12.75">
      <c r="C27" s="31"/>
      <c r="D27" s="31"/>
      <c r="E27" s="31"/>
    </row>
  </sheetData>
  <sheetProtection password="CC75" sheet="1" insertRows="0"/>
  <mergeCells count="8">
    <mergeCell ref="A19:B19"/>
    <mergeCell ref="A3:K3"/>
    <mergeCell ref="D10:G10"/>
    <mergeCell ref="H10:K10"/>
    <mergeCell ref="C9:C11"/>
    <mergeCell ref="A9:A11"/>
    <mergeCell ref="B9:B11"/>
    <mergeCell ref="D9:K9"/>
  </mergeCells>
  <dataValidations count="1">
    <dataValidation type="list" allowBlank="1" showInputMessage="1" showErrorMessage="1" sqref="B12:B18">
      <formula1>ЕИП</formula1>
    </dataValidation>
  </dataValidations>
  <printOptions/>
  <pageMargins left="0.35" right="0.21" top="0.64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0"/>
  <sheetViews>
    <sheetView view="pageBreakPreview" zoomScale="70" zoomScaleSheetLayoutView="70" zoomScalePageLayoutView="0" workbookViewId="0" topLeftCell="A1">
      <selection activeCell="P11" sqref="P11"/>
    </sheetView>
  </sheetViews>
  <sheetFormatPr defaultColWidth="9.140625" defaultRowHeight="12.75"/>
  <cols>
    <col min="1" max="1" width="74.7109375" style="147" customWidth="1"/>
    <col min="2" max="3" width="67.28125" style="147" customWidth="1"/>
    <col min="4" max="16384" width="9.140625" style="147" customWidth="1"/>
  </cols>
  <sheetData>
    <row r="1" spans="1:5" ht="22.5">
      <c r="A1" s="414" t="s">
        <v>201</v>
      </c>
      <c r="C1" s="850"/>
      <c r="D1" s="850"/>
      <c r="E1" s="148"/>
    </row>
    <row r="2" spans="1:3" ht="34.5" customHeight="1">
      <c r="A2" s="849" t="s">
        <v>939</v>
      </c>
      <c r="B2" s="849"/>
      <c r="C2" s="849"/>
    </row>
    <row r="4" ht="15.75">
      <c r="C4" s="149" t="s">
        <v>214</v>
      </c>
    </row>
    <row r="5" spans="1:3" ht="49.5" customHeight="1">
      <c r="A5" s="150" t="s">
        <v>215</v>
      </c>
      <c r="B5" s="150" t="s">
        <v>216</v>
      </c>
      <c r="C5" s="150" t="s">
        <v>217</v>
      </c>
    </row>
    <row r="6" spans="1:3" ht="21" customHeight="1">
      <c r="A6" s="151" t="s">
        <v>218</v>
      </c>
      <c r="B6" s="152"/>
      <c r="C6" s="152"/>
    </row>
    <row r="7" spans="1:3" ht="21" customHeight="1">
      <c r="A7" s="153"/>
      <c r="B7" s="153"/>
      <c r="C7" s="153"/>
    </row>
    <row r="8" spans="1:3" ht="21" customHeight="1">
      <c r="A8" s="153"/>
      <c r="B8" s="153"/>
      <c r="C8" s="153"/>
    </row>
    <row r="9" spans="1:3" ht="21" customHeight="1">
      <c r="A9" s="153"/>
      <c r="B9" s="153"/>
      <c r="C9" s="153"/>
    </row>
    <row r="10" spans="1:3" ht="21" customHeight="1">
      <c r="A10" s="153"/>
      <c r="B10" s="153"/>
      <c r="C10" s="153"/>
    </row>
    <row r="11" spans="1:3" ht="21" customHeight="1">
      <c r="A11" s="153"/>
      <c r="B11" s="153"/>
      <c r="C11" s="153"/>
    </row>
    <row r="12" spans="1:3" ht="21" customHeight="1">
      <c r="A12" s="153"/>
      <c r="B12" s="153"/>
      <c r="C12" s="153"/>
    </row>
    <row r="13" spans="1:3" ht="21" customHeight="1">
      <c r="A13" s="153"/>
      <c r="B13" s="153"/>
      <c r="C13" s="153"/>
    </row>
    <row r="14" spans="1:3" ht="21" customHeight="1">
      <c r="A14" s="153"/>
      <c r="B14" s="153"/>
      <c r="C14" s="153"/>
    </row>
    <row r="15" spans="1:3" ht="21" customHeight="1">
      <c r="A15" s="153"/>
      <c r="B15" s="153"/>
      <c r="C15" s="153"/>
    </row>
    <row r="16" spans="1:3" ht="21" customHeight="1">
      <c r="A16" s="153"/>
      <c r="B16" s="153"/>
      <c r="C16" s="153"/>
    </row>
    <row r="17" spans="1:3" ht="21" customHeight="1">
      <c r="A17" s="153"/>
      <c r="B17" s="153"/>
      <c r="C17" s="153"/>
    </row>
    <row r="18" spans="1:3" ht="21" customHeight="1">
      <c r="A18" s="153"/>
      <c r="B18" s="153"/>
      <c r="C18" s="153"/>
    </row>
    <row r="19" spans="1:3" ht="21" customHeight="1">
      <c r="A19" s="153"/>
      <c r="B19" s="153"/>
      <c r="C19" s="153"/>
    </row>
    <row r="20" spans="1:3" ht="21" customHeight="1">
      <c r="A20" s="153"/>
      <c r="B20" s="153"/>
      <c r="C20" s="153"/>
    </row>
    <row r="21" spans="1:3" ht="21" customHeight="1">
      <c r="A21" s="153"/>
      <c r="B21" s="153"/>
      <c r="C21" s="153"/>
    </row>
    <row r="22" spans="1:3" ht="21" customHeight="1">
      <c r="A22" s="622"/>
      <c r="B22" s="153"/>
      <c r="C22" s="153"/>
    </row>
    <row r="23" spans="1:3" ht="21" customHeight="1">
      <c r="A23" s="618" t="s">
        <v>406</v>
      </c>
      <c r="B23" s="153"/>
      <c r="C23" s="153"/>
    </row>
    <row r="24" spans="1:3" ht="21" customHeight="1">
      <c r="A24" s="619"/>
      <c r="B24" s="153"/>
      <c r="C24" s="153"/>
    </row>
    <row r="25" spans="1:3" ht="21" customHeight="1">
      <c r="A25" s="620" t="s">
        <v>407</v>
      </c>
      <c r="B25" s="153"/>
      <c r="C25" s="153"/>
    </row>
    <row r="26" spans="1:3" ht="21" customHeight="1">
      <c r="A26" s="621" t="s">
        <v>219</v>
      </c>
      <c r="B26" s="154"/>
      <c r="C26" s="154"/>
    </row>
    <row r="27" spans="1:3" ht="21" customHeight="1">
      <c r="A27" s="621" t="s">
        <v>220</v>
      </c>
      <c r="B27" s="154"/>
      <c r="C27" s="154"/>
    </row>
    <row r="28" spans="1:3" ht="21" customHeight="1">
      <c r="A28" s="155" t="s">
        <v>408</v>
      </c>
      <c r="B28" s="152">
        <f>SUM(B7:B27)</f>
        <v>0</v>
      </c>
      <c r="C28" s="152">
        <f>SUM(C7:C27)</f>
        <v>0</v>
      </c>
    </row>
    <row r="29" spans="1:3" ht="12.75">
      <c r="A29" s="156"/>
      <c r="B29" s="157"/>
      <c r="C29" s="157"/>
    </row>
    <row r="30" spans="1:3" ht="12.75">
      <c r="A30" s="415" t="s">
        <v>409</v>
      </c>
      <c r="B30" s="415" t="s">
        <v>410</v>
      </c>
      <c r="C30" s="415" t="s">
        <v>411</v>
      </c>
    </row>
  </sheetData>
  <sheetProtection password="CC75" sheet="1" insertRows="0"/>
  <mergeCells count="2">
    <mergeCell ref="A2:C2"/>
    <mergeCell ref="C1:D1"/>
  </mergeCells>
  <printOptions horizontalCentered="1"/>
  <pageMargins left="0.2755905511811024" right="0.2755905511811024" top="0.44" bottom="0.52" header="0.1968503937007874" footer="0.2362204724409449"/>
  <pageSetup fitToHeight="1" fitToWidth="1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59"/>
  <sheetViews>
    <sheetView view="pageBreakPreview" zoomScaleNormal="75" zoomScaleSheetLayoutView="100" zoomScalePageLayoutView="0" workbookViewId="0" topLeftCell="A46">
      <selection activeCell="P11" sqref="P11"/>
    </sheetView>
  </sheetViews>
  <sheetFormatPr defaultColWidth="9.140625" defaultRowHeight="12.75"/>
  <cols>
    <col min="1" max="1" width="8.7109375" style="46" customWidth="1"/>
    <col min="2" max="2" width="113.57421875" style="46" customWidth="1"/>
    <col min="3" max="3" width="19.140625" style="46" customWidth="1"/>
    <col min="4" max="16384" width="9.140625" style="46" customWidth="1"/>
  </cols>
  <sheetData>
    <row r="1" spans="1:3" ht="16.5" customHeight="1">
      <c r="A1" s="851" t="s">
        <v>938</v>
      </c>
      <c r="B1" s="851"/>
      <c r="C1" s="851"/>
    </row>
    <row r="2" spans="1:3" ht="11.25" customHeight="1">
      <c r="A2" s="114"/>
      <c r="B2" s="114"/>
      <c r="C2" s="114"/>
    </row>
    <row r="3" spans="1:3" ht="15.75">
      <c r="A3" s="47"/>
      <c r="B3" s="37" t="s">
        <v>28</v>
      </c>
      <c r="C3" s="129" t="s">
        <v>29</v>
      </c>
    </row>
    <row r="4" spans="1:3" ht="15.75">
      <c r="A4" s="47"/>
      <c r="B4" s="37" t="s">
        <v>30</v>
      </c>
      <c r="C4" s="534">
        <f>MAX(C36,C53,C59)</f>
        <v>0</v>
      </c>
    </row>
    <row r="5" spans="1:3" ht="15">
      <c r="A5" s="47" t="s">
        <v>72</v>
      </c>
      <c r="B5" s="38" t="s">
        <v>31</v>
      </c>
      <c r="C5" s="535"/>
    </row>
    <row r="6" spans="1:3" ht="15">
      <c r="A6" s="48" t="s">
        <v>32</v>
      </c>
      <c r="B6" s="39" t="s">
        <v>33</v>
      </c>
      <c r="C6" s="536"/>
    </row>
    <row r="7" spans="1:3" ht="15">
      <c r="A7" s="48" t="s">
        <v>34</v>
      </c>
      <c r="B7" s="39" t="s">
        <v>35</v>
      </c>
      <c r="C7" s="536"/>
    </row>
    <row r="8" spans="1:3" ht="14.25">
      <c r="A8" s="48"/>
      <c r="B8" s="40" t="s">
        <v>118</v>
      </c>
      <c r="C8" s="623">
        <f>C6+0.5*C7</f>
        <v>0</v>
      </c>
    </row>
    <row r="9" spans="1:3" ht="15">
      <c r="A9" s="48" t="s">
        <v>36</v>
      </c>
      <c r="B9" s="39" t="s">
        <v>37</v>
      </c>
      <c r="C9" s="536"/>
    </row>
    <row r="10" spans="1:3" ht="12.75" customHeight="1">
      <c r="A10" s="48" t="s">
        <v>38</v>
      </c>
      <c r="B10" s="39" t="s">
        <v>39</v>
      </c>
      <c r="C10" s="536"/>
    </row>
    <row r="11" spans="1:3" ht="15">
      <c r="A11" s="48" t="s">
        <v>40</v>
      </c>
      <c r="B11" s="39" t="s">
        <v>41</v>
      </c>
      <c r="C11" s="536"/>
    </row>
    <row r="12" spans="1:3" ht="12.75" customHeight="1">
      <c r="A12" s="48" t="s">
        <v>42</v>
      </c>
      <c r="B12" s="39" t="s">
        <v>43</v>
      </c>
      <c r="C12" s="536"/>
    </row>
    <row r="13" spans="1:3" ht="14.25">
      <c r="A13" s="48"/>
      <c r="B13" s="40" t="s">
        <v>119</v>
      </c>
      <c r="C13" s="537">
        <f>C8+C9+C10*0.5-C11-C12*0.5</f>
        <v>0</v>
      </c>
    </row>
    <row r="14" spans="1:3" ht="14.25">
      <c r="A14" s="48"/>
      <c r="B14" s="40" t="s">
        <v>44</v>
      </c>
      <c r="C14" s="537">
        <f>MAX(C13,C8)</f>
        <v>0</v>
      </c>
    </row>
    <row r="15" spans="1:3" ht="15">
      <c r="A15" s="49" t="s">
        <v>638</v>
      </c>
      <c r="B15" s="39" t="s">
        <v>45</v>
      </c>
      <c r="C15" s="536"/>
    </row>
    <row r="16" spans="1:3" ht="15">
      <c r="A16" s="49" t="s">
        <v>639</v>
      </c>
      <c r="B16" s="39" t="s">
        <v>46</v>
      </c>
      <c r="C16" s="536"/>
    </row>
    <row r="17" spans="1:3" ht="25.5">
      <c r="A17" s="49" t="s">
        <v>640</v>
      </c>
      <c r="B17" s="39" t="s">
        <v>48</v>
      </c>
      <c r="C17" s="536"/>
    </row>
    <row r="18" spans="1:3" ht="14.25">
      <c r="A18" s="49" t="s">
        <v>49</v>
      </c>
      <c r="B18" s="41" t="s">
        <v>120</v>
      </c>
      <c r="C18" s="538">
        <f>C15+C16+C17</f>
        <v>0</v>
      </c>
    </row>
    <row r="19" spans="1:3" ht="27.75" customHeight="1">
      <c r="A19" s="49" t="s">
        <v>641</v>
      </c>
      <c r="B19" s="39" t="s">
        <v>121</v>
      </c>
      <c r="C19" s="539"/>
    </row>
    <row r="20" spans="1:3" ht="27.75" customHeight="1">
      <c r="A20" s="49" t="s">
        <v>642</v>
      </c>
      <c r="B20" s="39" t="s">
        <v>122</v>
      </c>
      <c r="C20" s="539"/>
    </row>
    <row r="21" spans="1:3" ht="26.25" customHeight="1">
      <c r="A21" s="49" t="s">
        <v>643</v>
      </c>
      <c r="B21" s="39" t="s">
        <v>123</v>
      </c>
      <c r="C21" s="539"/>
    </row>
    <row r="22" spans="1:3" ht="14.25">
      <c r="A22" s="48" t="s">
        <v>50</v>
      </c>
      <c r="B22" s="41" t="s">
        <v>124</v>
      </c>
      <c r="C22" s="540">
        <f>C19+C20+C21</f>
        <v>0</v>
      </c>
    </row>
    <row r="23" spans="1:3" ht="15">
      <c r="A23" s="49" t="s">
        <v>644</v>
      </c>
      <c r="B23" s="39" t="s">
        <v>51</v>
      </c>
      <c r="C23" s="539"/>
    </row>
    <row r="24" spans="1:3" ht="15">
      <c r="A24" s="49" t="s">
        <v>645</v>
      </c>
      <c r="B24" s="39" t="s">
        <v>52</v>
      </c>
      <c r="C24" s="539"/>
    </row>
    <row r="25" spans="1:3" ht="15">
      <c r="A25" s="49" t="s">
        <v>646</v>
      </c>
      <c r="B25" s="39" t="s">
        <v>53</v>
      </c>
      <c r="C25" s="539"/>
    </row>
    <row r="26" spans="1:3" ht="12.75" customHeight="1">
      <c r="A26" s="48" t="s">
        <v>54</v>
      </c>
      <c r="B26" s="41" t="s">
        <v>125</v>
      </c>
      <c r="C26" s="538">
        <f>C23+C24+C25</f>
        <v>0</v>
      </c>
    </row>
    <row r="27" spans="1:3" ht="15">
      <c r="A27" s="48" t="s">
        <v>55</v>
      </c>
      <c r="B27" s="39" t="s">
        <v>56</v>
      </c>
      <c r="C27" s="541"/>
    </row>
    <row r="28" spans="1:3" ht="15">
      <c r="A28" s="48" t="s">
        <v>57</v>
      </c>
      <c r="B28" s="39" t="s">
        <v>58</v>
      </c>
      <c r="C28" s="541"/>
    </row>
    <row r="29" spans="1:3" ht="14.25">
      <c r="A29" s="48" t="s">
        <v>59</v>
      </c>
      <c r="B29" s="39" t="s">
        <v>126</v>
      </c>
      <c r="C29" s="624">
        <f>C28-C27</f>
        <v>0</v>
      </c>
    </row>
    <row r="30" spans="1:3" ht="12.75" customHeight="1">
      <c r="A30" s="48" t="s">
        <v>60</v>
      </c>
      <c r="B30" s="39" t="s">
        <v>61</v>
      </c>
      <c r="C30" s="541"/>
    </row>
    <row r="31" spans="1:3" ht="15">
      <c r="A31" s="48" t="s">
        <v>62</v>
      </c>
      <c r="B31" s="39" t="s">
        <v>63</v>
      </c>
      <c r="C31" s="541"/>
    </row>
    <row r="32" spans="1:3" ht="14.25">
      <c r="A32" s="48" t="s">
        <v>64</v>
      </c>
      <c r="B32" s="39" t="s">
        <v>127</v>
      </c>
      <c r="C32" s="625">
        <f>C31-C30</f>
        <v>0</v>
      </c>
    </row>
    <row r="33" spans="1:3" ht="14.25">
      <c r="A33" s="48" t="s">
        <v>65</v>
      </c>
      <c r="B33" s="39" t="s">
        <v>128</v>
      </c>
      <c r="C33" s="625">
        <f>C22-C26+C29-C32</f>
        <v>0</v>
      </c>
    </row>
    <row r="34" spans="1:3" ht="14.25">
      <c r="A34" s="48" t="s">
        <v>66</v>
      </c>
      <c r="B34" s="39" t="s">
        <v>129</v>
      </c>
      <c r="C34" s="625">
        <f>C22+C29</f>
        <v>0</v>
      </c>
    </row>
    <row r="35" spans="1:3" ht="14.25">
      <c r="A35" s="48" t="s">
        <v>67</v>
      </c>
      <c r="B35" s="40" t="s">
        <v>130</v>
      </c>
      <c r="C35" s="542">
        <f>IF(C34=0,0.5,MAX((C33/C34),0.5))</f>
        <v>0.5</v>
      </c>
    </row>
    <row r="36" spans="1:3" ht="15">
      <c r="A36" s="853" t="s">
        <v>68</v>
      </c>
      <c r="B36" s="40" t="s">
        <v>69</v>
      </c>
      <c r="C36" s="543">
        <f>MAX(C37:C38)</f>
        <v>0</v>
      </c>
    </row>
    <row r="37" spans="1:3" ht="14.25">
      <c r="A37" s="854"/>
      <c r="B37" s="42" t="s">
        <v>70</v>
      </c>
      <c r="C37" s="544">
        <f>IF((C14-C18)&lt;=106200000,(C14-C18)*C35*0.18,0)</f>
        <v>0</v>
      </c>
    </row>
    <row r="38" spans="1:3" ht="12.75" customHeight="1">
      <c r="A38" s="854"/>
      <c r="B38" s="43" t="s">
        <v>71</v>
      </c>
      <c r="C38" s="544">
        <f>IF((C14-C18)&gt;106200000,(0.18*106200000+0.16*(C14-C18-106200000))*C35,0)</f>
        <v>0</v>
      </c>
    </row>
    <row r="39" spans="1:3" ht="12.75" customHeight="1">
      <c r="A39" s="50"/>
      <c r="B39" s="44"/>
      <c r="C39" s="538"/>
    </row>
    <row r="40" spans="1:3" ht="12.75" customHeight="1">
      <c r="A40" s="48" t="s">
        <v>1128</v>
      </c>
      <c r="B40" s="38" t="s">
        <v>73</v>
      </c>
      <c r="C40" s="538"/>
    </row>
    <row r="41" spans="1:3" ht="51.75" customHeight="1">
      <c r="A41" s="50" t="s">
        <v>50</v>
      </c>
      <c r="B41" s="45" t="s">
        <v>134</v>
      </c>
      <c r="C41" s="623">
        <f>C22</f>
        <v>0</v>
      </c>
    </row>
    <row r="42" spans="1:3" ht="12.75" customHeight="1">
      <c r="A42" s="50" t="s">
        <v>74</v>
      </c>
      <c r="B42" s="36" t="s">
        <v>75</v>
      </c>
      <c r="C42" s="536"/>
    </row>
    <row r="43" spans="1:3" ht="12.75" customHeight="1">
      <c r="A43" s="49" t="s">
        <v>55</v>
      </c>
      <c r="B43" s="39" t="s">
        <v>76</v>
      </c>
      <c r="C43" s="623">
        <f>C27</f>
        <v>0</v>
      </c>
    </row>
    <row r="44" spans="1:3" ht="12.75" customHeight="1">
      <c r="A44" s="49" t="s">
        <v>57</v>
      </c>
      <c r="B44" s="39" t="s">
        <v>77</v>
      </c>
      <c r="C44" s="623">
        <f>C28</f>
        <v>0</v>
      </c>
    </row>
    <row r="45" spans="1:3" ht="12.75" customHeight="1">
      <c r="A45" s="49" t="s">
        <v>59</v>
      </c>
      <c r="B45" s="39" t="s">
        <v>131</v>
      </c>
      <c r="C45" s="623">
        <f>C44-C43</f>
        <v>0</v>
      </c>
    </row>
    <row r="46" spans="1:3" ht="27" customHeight="1">
      <c r="A46" s="49" t="s">
        <v>78</v>
      </c>
      <c r="B46" s="39" t="s">
        <v>79</v>
      </c>
      <c r="C46" s="536"/>
    </row>
    <row r="47" spans="1:3" ht="27" customHeight="1">
      <c r="A47" s="49" t="s">
        <v>80</v>
      </c>
      <c r="B47" s="39" t="s">
        <v>81</v>
      </c>
      <c r="C47" s="536"/>
    </row>
    <row r="48" spans="1:3" ht="24" customHeight="1">
      <c r="A48" s="49" t="s">
        <v>82</v>
      </c>
      <c r="B48" s="39" t="s">
        <v>132</v>
      </c>
      <c r="C48" s="545">
        <f>C47-C46</f>
        <v>0</v>
      </c>
    </row>
    <row r="49" spans="1:3" ht="12.75" customHeight="1">
      <c r="A49" s="50" t="s">
        <v>83</v>
      </c>
      <c r="B49" s="45" t="s">
        <v>84</v>
      </c>
      <c r="C49" s="536"/>
    </row>
    <row r="50" spans="1:3" ht="25.5" customHeight="1">
      <c r="A50" s="852" t="s">
        <v>67</v>
      </c>
      <c r="B50" s="45" t="s">
        <v>85</v>
      </c>
      <c r="C50" s="855"/>
    </row>
    <row r="51" spans="1:3" ht="27" customHeight="1">
      <c r="A51" s="852"/>
      <c r="B51" s="45" t="s">
        <v>86</v>
      </c>
      <c r="C51" s="856"/>
    </row>
    <row r="52" spans="1:4" ht="12.75" customHeight="1">
      <c r="A52" s="48" t="s">
        <v>87</v>
      </c>
      <c r="B52" s="40" t="s">
        <v>133</v>
      </c>
      <c r="C52" s="550">
        <f>C35</f>
        <v>0.5</v>
      </c>
      <c r="D52" s="553"/>
    </row>
    <row r="53" spans="1:4" ht="15">
      <c r="A53" s="852" t="s">
        <v>88</v>
      </c>
      <c r="B53" s="40" t="s">
        <v>89</v>
      </c>
      <c r="C53" s="551">
        <f>MAX(C54:C55)</f>
        <v>0</v>
      </c>
      <c r="D53" s="553"/>
    </row>
    <row r="54" spans="1:4" ht="27.75" customHeight="1">
      <c r="A54" s="852"/>
      <c r="B54" s="42" t="s">
        <v>90</v>
      </c>
      <c r="C54" s="552">
        <f>IF((C41+C45-C49)*C50&lt;=74400000,(C41+C45-C49)*C50*0.26*C52,0)</f>
        <v>0</v>
      </c>
      <c r="D54" s="554"/>
    </row>
    <row r="55" spans="1:4" ht="25.5">
      <c r="A55" s="852"/>
      <c r="B55" s="44" t="s">
        <v>91</v>
      </c>
      <c r="C55" s="552">
        <f>IF((C41+C45-C49)*C50&gt;74400000,(74400000*0.26+((C41+C45-C49)*C50-74400000)*0.23)*C52,0)</f>
        <v>0</v>
      </c>
      <c r="D55" s="553"/>
    </row>
    <row r="56" spans="1:3" ht="15">
      <c r="A56" s="51"/>
      <c r="B56" s="47"/>
      <c r="C56" s="546"/>
    </row>
    <row r="57" spans="1:3" ht="15">
      <c r="A57" s="52" t="s">
        <v>92</v>
      </c>
      <c r="B57" s="47" t="s">
        <v>93</v>
      </c>
      <c r="C57" s="547"/>
    </row>
    <row r="58" spans="1:3" ht="26.25">
      <c r="A58" s="48" t="s">
        <v>94</v>
      </c>
      <c r="B58" s="53" t="s">
        <v>96</v>
      </c>
      <c r="C58" s="548"/>
    </row>
    <row r="59" spans="1:3" ht="14.25">
      <c r="A59" s="47"/>
      <c r="B59" s="54" t="s">
        <v>647</v>
      </c>
      <c r="C59" s="549">
        <f>IF(C58&gt;1,C57,C57*C58)</f>
        <v>0</v>
      </c>
    </row>
  </sheetData>
  <sheetProtection password="CC75" sheet="1"/>
  <mergeCells count="5">
    <mergeCell ref="A1:C1"/>
    <mergeCell ref="A53:A55"/>
    <mergeCell ref="A50:A51"/>
    <mergeCell ref="A36:A38"/>
    <mergeCell ref="C50:C51"/>
  </mergeCells>
  <printOptions/>
  <pageMargins left="0.23" right="0.28" top="0.2" bottom="0.23" header="0.2" footer="0.17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29"/>
  <sheetViews>
    <sheetView view="pageBreakPreview" zoomScaleSheetLayoutView="100" zoomScalePageLayoutView="0" workbookViewId="0" topLeftCell="A10">
      <selection activeCell="P11" sqref="P11"/>
    </sheetView>
  </sheetViews>
  <sheetFormatPr defaultColWidth="9.140625" defaultRowHeight="12.75"/>
  <cols>
    <col min="1" max="1" width="9.28125" style="55" customWidth="1"/>
    <col min="2" max="2" width="92.7109375" style="55" customWidth="1"/>
    <col min="3" max="3" width="26.140625" style="55" customWidth="1"/>
    <col min="4" max="16384" width="9.140625" style="55" customWidth="1"/>
  </cols>
  <sheetData>
    <row r="1" spans="1:3" ht="15.75">
      <c r="A1" s="857" t="s">
        <v>937</v>
      </c>
      <c r="B1" s="857"/>
      <c r="C1" s="857"/>
    </row>
    <row r="2" spans="1:3" ht="16.5" customHeight="1">
      <c r="A2" s="56"/>
      <c r="B2" s="56"/>
      <c r="C2" s="57"/>
    </row>
    <row r="3" spans="1:3" ht="29.25" customHeight="1" thickBot="1">
      <c r="A3" s="58"/>
      <c r="B3" s="59" t="s">
        <v>97</v>
      </c>
      <c r="C3" s="626">
        <f>'ТО.9.Б'!C4</f>
        <v>0</v>
      </c>
    </row>
    <row r="4" spans="1:3" ht="29.25" customHeight="1" thickBot="1">
      <c r="A4" s="58"/>
      <c r="B4" s="59" t="s">
        <v>98</v>
      </c>
      <c r="C4" s="627">
        <f>C29</f>
        <v>0</v>
      </c>
    </row>
    <row r="5" spans="1:3" ht="29.25" customHeight="1" thickBot="1">
      <c r="A5" s="58"/>
      <c r="B5" s="59" t="s">
        <v>951</v>
      </c>
      <c r="C5" s="123"/>
    </row>
    <row r="6" spans="2:3" ht="21.75" customHeight="1">
      <c r="B6" s="417"/>
      <c r="C6" s="60"/>
    </row>
    <row r="7" spans="1:3" ht="14.25" customHeight="1">
      <c r="A7" s="61" t="s">
        <v>955</v>
      </c>
      <c r="B7" s="62" t="s">
        <v>99</v>
      </c>
      <c r="C7" s="631"/>
    </row>
    <row r="8" spans="1:3" ht="15">
      <c r="A8" s="63" t="s">
        <v>956</v>
      </c>
      <c r="C8" s="632"/>
    </row>
    <row r="9" spans="1:3" ht="15">
      <c r="A9" s="63" t="s">
        <v>100</v>
      </c>
      <c r="B9" s="64" t="s">
        <v>102</v>
      </c>
      <c r="C9" s="120"/>
    </row>
    <row r="10" spans="1:3" ht="15">
      <c r="A10" s="63" t="s">
        <v>103</v>
      </c>
      <c r="B10" s="64" t="s">
        <v>952</v>
      </c>
      <c r="C10" s="120"/>
    </row>
    <row r="11" spans="1:3" ht="12.75" customHeight="1">
      <c r="A11" s="63" t="s">
        <v>104</v>
      </c>
      <c r="B11" s="64" t="s">
        <v>105</v>
      </c>
      <c r="C11" s="120"/>
    </row>
    <row r="12" spans="1:3" ht="15">
      <c r="A12" s="63" t="s">
        <v>106</v>
      </c>
      <c r="B12" s="64" t="s">
        <v>108</v>
      </c>
      <c r="C12" s="120"/>
    </row>
    <row r="13" spans="1:3" ht="15">
      <c r="A13" s="63" t="s">
        <v>109</v>
      </c>
      <c r="B13" s="64" t="s">
        <v>110</v>
      </c>
      <c r="C13" s="120"/>
    </row>
    <row r="14" spans="1:3" ht="15">
      <c r="A14" s="63" t="s">
        <v>111</v>
      </c>
      <c r="B14" s="64" t="s">
        <v>112</v>
      </c>
      <c r="C14" s="120"/>
    </row>
    <row r="15" spans="1:3" ht="15">
      <c r="A15" s="63" t="s">
        <v>957</v>
      </c>
      <c r="B15" s="64"/>
      <c r="C15" s="120"/>
    </row>
    <row r="16" spans="1:3" ht="15">
      <c r="A16" s="63" t="s">
        <v>100</v>
      </c>
      <c r="B16" s="66" t="s">
        <v>113</v>
      </c>
      <c r="C16" s="121"/>
    </row>
    <row r="17" spans="1:3" ht="15">
      <c r="A17" s="63" t="s">
        <v>103</v>
      </c>
      <c r="B17" s="66" t="s">
        <v>114</v>
      </c>
      <c r="C17" s="120"/>
    </row>
    <row r="18" spans="1:3" ht="15">
      <c r="A18" s="63" t="s">
        <v>104</v>
      </c>
      <c r="B18" s="66" t="s">
        <v>115</v>
      </c>
      <c r="C18" s="120"/>
    </row>
    <row r="19" spans="1:3" ht="12.75" customHeight="1">
      <c r="A19" s="63" t="s">
        <v>106</v>
      </c>
      <c r="B19" s="67" t="s">
        <v>953</v>
      </c>
      <c r="C19" s="628">
        <f>SUM(C20:C22)</f>
        <v>0</v>
      </c>
    </row>
    <row r="20" spans="1:3" ht="12.75" customHeight="1">
      <c r="A20" s="130" t="s">
        <v>654</v>
      </c>
      <c r="B20" s="131"/>
      <c r="C20" s="122"/>
    </row>
    <row r="21" spans="1:3" ht="12.75" customHeight="1">
      <c r="A21" s="130" t="s">
        <v>654</v>
      </c>
      <c r="B21" s="131"/>
      <c r="C21" s="122"/>
    </row>
    <row r="22" spans="1:3" ht="12.75" customHeight="1">
      <c r="A22" s="416" t="s">
        <v>654</v>
      </c>
      <c r="B22" s="131"/>
      <c r="C22" s="122"/>
    </row>
    <row r="23" spans="1:3" ht="13.5" customHeight="1">
      <c r="A23" s="63" t="s">
        <v>109</v>
      </c>
      <c r="B23" s="67" t="s">
        <v>954</v>
      </c>
      <c r="C23" s="629">
        <f>SUM(C24:C26)</f>
        <v>0</v>
      </c>
    </row>
    <row r="24" spans="1:3" ht="13.5" customHeight="1">
      <c r="A24" s="130" t="s">
        <v>654</v>
      </c>
      <c r="B24" s="131"/>
      <c r="C24" s="120"/>
    </row>
    <row r="25" spans="1:3" ht="13.5" customHeight="1">
      <c r="A25" s="130" t="s">
        <v>654</v>
      </c>
      <c r="B25" s="131"/>
      <c r="C25" s="120"/>
    </row>
    <row r="26" spans="1:3" ht="15">
      <c r="A26" s="416" t="s">
        <v>654</v>
      </c>
      <c r="B26" s="132"/>
      <c r="C26" s="120"/>
    </row>
    <row r="27" spans="1:3" ht="15">
      <c r="A27" s="68"/>
      <c r="B27" s="69" t="s">
        <v>116</v>
      </c>
      <c r="C27" s="120"/>
    </row>
    <row r="28" spans="1:3" ht="15">
      <c r="A28" s="68"/>
      <c r="B28" s="69"/>
      <c r="C28" s="65"/>
    </row>
    <row r="29" spans="1:3" ht="15">
      <c r="A29" s="68"/>
      <c r="B29" s="70" t="s">
        <v>117</v>
      </c>
      <c r="C29" s="630">
        <f>SUM(C9:C14)-SUM(C16:C18)-C19-C23-C27</f>
        <v>0</v>
      </c>
    </row>
  </sheetData>
  <sheetProtection password="CC75" sheet="1" insertRows="0"/>
  <mergeCells count="1">
    <mergeCell ref="A1:C1"/>
  </mergeCells>
  <printOptions/>
  <pageMargins left="0.64" right="0.28" top="0.47" bottom="0.39" header="0.2" footer="0.1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8"/>
  <sheetViews>
    <sheetView view="pageBreakPreview" zoomScale="70" zoomScaleNormal="75" zoomScaleSheetLayoutView="70" zoomScalePageLayoutView="0" workbookViewId="0" topLeftCell="A1">
      <pane ySplit="3" topLeftCell="A37" activePane="bottomLeft" state="frozen"/>
      <selection pane="topLeft" activeCell="P11" sqref="P11"/>
      <selection pane="bottomLeft" activeCell="P11" sqref="P11"/>
    </sheetView>
  </sheetViews>
  <sheetFormatPr defaultColWidth="9.140625" defaultRowHeight="12.75"/>
  <cols>
    <col min="1" max="1" width="4.00390625" style="282" customWidth="1"/>
    <col min="2" max="2" width="104.00390625" style="239" customWidth="1"/>
    <col min="3" max="3" width="22.7109375" style="239" customWidth="1"/>
    <col min="4" max="6" width="31.8515625" style="239" customWidth="1"/>
    <col min="7" max="16384" width="9.140625" style="239" customWidth="1"/>
  </cols>
  <sheetData>
    <row r="1" spans="1:8" ht="15.75">
      <c r="A1" s="236" t="s">
        <v>201</v>
      </c>
      <c r="B1" s="427"/>
      <c r="C1" s="236"/>
      <c r="D1" s="236"/>
      <c r="E1" s="237"/>
      <c r="F1" s="88"/>
      <c r="G1" s="238"/>
      <c r="H1" s="238"/>
    </row>
    <row r="2" spans="1:6" ht="15.75">
      <c r="A2" s="859" t="s">
        <v>936</v>
      </c>
      <c r="B2" s="860"/>
      <c r="C2" s="860"/>
      <c r="D2" s="860"/>
      <c r="E2" s="860"/>
      <c r="F2" s="860"/>
    </row>
    <row r="3" spans="1:6" ht="16.5" thickBot="1">
      <c r="A3" s="861"/>
      <c r="B3" s="861"/>
      <c r="C3" s="861"/>
      <c r="D3" s="861"/>
      <c r="E3" s="861"/>
      <c r="F3" s="237"/>
    </row>
    <row r="4" spans="1:6" ht="78.75">
      <c r="A4" s="240" t="s">
        <v>261</v>
      </c>
      <c r="B4" s="241" t="s">
        <v>262</v>
      </c>
      <c r="C4" s="241" t="s">
        <v>263</v>
      </c>
      <c r="D4" s="242" t="s">
        <v>882</v>
      </c>
      <c r="E4" s="242" t="s">
        <v>264</v>
      </c>
      <c r="F4" s="243" t="s">
        <v>265</v>
      </c>
    </row>
    <row r="5" spans="1:6" ht="31.5">
      <c r="A5" s="158" t="s">
        <v>266</v>
      </c>
      <c r="B5" s="102" t="s">
        <v>267</v>
      </c>
      <c r="C5" s="102"/>
      <c r="D5" s="102"/>
      <c r="E5" s="244"/>
      <c r="F5" s="245"/>
    </row>
    <row r="6" spans="1:6" ht="63">
      <c r="A6" s="246" t="s">
        <v>268</v>
      </c>
      <c r="B6" s="244" t="s">
        <v>626</v>
      </c>
      <c r="C6" s="244"/>
      <c r="D6" s="244"/>
      <c r="E6" s="247">
        <f>SUM(E7:E9)</f>
        <v>0</v>
      </c>
      <c r="F6" s="248">
        <f>SUM(F7:F9)</f>
        <v>0</v>
      </c>
    </row>
    <row r="7" spans="1:6" ht="15.75">
      <c r="A7" s="249"/>
      <c r="B7" s="250" t="s">
        <v>200</v>
      </c>
      <c r="C7" s="250"/>
      <c r="D7" s="250"/>
      <c r="E7" s="251"/>
      <c r="F7" s="252"/>
    </row>
    <row r="8" spans="1:6" ht="15.75">
      <c r="A8" s="249"/>
      <c r="B8" s="250" t="s">
        <v>200</v>
      </c>
      <c r="C8" s="250"/>
      <c r="D8" s="250"/>
      <c r="E8" s="251"/>
      <c r="F8" s="252"/>
    </row>
    <row r="9" spans="1:6" ht="15.75">
      <c r="A9" s="418"/>
      <c r="B9" s="250" t="s">
        <v>200</v>
      </c>
      <c r="C9" s="250"/>
      <c r="D9" s="250"/>
      <c r="E9" s="251"/>
      <c r="F9" s="252"/>
    </row>
    <row r="10" spans="1:6" ht="63">
      <c r="A10" s="246" t="s">
        <v>269</v>
      </c>
      <c r="B10" s="253" t="s">
        <v>648</v>
      </c>
      <c r="C10" s="253"/>
      <c r="D10" s="253"/>
      <c r="E10" s="254">
        <f>SUM(E11:E13)</f>
        <v>0</v>
      </c>
      <c r="F10" s="255">
        <f>SUM(F11:F13)</f>
        <v>0</v>
      </c>
    </row>
    <row r="11" spans="1:6" ht="15.75">
      <c r="A11" s="249"/>
      <c r="B11" s="250" t="s">
        <v>200</v>
      </c>
      <c r="C11" s="250"/>
      <c r="D11" s="250"/>
      <c r="E11" s="251"/>
      <c r="F11" s="252"/>
    </row>
    <row r="12" spans="1:6" ht="15.75">
      <c r="A12" s="249"/>
      <c r="B12" s="250" t="s">
        <v>200</v>
      </c>
      <c r="C12" s="250"/>
      <c r="D12" s="250"/>
      <c r="E12" s="251"/>
      <c r="F12" s="252"/>
    </row>
    <row r="13" spans="1:6" ht="15.75">
      <c r="A13" s="418"/>
      <c r="B13" s="250" t="s">
        <v>200</v>
      </c>
      <c r="C13" s="250"/>
      <c r="D13" s="250"/>
      <c r="E13" s="251"/>
      <c r="F13" s="252"/>
    </row>
    <row r="14" spans="1:6" ht="63">
      <c r="A14" s="246" t="s">
        <v>270</v>
      </c>
      <c r="B14" s="253" t="s">
        <v>649</v>
      </c>
      <c r="C14" s="244"/>
      <c r="D14" s="244"/>
      <c r="E14" s="257">
        <f>SUM(E15:E17)</f>
        <v>0</v>
      </c>
      <c r="F14" s="258">
        <f>SUM(F15:F17)</f>
        <v>0</v>
      </c>
    </row>
    <row r="15" spans="1:6" ht="15.75">
      <c r="A15" s="249"/>
      <c r="B15" s="250" t="s">
        <v>200</v>
      </c>
      <c r="C15" s="250"/>
      <c r="D15" s="250"/>
      <c r="E15" s="251"/>
      <c r="F15" s="252"/>
    </row>
    <row r="16" spans="1:6" ht="15.75">
      <c r="A16" s="249"/>
      <c r="B16" s="250" t="s">
        <v>200</v>
      </c>
      <c r="C16" s="250"/>
      <c r="D16" s="250"/>
      <c r="E16" s="251"/>
      <c r="F16" s="252"/>
    </row>
    <row r="17" spans="1:6" ht="15.75">
      <c r="A17" s="418"/>
      <c r="B17" s="250" t="s">
        <v>200</v>
      </c>
      <c r="C17" s="250"/>
      <c r="D17" s="250"/>
      <c r="E17" s="251"/>
      <c r="F17" s="252"/>
    </row>
    <row r="18" spans="1:6" ht="15.75">
      <c r="A18" s="246" t="s">
        <v>271</v>
      </c>
      <c r="B18" s="244" t="s">
        <v>272</v>
      </c>
      <c r="C18" s="244"/>
      <c r="D18" s="244"/>
      <c r="E18" s="133">
        <f>SUM(E19:E21)</f>
        <v>0</v>
      </c>
      <c r="F18" s="259">
        <f>SUM(F19:F21)</f>
        <v>0</v>
      </c>
    </row>
    <row r="19" spans="1:6" ht="15.75">
      <c r="A19" s="249"/>
      <c r="B19" s="260" t="s">
        <v>273</v>
      </c>
      <c r="C19" s="250"/>
      <c r="D19" s="250"/>
      <c r="E19" s="261"/>
      <c r="F19" s="424"/>
    </row>
    <row r="20" spans="1:6" ht="15.75">
      <c r="A20" s="249"/>
      <c r="B20" s="260" t="s">
        <v>273</v>
      </c>
      <c r="C20" s="250"/>
      <c r="D20" s="250"/>
      <c r="E20" s="261"/>
      <c r="F20" s="424"/>
    </row>
    <row r="21" spans="1:6" ht="15.75">
      <c r="A21" s="418"/>
      <c r="B21" s="260" t="s">
        <v>273</v>
      </c>
      <c r="C21" s="250"/>
      <c r="D21" s="250"/>
      <c r="E21" s="261"/>
      <c r="F21" s="424"/>
    </row>
    <row r="22" spans="1:6" ht="31.5">
      <c r="A22" s="246" t="s">
        <v>274</v>
      </c>
      <c r="B22" s="244" t="s">
        <v>275</v>
      </c>
      <c r="C22" s="262"/>
      <c r="D22" s="262"/>
      <c r="E22" s="254">
        <f>SUM(E23:E25)</f>
        <v>0</v>
      </c>
      <c r="F22" s="255">
        <f>SUM(F23:F25)</f>
        <v>0</v>
      </c>
    </row>
    <row r="23" spans="1:6" ht="15.75">
      <c r="A23" s="249"/>
      <c r="B23" s="260" t="s">
        <v>276</v>
      </c>
      <c r="C23" s="250"/>
      <c r="D23" s="250"/>
      <c r="E23" s="251"/>
      <c r="F23" s="252"/>
    </row>
    <row r="24" spans="1:6" ht="15.75">
      <c r="A24" s="249"/>
      <c r="B24" s="260" t="s">
        <v>276</v>
      </c>
      <c r="C24" s="250"/>
      <c r="D24" s="250"/>
      <c r="E24" s="251"/>
      <c r="F24" s="252"/>
    </row>
    <row r="25" spans="1:6" ht="15.75">
      <c r="A25" s="418"/>
      <c r="B25" s="260" t="s">
        <v>276</v>
      </c>
      <c r="C25" s="250"/>
      <c r="D25" s="250"/>
      <c r="E25" s="251"/>
      <c r="F25" s="252"/>
    </row>
    <row r="26" spans="1:6" ht="15.75">
      <c r="A26" s="246" t="s">
        <v>277</v>
      </c>
      <c r="B26" s="253" t="s">
        <v>278</v>
      </c>
      <c r="C26" s="263"/>
      <c r="D26" s="263"/>
      <c r="E26" s="247">
        <f>SUM(E27:E29)</f>
        <v>0</v>
      </c>
      <c r="F26" s="248">
        <f>SUM(F27:F29)</f>
        <v>0</v>
      </c>
    </row>
    <row r="27" spans="1:6" ht="15.75">
      <c r="A27" s="249"/>
      <c r="B27" s="260" t="s">
        <v>279</v>
      </c>
      <c r="C27" s="250"/>
      <c r="D27" s="250"/>
      <c r="E27" s="251"/>
      <c r="F27" s="252"/>
    </row>
    <row r="28" spans="1:6" ht="15.75">
      <c r="A28" s="249"/>
      <c r="B28" s="260" t="s">
        <v>279</v>
      </c>
      <c r="C28" s="250"/>
      <c r="D28" s="250"/>
      <c r="E28" s="251"/>
      <c r="F28" s="252"/>
    </row>
    <row r="29" spans="1:6" ht="15.75">
      <c r="A29" s="249"/>
      <c r="B29" s="260" t="s">
        <v>279</v>
      </c>
      <c r="C29" s="250"/>
      <c r="D29" s="250"/>
      <c r="E29" s="251"/>
      <c r="F29" s="252"/>
    </row>
    <row r="30" spans="1:6" ht="47.25">
      <c r="A30" s="246" t="s">
        <v>280</v>
      </c>
      <c r="B30" s="264" t="s">
        <v>281</v>
      </c>
      <c r="C30" s="265"/>
      <c r="D30" s="265"/>
      <c r="E30" s="247">
        <f>SUM(E31:E32)</f>
        <v>0</v>
      </c>
      <c r="F30" s="248">
        <f>SUM(F31:F32)</f>
        <v>0</v>
      </c>
    </row>
    <row r="31" spans="1:6" ht="15.75">
      <c r="A31" s="249"/>
      <c r="B31" s="260" t="s">
        <v>282</v>
      </c>
      <c r="C31" s="250"/>
      <c r="D31" s="250"/>
      <c r="E31" s="251"/>
      <c r="F31" s="252"/>
    </row>
    <row r="32" spans="1:6" ht="15.75">
      <c r="A32" s="419"/>
      <c r="B32" s="260" t="s">
        <v>283</v>
      </c>
      <c r="C32" s="250"/>
      <c r="D32" s="250"/>
      <c r="E32" s="251"/>
      <c r="F32" s="252"/>
    </row>
    <row r="33" spans="1:6" ht="15.75">
      <c r="A33" s="246" t="s">
        <v>284</v>
      </c>
      <c r="B33" s="263" t="s">
        <v>285</v>
      </c>
      <c r="C33" s="250"/>
      <c r="D33" s="250"/>
      <c r="E33" s="251"/>
      <c r="F33" s="252"/>
    </row>
    <row r="34" spans="1:6" ht="31.5">
      <c r="A34" s="246" t="s">
        <v>286</v>
      </c>
      <c r="B34" s="253" t="s">
        <v>287</v>
      </c>
      <c r="C34" s="263"/>
      <c r="D34" s="263"/>
      <c r="E34" s="420">
        <f>SUM(E35,E38,E41)</f>
        <v>0</v>
      </c>
      <c r="F34" s="425">
        <f>SUM(F35,F38,F41)</f>
        <v>0</v>
      </c>
    </row>
    <row r="35" spans="1:6" ht="15.75">
      <c r="A35" s="246"/>
      <c r="B35" s="266" t="s">
        <v>288</v>
      </c>
      <c r="C35" s="266"/>
      <c r="D35" s="266"/>
      <c r="E35" s="268">
        <f>SUM(E36:E37)</f>
        <v>0</v>
      </c>
      <c r="F35" s="269">
        <f>SUM(F36:F37)</f>
        <v>0</v>
      </c>
    </row>
    <row r="36" spans="1:6" ht="15.75">
      <c r="A36" s="249"/>
      <c r="B36" s="260"/>
      <c r="C36" s="250"/>
      <c r="D36" s="250"/>
      <c r="E36" s="251"/>
      <c r="F36" s="267"/>
    </row>
    <row r="37" spans="1:6" ht="15.75">
      <c r="A37" s="418"/>
      <c r="B37" s="260"/>
      <c r="C37" s="250"/>
      <c r="D37" s="250"/>
      <c r="E37" s="251"/>
      <c r="F37" s="267"/>
    </row>
    <row r="38" spans="1:6" ht="15.75">
      <c r="A38" s="246"/>
      <c r="B38" s="266" t="s">
        <v>289</v>
      </c>
      <c r="C38" s="266"/>
      <c r="D38" s="266"/>
      <c r="E38" s="268">
        <f>SUM(E39:E40)</f>
        <v>0</v>
      </c>
      <c r="F38" s="269">
        <f>SUM(F39:F40)</f>
        <v>0</v>
      </c>
    </row>
    <row r="39" spans="1:6" ht="15.75">
      <c r="A39" s="249"/>
      <c r="B39" s="260"/>
      <c r="C39" s="250"/>
      <c r="D39" s="250"/>
      <c r="E39" s="251"/>
      <c r="F39" s="267"/>
    </row>
    <row r="40" spans="1:6" ht="15.75">
      <c r="A40" s="418"/>
      <c r="B40" s="260"/>
      <c r="C40" s="250"/>
      <c r="D40" s="250"/>
      <c r="E40" s="251"/>
      <c r="F40" s="267"/>
    </row>
    <row r="41" spans="1:6" ht="15.75">
      <c r="A41" s="246"/>
      <c r="B41" s="633" t="s">
        <v>290</v>
      </c>
      <c r="C41" s="250"/>
      <c r="D41" s="250"/>
      <c r="E41" s="251"/>
      <c r="F41" s="267"/>
    </row>
    <row r="42" spans="1:6" ht="15.75">
      <c r="A42" s="246" t="s">
        <v>291</v>
      </c>
      <c r="B42" s="253" t="s">
        <v>292</v>
      </c>
      <c r="C42" s="250"/>
      <c r="D42" s="250"/>
      <c r="E42" s="251"/>
      <c r="F42" s="267"/>
    </row>
    <row r="43" spans="1:6" ht="15.75">
      <c r="A43" s="246" t="s">
        <v>293</v>
      </c>
      <c r="B43" s="253" t="s">
        <v>294</v>
      </c>
      <c r="C43" s="250"/>
      <c r="D43" s="250"/>
      <c r="E43" s="251"/>
      <c r="F43" s="267"/>
    </row>
    <row r="44" spans="1:6" ht="15.75">
      <c r="A44" s="246"/>
      <c r="B44" s="253"/>
      <c r="C44" s="253"/>
      <c r="D44" s="253"/>
      <c r="E44" s="254"/>
      <c r="F44" s="258"/>
    </row>
    <row r="45" spans="1:6" ht="15.75">
      <c r="A45" s="270"/>
      <c r="B45" s="103" t="s">
        <v>295</v>
      </c>
      <c r="C45" s="104"/>
      <c r="D45" s="104"/>
      <c r="E45" s="422">
        <f>SUM(E6,E10,E14,E18,E22,E26,E30,E33,E42,E43)</f>
        <v>0</v>
      </c>
      <c r="F45" s="423">
        <f>SUM(F6,F10,F14,F18,F22,F26,F30,F33,F34,F42,F43)</f>
        <v>0</v>
      </c>
    </row>
    <row r="46" spans="1:6" ht="15.75">
      <c r="A46" s="271"/>
      <c r="B46" s="272" t="s">
        <v>296</v>
      </c>
      <c r="C46" s="250"/>
      <c r="D46" s="250"/>
      <c r="E46" s="273"/>
      <c r="F46" s="252"/>
    </row>
    <row r="47" spans="1:6" ht="15.75">
      <c r="A47" s="274"/>
      <c r="B47" s="275" t="s">
        <v>297</v>
      </c>
      <c r="C47" s="250"/>
      <c r="D47" s="250"/>
      <c r="E47" s="273"/>
      <c r="F47" s="252"/>
    </row>
    <row r="48" spans="1:6" ht="15.75">
      <c r="A48" s="274"/>
      <c r="B48" s="275" t="s">
        <v>298</v>
      </c>
      <c r="C48" s="250"/>
      <c r="D48" s="250"/>
      <c r="E48" s="273"/>
      <c r="F48" s="252"/>
    </row>
    <row r="49" spans="1:6" ht="31.5">
      <c r="A49" s="159" t="s">
        <v>299</v>
      </c>
      <c r="B49" s="105" t="s">
        <v>300</v>
      </c>
      <c r="C49" s="106"/>
      <c r="D49" s="106"/>
      <c r="E49" s="421">
        <f>SUM(E50:E52)</f>
        <v>0</v>
      </c>
      <c r="F49" s="426">
        <f>SUM(F50:F52)</f>
        <v>0</v>
      </c>
    </row>
    <row r="50" spans="1:6" ht="15.75">
      <c r="A50" s="276"/>
      <c r="B50" s="277" t="s">
        <v>200</v>
      </c>
      <c r="C50" s="250"/>
      <c r="D50" s="250"/>
      <c r="E50" s="273"/>
      <c r="F50" s="256"/>
    </row>
    <row r="51" spans="1:6" ht="15.75">
      <c r="A51" s="276"/>
      <c r="B51" s="277" t="s">
        <v>200</v>
      </c>
      <c r="C51" s="250"/>
      <c r="D51" s="250"/>
      <c r="E51" s="273"/>
      <c r="F51" s="256"/>
    </row>
    <row r="52" spans="1:6" ht="16.5" thickBot="1">
      <c r="A52" s="278"/>
      <c r="B52" s="279" t="s">
        <v>200</v>
      </c>
      <c r="C52" s="250"/>
      <c r="D52" s="250"/>
      <c r="E52" s="280"/>
      <c r="F52" s="281"/>
    </row>
    <row r="53" spans="2:6" ht="15.75">
      <c r="B53" s="858"/>
      <c r="C53" s="858"/>
      <c r="D53" s="858"/>
      <c r="E53" s="858"/>
      <c r="F53" s="858"/>
    </row>
    <row r="54" spans="1:6" ht="15.75">
      <c r="A54" s="283" t="s">
        <v>301</v>
      </c>
      <c r="B54" s="428" t="s">
        <v>196</v>
      </c>
      <c r="C54" s="429" t="s">
        <v>197</v>
      </c>
      <c r="D54" s="284"/>
      <c r="E54" s="429" t="s">
        <v>195</v>
      </c>
      <c r="F54" s="237"/>
    </row>
    <row r="55" spans="1:6" ht="15.75">
      <c r="A55" s="283"/>
      <c r="B55" s="237"/>
      <c r="C55" s="237"/>
      <c r="D55" s="237"/>
      <c r="E55" s="237"/>
      <c r="F55" s="237"/>
    </row>
    <row r="56" spans="1:6" ht="15.75">
      <c r="A56" s="283"/>
      <c r="B56" s="237"/>
      <c r="C56" s="237"/>
      <c r="D56" s="237"/>
      <c r="E56" s="237"/>
      <c r="F56" s="237"/>
    </row>
    <row r="57" spans="1:6" ht="15.75">
      <c r="A57" s="283"/>
      <c r="B57" s="237"/>
      <c r="C57" s="237"/>
      <c r="D57" s="237"/>
      <c r="E57" s="237"/>
      <c r="F57" s="237"/>
    </row>
    <row r="58" spans="1:6" ht="15.75">
      <c r="A58" s="283"/>
      <c r="B58" s="237"/>
      <c r="C58" s="237"/>
      <c r="D58" s="237"/>
      <c r="E58" s="237"/>
      <c r="F58" s="237"/>
    </row>
    <row r="59" spans="1:6" ht="15.75">
      <c r="A59" s="283"/>
      <c r="B59" s="237"/>
      <c r="C59" s="237"/>
      <c r="D59" s="237"/>
      <c r="E59" s="237"/>
      <c r="F59" s="237"/>
    </row>
    <row r="60" spans="1:6" ht="15.75">
      <c r="A60" s="283"/>
      <c r="B60" s="237"/>
      <c r="C60" s="237"/>
      <c r="D60" s="237"/>
      <c r="E60" s="237"/>
      <c r="F60" s="237"/>
    </row>
    <row r="61" spans="1:6" ht="15.75">
      <c r="A61" s="283"/>
      <c r="B61" s="237"/>
      <c r="C61" s="237"/>
      <c r="D61" s="237"/>
      <c r="E61" s="237"/>
      <c r="F61" s="237"/>
    </row>
    <row r="62" spans="1:6" ht="15.75">
      <c r="A62" s="283"/>
      <c r="B62" s="237"/>
      <c r="C62" s="237"/>
      <c r="D62" s="237"/>
      <c r="E62" s="237"/>
      <c r="F62" s="237"/>
    </row>
    <row r="63" spans="1:6" ht="15.75">
      <c r="A63" s="283"/>
      <c r="B63" s="237"/>
      <c r="C63" s="237"/>
      <c r="D63" s="237"/>
      <c r="E63" s="237"/>
      <c r="F63" s="237"/>
    </row>
    <row r="64" spans="1:6" ht="15.75">
      <c r="A64" s="283"/>
      <c r="B64" s="237"/>
      <c r="C64" s="237"/>
      <c r="D64" s="237"/>
      <c r="E64" s="237"/>
      <c r="F64" s="237"/>
    </row>
    <row r="65" spans="1:6" ht="15.75">
      <c r="A65" s="283"/>
      <c r="B65" s="237"/>
      <c r="C65" s="237"/>
      <c r="D65" s="237"/>
      <c r="E65" s="237"/>
      <c r="F65" s="237"/>
    </row>
    <row r="66" spans="1:6" ht="15.75">
      <c r="A66" s="283"/>
      <c r="B66" s="237"/>
      <c r="C66" s="237"/>
      <c r="D66" s="237"/>
      <c r="E66" s="237"/>
      <c r="F66" s="237"/>
    </row>
    <row r="67" spans="1:6" ht="15.75">
      <c r="A67" s="283"/>
      <c r="B67" s="237"/>
      <c r="C67" s="237"/>
      <c r="D67" s="237"/>
      <c r="E67" s="237"/>
      <c r="F67" s="237"/>
    </row>
    <row r="68" spans="1:6" ht="15.75">
      <c r="A68" s="283"/>
      <c r="B68" s="237"/>
      <c r="C68" s="237"/>
      <c r="D68" s="237"/>
      <c r="E68" s="237"/>
      <c r="F68" s="237"/>
    </row>
    <row r="69" spans="1:6" ht="15.75">
      <c r="A69" s="283"/>
      <c r="B69" s="237"/>
      <c r="C69" s="237"/>
      <c r="D69" s="237"/>
      <c r="E69" s="237"/>
      <c r="F69" s="237"/>
    </row>
    <row r="70" spans="1:6" ht="15.75">
      <c r="A70" s="283"/>
      <c r="B70" s="237"/>
      <c r="C70" s="237"/>
      <c r="D70" s="237"/>
      <c r="E70" s="237"/>
      <c r="F70" s="237"/>
    </row>
    <row r="71" spans="1:6" ht="15.75">
      <c r="A71" s="283"/>
      <c r="B71" s="237"/>
      <c r="C71" s="237"/>
      <c r="D71" s="237"/>
      <c r="E71" s="237"/>
      <c r="F71" s="237"/>
    </row>
    <row r="72" spans="1:6" ht="15.75">
      <c r="A72" s="283"/>
      <c r="B72" s="237"/>
      <c r="C72" s="237"/>
      <c r="D72" s="237"/>
      <c r="E72" s="237"/>
      <c r="F72" s="237"/>
    </row>
    <row r="73" spans="1:6" ht="15.75">
      <c r="A73" s="283"/>
      <c r="B73" s="237"/>
      <c r="C73" s="237"/>
      <c r="D73" s="237"/>
      <c r="E73" s="237"/>
      <c r="F73" s="237"/>
    </row>
    <row r="74" spans="1:6" ht="15.75">
      <c r="A74" s="283"/>
      <c r="B74" s="237"/>
      <c r="C74" s="237"/>
      <c r="D74" s="237"/>
      <c r="E74" s="237"/>
      <c r="F74" s="237"/>
    </row>
    <row r="75" spans="1:6" ht="15.75">
      <c r="A75" s="283"/>
      <c r="B75" s="237"/>
      <c r="C75" s="237"/>
      <c r="D75" s="237"/>
      <c r="E75" s="237"/>
      <c r="F75" s="237"/>
    </row>
    <row r="76" spans="1:6" ht="15.75">
      <c r="A76" s="283"/>
      <c r="B76" s="237"/>
      <c r="C76" s="237"/>
      <c r="D76" s="237"/>
      <c r="E76" s="237"/>
      <c r="F76" s="237"/>
    </row>
    <row r="77" spans="1:6" ht="15.75">
      <c r="A77" s="283"/>
      <c r="B77" s="237"/>
      <c r="C77" s="237"/>
      <c r="D77" s="237"/>
      <c r="E77" s="237"/>
      <c r="F77" s="237"/>
    </row>
    <row r="78" spans="1:6" ht="15.75">
      <c r="A78" s="283"/>
      <c r="B78" s="237"/>
      <c r="C78" s="237"/>
      <c r="D78" s="237"/>
      <c r="E78" s="237"/>
      <c r="F78" s="237"/>
    </row>
    <row r="79" spans="1:6" ht="15.75">
      <c r="A79" s="283"/>
      <c r="B79" s="237"/>
      <c r="C79" s="237"/>
      <c r="D79" s="237"/>
      <c r="E79" s="237"/>
      <c r="F79" s="237"/>
    </row>
    <row r="80" spans="1:6" ht="15.75">
      <c r="A80" s="283"/>
      <c r="B80" s="237"/>
      <c r="C80" s="237"/>
      <c r="D80" s="237"/>
      <c r="E80" s="237"/>
      <c r="F80" s="237"/>
    </row>
    <row r="81" spans="1:6" ht="15.75">
      <c r="A81" s="283"/>
      <c r="B81" s="237"/>
      <c r="C81" s="237"/>
      <c r="D81" s="237"/>
      <c r="E81" s="237"/>
      <c r="F81" s="237"/>
    </row>
    <row r="82" spans="1:6" ht="15.75">
      <c r="A82" s="283"/>
      <c r="B82" s="237"/>
      <c r="C82" s="237"/>
      <c r="D82" s="237"/>
      <c r="E82" s="237"/>
      <c r="F82" s="237"/>
    </row>
    <row r="83" spans="1:6" ht="15.75">
      <c r="A83" s="283"/>
      <c r="B83" s="237"/>
      <c r="C83" s="237"/>
      <c r="D83" s="237"/>
      <c r="E83" s="237"/>
      <c r="F83" s="237"/>
    </row>
    <row r="84" spans="1:6" ht="15.75">
      <c r="A84" s="283"/>
      <c r="B84" s="237"/>
      <c r="C84" s="237"/>
      <c r="D84" s="237"/>
      <c r="E84" s="237"/>
      <c r="F84" s="237"/>
    </row>
    <row r="85" spans="1:6" ht="15.75">
      <c r="A85" s="283"/>
      <c r="B85" s="237"/>
      <c r="C85" s="237"/>
      <c r="D85" s="237"/>
      <c r="E85" s="237"/>
      <c r="F85" s="237"/>
    </row>
    <row r="86" spans="1:6" ht="15.75">
      <c r="A86" s="283"/>
      <c r="B86" s="237"/>
      <c r="C86" s="237"/>
      <c r="D86" s="237"/>
      <c r="E86" s="237"/>
      <c r="F86" s="237"/>
    </row>
    <row r="87" spans="1:6" ht="15.75">
      <c r="A87" s="283"/>
      <c r="B87" s="237"/>
      <c r="C87" s="237"/>
      <c r="D87" s="237"/>
      <c r="E87" s="237"/>
      <c r="F87" s="237"/>
    </row>
    <row r="88" spans="1:6" ht="15.75">
      <c r="A88" s="283"/>
      <c r="B88" s="237"/>
      <c r="C88" s="237"/>
      <c r="D88" s="237"/>
      <c r="E88" s="237"/>
      <c r="F88" s="237"/>
    </row>
    <row r="89" spans="1:6" ht="15.75">
      <c r="A89" s="283"/>
      <c r="B89" s="237"/>
      <c r="C89" s="237"/>
      <c r="D89" s="237"/>
      <c r="E89" s="237"/>
      <c r="F89" s="237"/>
    </row>
    <row r="90" spans="1:6" ht="15.75">
      <c r="A90" s="283"/>
      <c r="B90" s="237"/>
      <c r="C90" s="237"/>
      <c r="D90" s="237"/>
      <c r="E90" s="237"/>
      <c r="F90" s="237"/>
    </row>
    <row r="91" spans="1:6" ht="15.75">
      <c r="A91" s="283"/>
      <c r="B91" s="237"/>
      <c r="C91" s="237"/>
      <c r="D91" s="237"/>
      <c r="E91" s="237"/>
      <c r="F91" s="237"/>
    </row>
    <row r="92" spans="1:6" ht="15.75">
      <c r="A92" s="283"/>
      <c r="B92" s="237"/>
      <c r="C92" s="237"/>
      <c r="D92" s="237"/>
      <c r="E92" s="237"/>
      <c r="F92" s="237"/>
    </row>
    <row r="93" spans="1:6" ht="15.75">
      <c r="A93" s="283"/>
      <c r="B93" s="237"/>
      <c r="C93" s="237"/>
      <c r="D93" s="237"/>
      <c r="E93" s="237"/>
      <c r="F93" s="237"/>
    </row>
    <row r="94" spans="1:6" ht="15.75">
      <c r="A94" s="283"/>
      <c r="B94" s="237"/>
      <c r="C94" s="237"/>
      <c r="D94" s="237"/>
      <c r="E94" s="237"/>
      <c r="F94" s="237"/>
    </row>
    <row r="95" spans="1:6" ht="15.75">
      <c r="A95" s="283"/>
      <c r="B95" s="237"/>
      <c r="C95" s="237"/>
      <c r="D95" s="237"/>
      <c r="E95" s="237"/>
      <c r="F95" s="237"/>
    </row>
    <row r="96" spans="1:6" ht="15.75">
      <c r="A96" s="283"/>
      <c r="B96" s="237"/>
      <c r="C96" s="237"/>
      <c r="D96" s="237"/>
      <c r="E96" s="237"/>
      <c r="F96" s="237"/>
    </row>
    <row r="97" spans="1:6" ht="15.75">
      <c r="A97" s="283"/>
      <c r="B97" s="237"/>
      <c r="C97" s="237"/>
      <c r="D97" s="237"/>
      <c r="E97" s="237"/>
      <c r="F97" s="237"/>
    </row>
    <row r="98" spans="1:6" ht="15.75">
      <c r="A98" s="283"/>
      <c r="B98" s="237"/>
      <c r="C98" s="237"/>
      <c r="D98" s="237"/>
      <c r="E98" s="237"/>
      <c r="F98" s="237"/>
    </row>
    <row r="99" spans="1:6" ht="15.75">
      <c r="A99" s="283"/>
      <c r="B99" s="237"/>
      <c r="C99" s="237"/>
      <c r="D99" s="237"/>
      <c r="E99" s="237"/>
      <c r="F99" s="237"/>
    </row>
    <row r="100" spans="1:6" ht="15.75">
      <c r="A100" s="283"/>
      <c r="B100" s="237"/>
      <c r="C100" s="237"/>
      <c r="D100" s="237"/>
      <c r="E100" s="237"/>
      <c r="F100" s="237"/>
    </row>
    <row r="101" spans="1:6" ht="15.75">
      <c r="A101" s="283"/>
      <c r="B101" s="237"/>
      <c r="C101" s="237"/>
      <c r="D101" s="237"/>
      <c r="E101" s="237"/>
      <c r="F101" s="237"/>
    </row>
    <row r="102" spans="1:6" ht="15.75">
      <c r="A102" s="283"/>
      <c r="B102" s="237"/>
      <c r="C102" s="237"/>
      <c r="D102" s="237"/>
      <c r="E102" s="237"/>
      <c r="F102" s="237"/>
    </row>
    <row r="103" spans="1:6" ht="15.75">
      <c r="A103" s="283"/>
      <c r="B103" s="237"/>
      <c r="C103" s="237"/>
      <c r="D103" s="237"/>
      <c r="E103" s="237"/>
      <c r="F103" s="237"/>
    </row>
    <row r="104" spans="1:6" ht="15.75">
      <c r="A104" s="283"/>
      <c r="B104" s="237"/>
      <c r="C104" s="237"/>
      <c r="D104" s="237"/>
      <c r="E104" s="237"/>
      <c r="F104" s="237"/>
    </row>
    <row r="105" spans="1:6" ht="15.75">
      <c r="A105" s="283"/>
      <c r="B105" s="237"/>
      <c r="C105" s="237"/>
      <c r="D105" s="237"/>
      <c r="E105" s="237"/>
      <c r="F105" s="237"/>
    </row>
    <row r="106" spans="1:6" ht="15.75">
      <c r="A106" s="283"/>
      <c r="B106" s="237"/>
      <c r="C106" s="237"/>
      <c r="D106" s="237"/>
      <c r="E106" s="237"/>
      <c r="F106" s="237"/>
    </row>
    <row r="107" spans="1:6" ht="15.75">
      <c r="A107" s="283"/>
      <c r="B107" s="237"/>
      <c r="C107" s="237"/>
      <c r="D107" s="237"/>
      <c r="E107" s="237"/>
      <c r="F107" s="237"/>
    </row>
    <row r="108" spans="1:6" ht="15.75">
      <c r="A108" s="283"/>
      <c r="B108" s="237"/>
      <c r="C108" s="237"/>
      <c r="D108" s="237"/>
      <c r="E108" s="237"/>
      <c r="F108" s="237"/>
    </row>
    <row r="109" spans="1:6" ht="15.75">
      <c r="A109" s="283"/>
      <c r="B109" s="237"/>
      <c r="C109" s="237"/>
      <c r="D109" s="237"/>
      <c r="E109" s="237"/>
      <c r="F109" s="237"/>
    </row>
    <row r="110" spans="1:6" ht="15.75">
      <c r="A110" s="283"/>
      <c r="B110" s="237"/>
      <c r="C110" s="237"/>
      <c r="D110" s="237"/>
      <c r="E110" s="237"/>
      <c r="F110" s="237"/>
    </row>
    <row r="111" spans="1:6" ht="15.75">
      <c r="A111" s="283"/>
      <c r="B111" s="237"/>
      <c r="C111" s="237"/>
      <c r="D111" s="237"/>
      <c r="E111" s="237"/>
      <c r="F111" s="237"/>
    </row>
    <row r="112" spans="1:6" ht="15.75">
      <c r="A112" s="283"/>
      <c r="B112" s="237"/>
      <c r="C112" s="237"/>
      <c r="D112" s="237"/>
      <c r="E112" s="237"/>
      <c r="F112" s="237"/>
    </row>
    <row r="113" spans="1:6" ht="15.75">
      <c r="A113" s="283"/>
      <c r="B113" s="237"/>
      <c r="C113" s="237"/>
      <c r="D113" s="237"/>
      <c r="E113" s="237"/>
      <c r="F113" s="237"/>
    </row>
    <row r="114" spans="1:6" ht="15.75">
      <c r="A114" s="283"/>
      <c r="B114" s="237"/>
      <c r="C114" s="237"/>
      <c r="D114" s="237"/>
      <c r="E114" s="237"/>
      <c r="F114" s="237"/>
    </row>
    <row r="115" spans="1:6" ht="15.75">
      <c r="A115" s="283"/>
      <c r="B115" s="237"/>
      <c r="C115" s="237"/>
      <c r="D115" s="237"/>
      <c r="E115" s="237"/>
      <c r="F115" s="237"/>
    </row>
    <row r="116" spans="1:6" ht="15.75">
      <c r="A116" s="283"/>
      <c r="B116" s="237"/>
      <c r="C116" s="237"/>
      <c r="D116" s="237"/>
      <c r="E116" s="237"/>
      <c r="F116" s="237"/>
    </row>
    <row r="117" spans="1:6" ht="15.75">
      <c r="A117" s="283"/>
      <c r="B117" s="237"/>
      <c r="C117" s="237"/>
      <c r="D117" s="237"/>
      <c r="E117" s="237"/>
      <c r="F117" s="237"/>
    </row>
    <row r="118" spans="1:6" ht="15.75">
      <c r="A118" s="283"/>
      <c r="B118" s="237"/>
      <c r="C118" s="237"/>
      <c r="D118" s="237"/>
      <c r="E118" s="237"/>
      <c r="F118" s="237"/>
    </row>
    <row r="119" spans="1:6" ht="15.75">
      <c r="A119" s="283"/>
      <c r="B119" s="237"/>
      <c r="C119" s="237"/>
      <c r="D119" s="237"/>
      <c r="E119" s="237"/>
      <c r="F119" s="237"/>
    </row>
    <row r="120" spans="1:6" ht="15.75">
      <c r="A120" s="283"/>
      <c r="B120" s="237"/>
      <c r="C120" s="237"/>
      <c r="D120" s="237"/>
      <c r="E120" s="237"/>
      <c r="F120" s="237"/>
    </row>
    <row r="121" spans="1:6" ht="15.75">
      <c r="A121" s="283"/>
      <c r="B121" s="237"/>
      <c r="C121" s="237"/>
      <c r="D121" s="237"/>
      <c r="E121" s="237"/>
      <c r="F121" s="237"/>
    </row>
    <row r="122" spans="1:6" ht="15.75">
      <c r="A122" s="283"/>
      <c r="B122" s="237"/>
      <c r="C122" s="237"/>
      <c r="D122" s="237"/>
      <c r="E122" s="237"/>
      <c r="F122" s="237"/>
    </row>
    <row r="123" spans="1:6" ht="15.75">
      <c r="A123" s="283"/>
      <c r="B123" s="237"/>
      <c r="C123" s="237"/>
      <c r="D123" s="237"/>
      <c r="E123" s="237"/>
      <c r="F123" s="237"/>
    </row>
    <row r="124" spans="1:6" ht="15.75">
      <c r="A124" s="283"/>
      <c r="B124" s="237"/>
      <c r="C124" s="237"/>
      <c r="D124" s="237"/>
      <c r="E124" s="237"/>
      <c r="F124" s="237"/>
    </row>
    <row r="125" spans="1:6" ht="15.75">
      <c r="A125" s="283"/>
      <c r="B125" s="237"/>
      <c r="C125" s="237"/>
      <c r="D125" s="237"/>
      <c r="E125" s="237"/>
      <c r="F125" s="237"/>
    </row>
    <row r="126" spans="1:6" ht="15.75">
      <c r="A126" s="283"/>
      <c r="B126" s="237"/>
      <c r="C126" s="237"/>
      <c r="D126" s="237"/>
      <c r="E126" s="237"/>
      <c r="F126" s="237"/>
    </row>
    <row r="127" spans="1:6" ht="15.75">
      <c r="A127" s="283"/>
      <c r="B127" s="237"/>
      <c r="C127" s="237"/>
      <c r="D127" s="237"/>
      <c r="E127" s="237"/>
      <c r="F127" s="237"/>
    </row>
    <row r="128" spans="1:6" ht="15.75">
      <c r="A128" s="283"/>
      <c r="B128" s="237"/>
      <c r="C128" s="237"/>
      <c r="D128" s="237"/>
      <c r="E128" s="237"/>
      <c r="F128" s="237"/>
    </row>
    <row r="129" spans="1:6" ht="15.75">
      <c r="A129" s="283"/>
      <c r="B129" s="237"/>
      <c r="C129" s="237"/>
      <c r="D129" s="237"/>
      <c r="E129" s="237"/>
      <c r="F129" s="237"/>
    </row>
    <row r="130" spans="1:6" ht="15.75">
      <c r="A130" s="283"/>
      <c r="B130" s="237"/>
      <c r="C130" s="237"/>
      <c r="D130" s="237"/>
      <c r="E130" s="237"/>
      <c r="F130" s="237"/>
    </row>
    <row r="131" spans="1:6" ht="15.75">
      <c r="A131" s="283"/>
      <c r="B131" s="237"/>
      <c r="C131" s="237"/>
      <c r="D131" s="237"/>
      <c r="E131" s="237"/>
      <c r="F131" s="237"/>
    </row>
    <row r="132" spans="1:6" ht="15.75">
      <c r="A132" s="283"/>
      <c r="B132" s="237"/>
      <c r="C132" s="237"/>
      <c r="D132" s="237"/>
      <c r="E132" s="237"/>
      <c r="F132" s="237"/>
    </row>
    <row r="133" spans="1:6" ht="15.75">
      <c r="A133" s="283"/>
      <c r="B133" s="237"/>
      <c r="C133" s="237"/>
      <c r="D133" s="237"/>
      <c r="E133" s="237"/>
      <c r="F133" s="237"/>
    </row>
    <row r="134" spans="1:6" ht="15.75">
      <c r="A134" s="283"/>
      <c r="B134" s="237"/>
      <c r="C134" s="237"/>
      <c r="D134" s="237"/>
      <c r="E134" s="237"/>
      <c r="F134" s="237"/>
    </row>
    <row r="135" spans="1:6" ht="15.75">
      <c r="A135" s="283"/>
      <c r="B135" s="237"/>
      <c r="C135" s="237"/>
      <c r="D135" s="237"/>
      <c r="E135" s="237"/>
      <c r="F135" s="237"/>
    </row>
    <row r="136" spans="1:6" ht="15.75">
      <c r="A136" s="283"/>
      <c r="B136" s="237"/>
      <c r="C136" s="237"/>
      <c r="D136" s="237"/>
      <c r="E136" s="237"/>
      <c r="F136" s="237"/>
    </row>
    <row r="137" spans="1:6" ht="15.75">
      <c r="A137" s="283"/>
      <c r="B137" s="237"/>
      <c r="C137" s="237"/>
      <c r="D137" s="237"/>
      <c r="E137" s="237"/>
      <c r="F137" s="237"/>
    </row>
    <row r="138" spans="1:6" ht="15.75">
      <c r="A138" s="283"/>
      <c r="B138" s="237"/>
      <c r="C138" s="237"/>
      <c r="D138" s="237"/>
      <c r="E138" s="237"/>
      <c r="F138" s="237"/>
    </row>
    <row r="139" spans="1:6" ht="15.75">
      <c r="A139" s="283"/>
      <c r="B139" s="237"/>
      <c r="C139" s="237"/>
      <c r="D139" s="237"/>
      <c r="E139" s="237"/>
      <c r="F139" s="237"/>
    </row>
    <row r="140" spans="1:6" ht="15.75">
      <c r="A140" s="283"/>
      <c r="B140" s="237"/>
      <c r="C140" s="237"/>
      <c r="D140" s="237"/>
      <c r="E140" s="237"/>
      <c r="F140" s="237"/>
    </row>
    <row r="141" spans="1:6" ht="15.75">
      <c r="A141" s="283"/>
      <c r="B141" s="237"/>
      <c r="C141" s="237"/>
      <c r="D141" s="237"/>
      <c r="E141" s="237"/>
      <c r="F141" s="237"/>
    </row>
    <row r="142" spans="1:6" ht="15.75">
      <c r="A142" s="283"/>
      <c r="B142" s="237"/>
      <c r="C142" s="237"/>
      <c r="D142" s="237"/>
      <c r="E142" s="237"/>
      <c r="F142" s="237"/>
    </row>
    <row r="143" spans="1:6" ht="15.75">
      <c r="A143" s="283"/>
      <c r="B143" s="237"/>
      <c r="C143" s="237"/>
      <c r="D143" s="237"/>
      <c r="E143" s="237"/>
      <c r="F143" s="237"/>
    </row>
    <row r="144" spans="1:6" ht="15.75">
      <c r="A144" s="283"/>
      <c r="B144" s="237"/>
      <c r="C144" s="237"/>
      <c r="D144" s="237"/>
      <c r="E144" s="237"/>
      <c r="F144" s="237"/>
    </row>
    <row r="145" spans="1:6" ht="15.75">
      <c r="A145" s="283"/>
      <c r="B145" s="237"/>
      <c r="C145" s="237"/>
      <c r="D145" s="237"/>
      <c r="E145" s="237"/>
      <c r="F145" s="237"/>
    </row>
    <row r="146" spans="1:6" ht="15.75">
      <c r="A146" s="283"/>
      <c r="B146" s="237"/>
      <c r="C146" s="237"/>
      <c r="D146" s="237"/>
      <c r="E146" s="237"/>
      <c r="F146" s="237"/>
    </row>
    <row r="147" spans="1:6" ht="15.75">
      <c r="A147" s="283"/>
      <c r="B147" s="237"/>
      <c r="C147" s="237"/>
      <c r="D147" s="237"/>
      <c r="E147" s="237"/>
      <c r="F147" s="237"/>
    </row>
    <row r="148" spans="1:6" ht="15.75">
      <c r="A148" s="283"/>
      <c r="B148" s="237"/>
      <c r="C148" s="237"/>
      <c r="D148" s="237"/>
      <c r="E148" s="237"/>
      <c r="F148" s="237"/>
    </row>
    <row r="149" spans="1:6" ht="15.75">
      <c r="A149" s="283"/>
      <c r="B149" s="237"/>
      <c r="C149" s="237"/>
      <c r="D149" s="237"/>
      <c r="E149" s="237"/>
      <c r="F149" s="237"/>
    </row>
    <row r="150" spans="1:6" ht="15.75">
      <c r="A150" s="283"/>
      <c r="B150" s="237"/>
      <c r="C150" s="237"/>
      <c r="D150" s="237"/>
      <c r="E150" s="237"/>
      <c r="F150" s="237"/>
    </row>
    <row r="151" spans="1:6" ht="15.75">
      <c r="A151" s="283"/>
      <c r="B151" s="237"/>
      <c r="C151" s="237"/>
      <c r="D151" s="237"/>
      <c r="E151" s="237"/>
      <c r="F151" s="237"/>
    </row>
    <row r="152" spans="1:6" ht="15.75">
      <c r="A152" s="283"/>
      <c r="B152" s="237"/>
      <c r="C152" s="237"/>
      <c r="D152" s="237"/>
      <c r="E152" s="237"/>
      <c r="F152" s="237"/>
    </row>
    <row r="153" spans="1:4" ht="15.75">
      <c r="A153" s="283"/>
      <c r="B153" s="237"/>
      <c r="C153" s="237"/>
      <c r="D153" s="237"/>
    </row>
    <row r="154" spans="1:4" ht="15.75">
      <c r="A154" s="283"/>
      <c r="B154" s="237"/>
      <c r="C154" s="237"/>
      <c r="D154" s="237"/>
    </row>
    <row r="155" spans="1:4" ht="15.75">
      <c r="A155" s="283"/>
      <c r="B155" s="237"/>
      <c r="C155" s="237"/>
      <c r="D155" s="237"/>
    </row>
    <row r="156" spans="1:4" ht="15.75">
      <c r="A156" s="283"/>
      <c r="B156" s="237"/>
      <c r="C156" s="237"/>
      <c r="D156" s="237"/>
    </row>
    <row r="157" spans="1:4" ht="15.75">
      <c r="A157" s="283"/>
      <c r="B157" s="237"/>
      <c r="C157" s="237"/>
      <c r="D157" s="237"/>
    </row>
    <row r="158" spans="1:4" ht="15.75">
      <c r="A158" s="283"/>
      <c r="B158" s="237"/>
      <c r="C158" s="237"/>
      <c r="D158" s="237"/>
    </row>
  </sheetData>
  <sheetProtection password="CC75" sheet="1" insertRows="0"/>
  <mergeCells count="3">
    <mergeCell ref="B53:F53"/>
    <mergeCell ref="A2:F2"/>
    <mergeCell ref="A3:E3"/>
  </mergeCells>
  <dataValidations count="4">
    <dataValidation type="list" allowBlank="1" showInputMessage="1" showErrorMessage="1" sqref="C46:C48 C7:C9 C11:C13 C15:C17 C19:C21 C23:C25 C27:C29 C31:C33 C36:C37 C39:C43 C50:C52">
      <formula1>valuti</formula1>
    </dataValidation>
    <dataValidation type="list" allowBlank="1" showInputMessage="1" showErrorMessage="1" sqref="D46:D48 D7:D9 D11:D13 D15:D17 D39:D43 D23:D25 D27:D29 D31:D33 D36:D37 D50:D52">
      <formula1>dargava</formula1>
    </dataValidation>
    <dataValidation type="list" allowBlank="1" showInputMessage="1" showErrorMessage="1" sqref="B36:B37 B39:B40">
      <formula1>banka</formula1>
    </dataValidation>
    <dataValidation type="list" allowBlank="1" showInputMessage="1" showErrorMessage="1" sqref="D19:D21">
      <formula1>Имоти</formula1>
    </dataValidation>
  </dataValidations>
  <printOptions horizontalCentered="1"/>
  <pageMargins left="0.2362204724409449" right="0.2362204724409449" top="0.31496062992125984" bottom="0.4724409448818898" header="0.1968503937007874" footer="0.2362204724409449"/>
  <pageSetup horizontalDpi="600" verticalDpi="600" orientation="landscape" paperSize="9" scale="47" r:id="rId1"/>
  <headerFooter alignWithMargins="0">
    <oddFooter>&amp;C&amp;"Times New Roman,Regular"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39"/>
  <sheetViews>
    <sheetView view="pageBreakPreview" zoomScale="55" zoomScaleNormal="25" zoomScaleSheetLayoutView="55" workbookViewId="0" topLeftCell="U16">
      <selection activeCell="P11" sqref="P11"/>
    </sheetView>
  </sheetViews>
  <sheetFormatPr defaultColWidth="8.00390625" defaultRowHeight="12.75"/>
  <cols>
    <col min="1" max="1" width="60.00390625" style="3" customWidth="1"/>
    <col min="2" max="9" width="15.7109375" style="3" customWidth="1"/>
    <col min="10" max="18" width="15.7109375" style="4" customWidth="1"/>
    <col min="19" max="19" width="12.28125" style="4" customWidth="1"/>
    <col min="20" max="20" width="15.140625" style="4" customWidth="1"/>
    <col min="21" max="37" width="15.7109375" style="4" customWidth="1"/>
    <col min="38" max="38" width="14.7109375" style="4" customWidth="1"/>
    <col min="39" max="39" width="17.00390625" style="4" customWidth="1"/>
    <col min="40" max="40" width="19.8515625" style="4" customWidth="1"/>
    <col min="41" max="16384" width="8.00390625" style="4" customWidth="1"/>
  </cols>
  <sheetData>
    <row r="1" spans="1:40" s="2" customFormat="1" ht="30.75" customHeight="1">
      <c r="A1" s="399" t="s">
        <v>201</v>
      </c>
      <c r="B1" s="775" t="s">
        <v>911</v>
      </c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5"/>
      <c r="AA1" s="775"/>
      <c r="AB1" s="775"/>
      <c r="AC1" s="775"/>
      <c r="AD1" s="775"/>
      <c r="AE1" s="775"/>
      <c r="AF1" s="775"/>
      <c r="AG1" s="775"/>
      <c r="AH1" s="775"/>
      <c r="AI1" s="775"/>
      <c r="AJ1" s="775"/>
      <c r="AK1" s="775"/>
      <c r="AL1" s="775"/>
      <c r="AM1" s="775"/>
      <c r="AN1" s="775"/>
    </row>
    <row r="2" spans="1:40" ht="25.5" customHeight="1">
      <c r="A2" s="180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5" customFormat="1" ht="44.25" customHeight="1">
      <c r="A3" s="764" t="s">
        <v>950</v>
      </c>
      <c r="B3" s="767" t="s">
        <v>866</v>
      </c>
      <c r="C3" s="769" t="s">
        <v>867</v>
      </c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393"/>
      <c r="T3" s="769" t="s">
        <v>867</v>
      </c>
      <c r="U3" s="770"/>
      <c r="V3" s="770"/>
      <c r="W3" s="770"/>
      <c r="X3" s="770"/>
      <c r="Y3" s="770"/>
      <c r="Z3" s="770"/>
      <c r="AA3" s="770"/>
      <c r="AB3" s="770"/>
      <c r="AC3" s="770"/>
      <c r="AD3" s="776"/>
      <c r="AE3" s="768" t="s">
        <v>868</v>
      </c>
      <c r="AF3" s="768"/>
      <c r="AG3" s="768"/>
      <c r="AH3" s="768"/>
      <c r="AI3" s="768"/>
      <c r="AJ3" s="768"/>
      <c r="AK3" s="768"/>
      <c r="AL3" s="768"/>
      <c r="AM3" s="768" t="s">
        <v>869</v>
      </c>
      <c r="AN3" s="768" t="s">
        <v>870</v>
      </c>
    </row>
    <row r="4" spans="1:40" s="6" customFormat="1" ht="52.5" customHeight="1">
      <c r="A4" s="765"/>
      <c r="B4" s="767"/>
      <c r="C4" s="769" t="s">
        <v>871</v>
      </c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6"/>
      <c r="T4" s="771" t="s">
        <v>872</v>
      </c>
      <c r="U4" s="772"/>
      <c r="V4" s="772"/>
      <c r="W4" s="772"/>
      <c r="X4" s="772"/>
      <c r="Y4" s="772"/>
      <c r="Z4" s="772"/>
      <c r="AA4" s="772"/>
      <c r="AB4" s="772"/>
      <c r="AC4" s="772"/>
      <c r="AD4" s="773"/>
      <c r="AE4" s="768"/>
      <c r="AF4" s="768"/>
      <c r="AG4" s="768"/>
      <c r="AH4" s="768"/>
      <c r="AI4" s="768"/>
      <c r="AJ4" s="768"/>
      <c r="AK4" s="768"/>
      <c r="AL4" s="768"/>
      <c r="AM4" s="768"/>
      <c r="AN4" s="768"/>
    </row>
    <row r="5" spans="1:40" s="6" customFormat="1" ht="40.5" customHeight="1">
      <c r="A5" s="765"/>
      <c r="B5" s="767"/>
      <c r="C5" s="774" t="s">
        <v>873</v>
      </c>
      <c r="D5" s="774"/>
      <c r="E5" s="774" t="s">
        <v>246</v>
      </c>
      <c r="F5" s="774"/>
      <c r="G5" s="774" t="s">
        <v>247</v>
      </c>
      <c r="H5" s="774"/>
      <c r="I5" s="768" t="s">
        <v>248</v>
      </c>
      <c r="J5" s="768"/>
      <c r="K5" s="768" t="s">
        <v>249</v>
      </c>
      <c r="L5" s="768"/>
      <c r="M5" s="768" t="s">
        <v>250</v>
      </c>
      <c r="N5" s="768"/>
      <c r="O5" s="768" t="s">
        <v>874</v>
      </c>
      <c r="P5" s="768"/>
      <c r="Q5" s="768" t="s">
        <v>875</v>
      </c>
      <c r="R5" s="768"/>
      <c r="S5" s="768" t="s">
        <v>187</v>
      </c>
      <c r="T5" s="768" t="s">
        <v>187</v>
      </c>
      <c r="U5" s="768" t="s">
        <v>873</v>
      </c>
      <c r="V5" s="768"/>
      <c r="W5" s="768" t="s">
        <v>246</v>
      </c>
      <c r="X5" s="768"/>
      <c r="Y5" s="768" t="s">
        <v>247</v>
      </c>
      <c r="Z5" s="768"/>
      <c r="AA5" s="768" t="s">
        <v>248</v>
      </c>
      <c r="AB5" s="768"/>
      <c r="AC5" s="768" t="s">
        <v>876</v>
      </c>
      <c r="AD5" s="768"/>
      <c r="AE5" s="768" t="s">
        <v>187</v>
      </c>
      <c r="AF5" s="768" t="s">
        <v>873</v>
      </c>
      <c r="AG5" s="768" t="s">
        <v>246</v>
      </c>
      <c r="AH5" s="768" t="s">
        <v>247</v>
      </c>
      <c r="AI5" s="768" t="s">
        <v>248</v>
      </c>
      <c r="AJ5" s="768" t="s">
        <v>249</v>
      </c>
      <c r="AK5" s="768" t="s">
        <v>250</v>
      </c>
      <c r="AL5" s="768" t="s">
        <v>877</v>
      </c>
      <c r="AM5" s="768"/>
      <c r="AN5" s="768"/>
    </row>
    <row r="6" spans="1:40" s="6" customFormat="1" ht="41.25" customHeight="1">
      <c r="A6" s="766"/>
      <c r="B6" s="767"/>
      <c r="C6" s="566" t="s">
        <v>878</v>
      </c>
      <c r="D6" s="566" t="s">
        <v>879</v>
      </c>
      <c r="E6" s="566" t="s">
        <v>878</v>
      </c>
      <c r="F6" s="566" t="s">
        <v>879</v>
      </c>
      <c r="G6" s="566" t="s">
        <v>878</v>
      </c>
      <c r="H6" s="566" t="s">
        <v>879</v>
      </c>
      <c r="I6" s="176" t="s">
        <v>878</v>
      </c>
      <c r="J6" s="176" t="s">
        <v>879</v>
      </c>
      <c r="K6" s="176" t="s">
        <v>878</v>
      </c>
      <c r="L6" s="176" t="s">
        <v>879</v>
      </c>
      <c r="M6" s="176" t="s">
        <v>878</v>
      </c>
      <c r="N6" s="176" t="s">
        <v>879</v>
      </c>
      <c r="O6" s="176" t="s">
        <v>878</v>
      </c>
      <c r="P6" s="176" t="s">
        <v>879</v>
      </c>
      <c r="Q6" s="176" t="s">
        <v>878</v>
      </c>
      <c r="R6" s="176" t="s">
        <v>879</v>
      </c>
      <c r="S6" s="768"/>
      <c r="T6" s="768"/>
      <c r="U6" s="176" t="s">
        <v>878</v>
      </c>
      <c r="V6" s="176" t="s">
        <v>879</v>
      </c>
      <c r="W6" s="176" t="s">
        <v>878</v>
      </c>
      <c r="X6" s="176" t="s">
        <v>879</v>
      </c>
      <c r="Y6" s="176" t="s">
        <v>878</v>
      </c>
      <c r="Z6" s="176" t="s">
        <v>879</v>
      </c>
      <c r="AA6" s="176" t="s">
        <v>878</v>
      </c>
      <c r="AB6" s="176" t="s">
        <v>879</v>
      </c>
      <c r="AC6" s="176" t="s">
        <v>878</v>
      </c>
      <c r="AD6" s="176" t="s">
        <v>879</v>
      </c>
      <c r="AE6" s="768"/>
      <c r="AF6" s="768"/>
      <c r="AG6" s="768"/>
      <c r="AH6" s="768"/>
      <c r="AI6" s="768"/>
      <c r="AJ6" s="768"/>
      <c r="AK6" s="768"/>
      <c r="AL6" s="768"/>
      <c r="AM6" s="768"/>
      <c r="AN6" s="768"/>
    </row>
    <row r="7" spans="1:40" s="7" customFormat="1" ht="31.5" customHeight="1">
      <c r="A7" s="179" t="s">
        <v>158</v>
      </c>
      <c r="B7" s="533">
        <f>S7+AE7</f>
        <v>0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>
        <f>SUM(C7,E7,G7,I7,K7,M7,O7,Q7)</f>
        <v>0</v>
      </c>
      <c r="T7" s="398">
        <f>SUM(U7,W7,Y7,AA7,AC7)</f>
        <v>0</v>
      </c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533">
        <f>SUM(AF7:AL7)</f>
        <v>0</v>
      </c>
      <c r="AF7" s="181"/>
      <c r="AG7" s="181"/>
      <c r="AH7" s="181"/>
      <c r="AI7" s="181"/>
      <c r="AJ7" s="181"/>
      <c r="AK7" s="181"/>
      <c r="AL7" s="181"/>
      <c r="AM7" s="181"/>
      <c r="AN7" s="181"/>
    </row>
    <row r="8" spans="1:40" s="7" customFormat="1" ht="47.25">
      <c r="A8" s="179" t="s">
        <v>849</v>
      </c>
      <c r="B8" s="533">
        <f aca="true" t="shared" si="0" ref="B8:B35">S8+AE8</f>
        <v>0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2">
        <f aca="true" t="shared" si="1" ref="S8:S35">SUM(C8,E8,G8,I8,K8,M8,O8,Q8)</f>
        <v>0</v>
      </c>
      <c r="T8" s="398">
        <f aca="true" t="shared" si="2" ref="T8:T35">SUM(U8,W8,Y8,AA8,AC8)</f>
        <v>0</v>
      </c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533">
        <f aca="true" t="shared" si="3" ref="AE8:AE35">SUM(AF8:AL8)</f>
        <v>0</v>
      </c>
      <c r="AF8" s="181"/>
      <c r="AG8" s="181"/>
      <c r="AH8" s="181"/>
      <c r="AI8" s="181"/>
      <c r="AJ8" s="181"/>
      <c r="AK8" s="181"/>
      <c r="AL8" s="181"/>
      <c r="AM8" s="181"/>
      <c r="AN8" s="181"/>
    </row>
    <row r="9" spans="1:40" s="7" customFormat="1" ht="31.5" customHeight="1">
      <c r="A9" s="179" t="s">
        <v>159</v>
      </c>
      <c r="B9" s="533">
        <f t="shared" si="0"/>
        <v>0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2">
        <f t="shared" si="1"/>
        <v>0</v>
      </c>
      <c r="T9" s="398">
        <f t="shared" si="2"/>
        <v>0</v>
      </c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533">
        <f t="shared" si="3"/>
        <v>0</v>
      </c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s="7" customFormat="1" ht="31.5" customHeight="1">
      <c r="A10" s="179" t="s">
        <v>160</v>
      </c>
      <c r="B10" s="533">
        <f t="shared" si="0"/>
        <v>0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2">
        <f t="shared" si="1"/>
        <v>0</v>
      </c>
      <c r="T10" s="398">
        <f t="shared" si="2"/>
        <v>0</v>
      </c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533">
        <f t="shared" si="3"/>
        <v>0</v>
      </c>
      <c r="AF10" s="181"/>
      <c r="AG10" s="181"/>
      <c r="AH10" s="181"/>
      <c r="AI10" s="181"/>
      <c r="AJ10" s="181"/>
      <c r="AK10" s="181"/>
      <c r="AL10" s="181"/>
      <c r="AM10" s="181"/>
      <c r="AN10" s="181"/>
    </row>
    <row r="11" spans="1:40" s="7" customFormat="1" ht="31.5" customHeight="1">
      <c r="A11" s="179" t="s">
        <v>161</v>
      </c>
      <c r="B11" s="533">
        <f t="shared" si="0"/>
        <v>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2">
        <f t="shared" si="1"/>
        <v>0</v>
      </c>
      <c r="T11" s="398">
        <f t="shared" si="2"/>
        <v>0</v>
      </c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533">
        <f t="shared" si="3"/>
        <v>0</v>
      </c>
      <c r="AF11" s="181"/>
      <c r="AG11" s="181"/>
      <c r="AH11" s="181"/>
      <c r="AI11" s="181"/>
      <c r="AJ11" s="181"/>
      <c r="AK11" s="181"/>
      <c r="AL11" s="181"/>
      <c r="AM11" s="181"/>
      <c r="AN11" s="181"/>
    </row>
    <row r="12" spans="1:40" s="7" customFormat="1" ht="31.5" customHeight="1">
      <c r="A12" s="179" t="s">
        <v>162</v>
      </c>
      <c r="B12" s="533">
        <f t="shared" si="0"/>
        <v>0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2">
        <f t="shared" si="1"/>
        <v>0</v>
      </c>
      <c r="T12" s="398">
        <f t="shared" si="2"/>
        <v>0</v>
      </c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533">
        <f t="shared" si="3"/>
        <v>0</v>
      </c>
      <c r="AF12" s="181"/>
      <c r="AG12" s="181"/>
      <c r="AH12" s="181"/>
      <c r="AI12" s="181"/>
      <c r="AJ12" s="181"/>
      <c r="AK12" s="181"/>
      <c r="AL12" s="181"/>
      <c r="AM12" s="181"/>
      <c r="AN12" s="181"/>
    </row>
    <row r="13" spans="1:40" s="7" customFormat="1" ht="31.5" customHeight="1">
      <c r="A13" s="179" t="s">
        <v>163</v>
      </c>
      <c r="B13" s="533">
        <f t="shared" si="0"/>
        <v>0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2">
        <f t="shared" si="1"/>
        <v>0</v>
      </c>
      <c r="T13" s="398">
        <f t="shared" si="2"/>
        <v>0</v>
      </c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533">
        <f t="shared" si="3"/>
        <v>0</v>
      </c>
      <c r="AF13" s="181"/>
      <c r="AG13" s="181"/>
      <c r="AH13" s="181"/>
      <c r="AI13" s="181"/>
      <c r="AJ13" s="181"/>
      <c r="AK13" s="181"/>
      <c r="AL13" s="181"/>
      <c r="AM13" s="181"/>
      <c r="AN13" s="181"/>
    </row>
    <row r="14" spans="1:40" s="7" customFormat="1" ht="31.5" customHeight="1">
      <c r="A14" s="179" t="s">
        <v>164</v>
      </c>
      <c r="B14" s="533">
        <f t="shared" si="0"/>
        <v>0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2">
        <f t="shared" si="1"/>
        <v>0</v>
      </c>
      <c r="T14" s="398">
        <f t="shared" si="2"/>
        <v>0</v>
      </c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533">
        <f t="shared" si="3"/>
        <v>0</v>
      </c>
      <c r="AF14" s="181"/>
      <c r="AG14" s="181"/>
      <c r="AH14" s="181"/>
      <c r="AI14" s="181"/>
      <c r="AJ14" s="181"/>
      <c r="AK14" s="181"/>
      <c r="AL14" s="181"/>
      <c r="AM14" s="181"/>
      <c r="AN14" s="181"/>
    </row>
    <row r="15" spans="1:40" s="7" customFormat="1" ht="31.5" customHeight="1">
      <c r="A15" s="179" t="s">
        <v>165</v>
      </c>
      <c r="B15" s="533">
        <f>SUM(B16:B19)</f>
        <v>0</v>
      </c>
      <c r="C15" s="533">
        <f aca="true" t="shared" si="4" ref="C15:T15">SUM(C16:C19)</f>
        <v>0</v>
      </c>
      <c r="D15" s="533">
        <f t="shared" si="4"/>
        <v>0</v>
      </c>
      <c r="E15" s="533">
        <f t="shared" si="4"/>
        <v>0</v>
      </c>
      <c r="F15" s="533">
        <f t="shared" si="4"/>
        <v>0</v>
      </c>
      <c r="G15" s="533">
        <f t="shared" si="4"/>
        <v>0</v>
      </c>
      <c r="H15" s="533">
        <f t="shared" si="4"/>
        <v>0</v>
      </c>
      <c r="I15" s="533">
        <f t="shared" si="4"/>
        <v>0</v>
      </c>
      <c r="J15" s="533">
        <f t="shared" si="4"/>
        <v>0</v>
      </c>
      <c r="K15" s="533">
        <f t="shared" si="4"/>
        <v>0</v>
      </c>
      <c r="L15" s="533">
        <f t="shared" si="4"/>
        <v>0</v>
      </c>
      <c r="M15" s="533">
        <f t="shared" si="4"/>
        <v>0</v>
      </c>
      <c r="N15" s="533">
        <f t="shared" si="4"/>
        <v>0</v>
      </c>
      <c r="O15" s="533">
        <f t="shared" si="4"/>
        <v>0</v>
      </c>
      <c r="P15" s="533">
        <f t="shared" si="4"/>
        <v>0</v>
      </c>
      <c r="Q15" s="533">
        <f t="shared" si="4"/>
        <v>0</v>
      </c>
      <c r="R15" s="533">
        <f t="shared" si="4"/>
        <v>0</v>
      </c>
      <c r="S15" s="533">
        <f t="shared" si="4"/>
        <v>0</v>
      </c>
      <c r="T15" s="533">
        <f t="shared" si="4"/>
        <v>0</v>
      </c>
      <c r="U15" s="533">
        <f aca="true" t="shared" si="5" ref="U15:AN15">SUM(U16:U19)</f>
        <v>0</v>
      </c>
      <c r="V15" s="533">
        <f t="shared" si="5"/>
        <v>0</v>
      </c>
      <c r="W15" s="533">
        <f t="shared" si="5"/>
        <v>0</v>
      </c>
      <c r="X15" s="533">
        <f t="shared" si="5"/>
        <v>0</v>
      </c>
      <c r="Y15" s="533">
        <f t="shared" si="5"/>
        <v>0</v>
      </c>
      <c r="Z15" s="533">
        <f t="shared" si="5"/>
        <v>0</v>
      </c>
      <c r="AA15" s="533">
        <f t="shared" si="5"/>
        <v>0</v>
      </c>
      <c r="AB15" s="533">
        <f t="shared" si="5"/>
        <v>0</v>
      </c>
      <c r="AC15" s="533">
        <f t="shared" si="5"/>
        <v>0</v>
      </c>
      <c r="AD15" s="533">
        <f t="shared" si="5"/>
        <v>0</v>
      </c>
      <c r="AE15" s="533">
        <f t="shared" si="5"/>
        <v>0</v>
      </c>
      <c r="AF15" s="533">
        <f t="shared" si="5"/>
        <v>0</v>
      </c>
      <c r="AG15" s="533">
        <f t="shared" si="5"/>
        <v>0</v>
      </c>
      <c r="AH15" s="533">
        <f t="shared" si="5"/>
        <v>0</v>
      </c>
      <c r="AI15" s="533">
        <f t="shared" si="5"/>
        <v>0</v>
      </c>
      <c r="AJ15" s="533">
        <f t="shared" si="5"/>
        <v>0</v>
      </c>
      <c r="AK15" s="533">
        <f t="shared" si="5"/>
        <v>0</v>
      </c>
      <c r="AL15" s="533">
        <f t="shared" si="5"/>
        <v>0</v>
      </c>
      <c r="AM15" s="533">
        <f t="shared" si="5"/>
        <v>0</v>
      </c>
      <c r="AN15" s="533">
        <f t="shared" si="5"/>
        <v>0</v>
      </c>
    </row>
    <row r="16" spans="1:40" s="7" customFormat="1" ht="31.5" customHeight="1">
      <c r="A16" s="179" t="s">
        <v>943</v>
      </c>
      <c r="B16" s="533">
        <f t="shared" si="0"/>
        <v>0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2">
        <f t="shared" si="1"/>
        <v>0</v>
      </c>
      <c r="T16" s="398">
        <f t="shared" si="2"/>
        <v>0</v>
      </c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533">
        <f t="shared" si="3"/>
        <v>0</v>
      </c>
      <c r="AF16" s="181"/>
      <c r="AG16" s="181"/>
      <c r="AH16" s="181"/>
      <c r="AI16" s="181"/>
      <c r="AJ16" s="181"/>
      <c r="AK16" s="181"/>
      <c r="AL16" s="181"/>
      <c r="AM16" s="181"/>
      <c r="AN16" s="181"/>
    </row>
    <row r="17" spans="1:40" s="7" customFormat="1" ht="31.5" customHeight="1">
      <c r="A17" s="179" t="s">
        <v>944</v>
      </c>
      <c r="B17" s="533">
        <f t="shared" si="0"/>
        <v>0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2">
        <f t="shared" si="1"/>
        <v>0</v>
      </c>
      <c r="T17" s="398">
        <f t="shared" si="2"/>
        <v>0</v>
      </c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533">
        <f t="shared" si="3"/>
        <v>0</v>
      </c>
      <c r="AF17" s="181"/>
      <c r="AG17" s="181"/>
      <c r="AH17" s="181"/>
      <c r="AI17" s="181"/>
      <c r="AJ17" s="181"/>
      <c r="AK17" s="181"/>
      <c r="AL17" s="181"/>
      <c r="AM17" s="181"/>
      <c r="AN17" s="181"/>
    </row>
    <row r="18" spans="1:40" s="7" customFormat="1" ht="31.5" customHeight="1">
      <c r="A18" s="179" t="s">
        <v>945</v>
      </c>
      <c r="B18" s="533">
        <f t="shared" si="0"/>
        <v>0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2">
        <f t="shared" si="1"/>
        <v>0</v>
      </c>
      <c r="T18" s="398">
        <f t="shared" si="2"/>
        <v>0</v>
      </c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533">
        <f t="shared" si="3"/>
        <v>0</v>
      </c>
      <c r="AF18" s="181"/>
      <c r="AG18" s="181"/>
      <c r="AH18" s="181"/>
      <c r="AI18" s="181"/>
      <c r="AJ18" s="181"/>
      <c r="AK18" s="181"/>
      <c r="AL18" s="181"/>
      <c r="AM18" s="181"/>
      <c r="AN18" s="181"/>
    </row>
    <row r="19" spans="1:40" s="7" customFormat="1" ht="31.5" customHeight="1">
      <c r="A19" s="179" t="s">
        <v>946</v>
      </c>
      <c r="B19" s="533">
        <f t="shared" si="0"/>
        <v>0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2">
        <f t="shared" si="1"/>
        <v>0</v>
      </c>
      <c r="T19" s="398">
        <f t="shared" si="2"/>
        <v>0</v>
      </c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533">
        <f t="shared" si="3"/>
        <v>0</v>
      </c>
      <c r="AF19" s="181"/>
      <c r="AG19" s="181"/>
      <c r="AH19" s="181"/>
      <c r="AI19" s="181"/>
      <c r="AJ19" s="181"/>
      <c r="AK19" s="181"/>
      <c r="AL19" s="181"/>
      <c r="AM19" s="181"/>
      <c r="AN19" s="181"/>
    </row>
    <row r="20" spans="1:40" s="7" customFormat="1" ht="31.5" customHeight="1">
      <c r="A20" s="179" t="s">
        <v>166</v>
      </c>
      <c r="B20" s="533">
        <f>SUM(B21:B22)</f>
        <v>0</v>
      </c>
      <c r="C20" s="533">
        <f aca="true" t="shared" si="6" ref="C20:T20">SUM(C21:C22)</f>
        <v>0</v>
      </c>
      <c r="D20" s="533">
        <f t="shared" si="6"/>
        <v>0</v>
      </c>
      <c r="E20" s="533">
        <f t="shared" si="6"/>
        <v>0</v>
      </c>
      <c r="F20" s="533">
        <f t="shared" si="6"/>
        <v>0</v>
      </c>
      <c r="G20" s="533">
        <f t="shared" si="6"/>
        <v>0</v>
      </c>
      <c r="H20" s="533">
        <f t="shared" si="6"/>
        <v>0</v>
      </c>
      <c r="I20" s="533">
        <f t="shared" si="6"/>
        <v>0</v>
      </c>
      <c r="J20" s="533">
        <f t="shared" si="6"/>
        <v>0</v>
      </c>
      <c r="K20" s="533">
        <f t="shared" si="6"/>
        <v>0</v>
      </c>
      <c r="L20" s="533">
        <f t="shared" si="6"/>
        <v>0</v>
      </c>
      <c r="M20" s="533">
        <f t="shared" si="6"/>
        <v>0</v>
      </c>
      <c r="N20" s="533">
        <f t="shared" si="6"/>
        <v>0</v>
      </c>
      <c r="O20" s="533">
        <f t="shared" si="6"/>
        <v>0</v>
      </c>
      <c r="P20" s="533">
        <f t="shared" si="6"/>
        <v>0</v>
      </c>
      <c r="Q20" s="533">
        <f t="shared" si="6"/>
        <v>0</v>
      </c>
      <c r="R20" s="533">
        <f t="shared" si="6"/>
        <v>0</v>
      </c>
      <c r="S20" s="533">
        <f t="shared" si="6"/>
        <v>0</v>
      </c>
      <c r="T20" s="533">
        <f t="shared" si="6"/>
        <v>0</v>
      </c>
      <c r="U20" s="533">
        <f aca="true" t="shared" si="7" ref="U20:AN20">SUM(U21:U22)</f>
        <v>0</v>
      </c>
      <c r="V20" s="533">
        <f t="shared" si="7"/>
        <v>0</v>
      </c>
      <c r="W20" s="533">
        <f t="shared" si="7"/>
        <v>0</v>
      </c>
      <c r="X20" s="533">
        <f t="shared" si="7"/>
        <v>0</v>
      </c>
      <c r="Y20" s="533">
        <f t="shared" si="7"/>
        <v>0</v>
      </c>
      <c r="Z20" s="533">
        <f t="shared" si="7"/>
        <v>0</v>
      </c>
      <c r="AA20" s="533">
        <f t="shared" si="7"/>
        <v>0</v>
      </c>
      <c r="AB20" s="533">
        <f t="shared" si="7"/>
        <v>0</v>
      </c>
      <c r="AC20" s="533">
        <f t="shared" si="7"/>
        <v>0</v>
      </c>
      <c r="AD20" s="533">
        <f t="shared" si="7"/>
        <v>0</v>
      </c>
      <c r="AE20" s="533">
        <f t="shared" si="7"/>
        <v>0</v>
      </c>
      <c r="AF20" s="533">
        <f t="shared" si="7"/>
        <v>0</v>
      </c>
      <c r="AG20" s="533">
        <f t="shared" si="7"/>
        <v>0</v>
      </c>
      <c r="AH20" s="533">
        <f t="shared" si="7"/>
        <v>0</v>
      </c>
      <c r="AI20" s="533">
        <f t="shared" si="7"/>
        <v>0</v>
      </c>
      <c r="AJ20" s="533">
        <f t="shared" si="7"/>
        <v>0</v>
      </c>
      <c r="AK20" s="533">
        <f t="shared" si="7"/>
        <v>0</v>
      </c>
      <c r="AL20" s="533">
        <f t="shared" si="7"/>
        <v>0</v>
      </c>
      <c r="AM20" s="533">
        <f t="shared" si="7"/>
        <v>0</v>
      </c>
      <c r="AN20" s="533">
        <f t="shared" si="7"/>
        <v>0</v>
      </c>
    </row>
    <row r="21" spans="1:40" s="7" customFormat="1" ht="31.5" customHeight="1">
      <c r="A21" s="179" t="s">
        <v>947</v>
      </c>
      <c r="B21" s="533">
        <f t="shared" si="0"/>
        <v>0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2">
        <f t="shared" si="1"/>
        <v>0</v>
      </c>
      <c r="T21" s="398">
        <f t="shared" si="2"/>
        <v>0</v>
      </c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533">
        <f t="shared" si="3"/>
        <v>0</v>
      </c>
      <c r="AF21" s="181"/>
      <c r="AG21" s="181"/>
      <c r="AH21" s="181"/>
      <c r="AI21" s="181"/>
      <c r="AJ21" s="181"/>
      <c r="AK21" s="181"/>
      <c r="AL21" s="181"/>
      <c r="AM21" s="181"/>
      <c r="AN21" s="181"/>
    </row>
    <row r="22" spans="1:40" s="7" customFormat="1" ht="31.5" customHeight="1">
      <c r="A22" s="179" t="s">
        <v>948</v>
      </c>
      <c r="B22" s="533">
        <f t="shared" si="0"/>
        <v>0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2">
        <f t="shared" si="1"/>
        <v>0</v>
      </c>
      <c r="T22" s="398">
        <f t="shared" si="2"/>
        <v>0</v>
      </c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533">
        <f t="shared" si="3"/>
        <v>0</v>
      </c>
      <c r="AF22" s="181"/>
      <c r="AG22" s="181"/>
      <c r="AH22" s="181"/>
      <c r="AI22" s="181"/>
      <c r="AJ22" s="181"/>
      <c r="AK22" s="181"/>
      <c r="AL22" s="181"/>
      <c r="AM22" s="181"/>
      <c r="AN22" s="181"/>
    </row>
    <row r="23" spans="1:40" s="7" customFormat="1" ht="31.5" customHeight="1">
      <c r="A23" s="179" t="s">
        <v>167</v>
      </c>
      <c r="B23" s="533">
        <f>SUM(B24:B27)</f>
        <v>0</v>
      </c>
      <c r="C23" s="182">
        <f aca="true" t="shared" si="8" ref="C23:T23">SUM(C24:C27)</f>
        <v>0</v>
      </c>
      <c r="D23" s="182">
        <f t="shared" si="8"/>
        <v>0</v>
      </c>
      <c r="E23" s="182">
        <f t="shared" si="8"/>
        <v>0</v>
      </c>
      <c r="F23" s="182">
        <f t="shared" si="8"/>
        <v>0</v>
      </c>
      <c r="G23" s="182">
        <f t="shared" si="8"/>
        <v>0</v>
      </c>
      <c r="H23" s="182">
        <f t="shared" si="8"/>
        <v>0</v>
      </c>
      <c r="I23" s="182">
        <f t="shared" si="8"/>
        <v>0</v>
      </c>
      <c r="J23" s="182">
        <f t="shared" si="8"/>
        <v>0</v>
      </c>
      <c r="K23" s="182">
        <f t="shared" si="8"/>
        <v>0</v>
      </c>
      <c r="L23" s="182">
        <f t="shared" si="8"/>
        <v>0</v>
      </c>
      <c r="M23" s="182">
        <f t="shared" si="8"/>
        <v>0</v>
      </c>
      <c r="N23" s="182">
        <f t="shared" si="8"/>
        <v>0</v>
      </c>
      <c r="O23" s="182">
        <f t="shared" si="8"/>
        <v>0</v>
      </c>
      <c r="P23" s="182">
        <f t="shared" si="8"/>
        <v>0</v>
      </c>
      <c r="Q23" s="182">
        <f t="shared" si="8"/>
        <v>0</v>
      </c>
      <c r="R23" s="182">
        <f t="shared" si="8"/>
        <v>0</v>
      </c>
      <c r="S23" s="182">
        <f t="shared" si="8"/>
        <v>0</v>
      </c>
      <c r="T23" s="182">
        <f t="shared" si="8"/>
        <v>0</v>
      </c>
      <c r="U23" s="182">
        <f aca="true" t="shared" si="9" ref="U23:AN23">SUM(U24:U27)</f>
        <v>0</v>
      </c>
      <c r="V23" s="182">
        <f t="shared" si="9"/>
        <v>0</v>
      </c>
      <c r="W23" s="182">
        <f t="shared" si="9"/>
        <v>0</v>
      </c>
      <c r="X23" s="182">
        <f t="shared" si="9"/>
        <v>0</v>
      </c>
      <c r="Y23" s="182">
        <f t="shared" si="9"/>
        <v>0</v>
      </c>
      <c r="Z23" s="182">
        <f t="shared" si="9"/>
        <v>0</v>
      </c>
      <c r="AA23" s="182">
        <f t="shared" si="9"/>
        <v>0</v>
      </c>
      <c r="AB23" s="182">
        <f t="shared" si="9"/>
        <v>0</v>
      </c>
      <c r="AC23" s="182">
        <f t="shared" si="9"/>
        <v>0</v>
      </c>
      <c r="AD23" s="182">
        <f t="shared" si="9"/>
        <v>0</v>
      </c>
      <c r="AE23" s="182">
        <f t="shared" si="9"/>
        <v>0</v>
      </c>
      <c r="AF23" s="182">
        <f t="shared" si="9"/>
        <v>0</v>
      </c>
      <c r="AG23" s="182">
        <f t="shared" si="9"/>
        <v>0</v>
      </c>
      <c r="AH23" s="182">
        <f t="shared" si="9"/>
        <v>0</v>
      </c>
      <c r="AI23" s="182">
        <f t="shared" si="9"/>
        <v>0</v>
      </c>
      <c r="AJ23" s="182">
        <f t="shared" si="9"/>
        <v>0</v>
      </c>
      <c r="AK23" s="182">
        <f t="shared" si="9"/>
        <v>0</v>
      </c>
      <c r="AL23" s="182">
        <f t="shared" si="9"/>
        <v>0</v>
      </c>
      <c r="AM23" s="182">
        <f t="shared" si="9"/>
        <v>0</v>
      </c>
      <c r="AN23" s="182">
        <f t="shared" si="9"/>
        <v>0</v>
      </c>
    </row>
    <row r="24" spans="1:40" s="7" customFormat="1" ht="31.5" customHeight="1">
      <c r="A24" s="179" t="s">
        <v>845</v>
      </c>
      <c r="B24" s="533">
        <f t="shared" si="0"/>
        <v>0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2">
        <f t="shared" si="1"/>
        <v>0</v>
      </c>
      <c r="T24" s="398">
        <f t="shared" si="2"/>
        <v>0</v>
      </c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533">
        <f t="shared" si="3"/>
        <v>0</v>
      </c>
      <c r="AF24" s="181"/>
      <c r="AG24" s="181"/>
      <c r="AH24" s="181"/>
      <c r="AI24" s="181"/>
      <c r="AJ24" s="181"/>
      <c r="AK24" s="181"/>
      <c r="AL24" s="181"/>
      <c r="AM24" s="181"/>
      <c r="AN24" s="181"/>
    </row>
    <row r="25" spans="1:40" s="7" customFormat="1" ht="31.5" customHeight="1">
      <c r="A25" s="179" t="s">
        <v>846</v>
      </c>
      <c r="B25" s="533">
        <f t="shared" si="0"/>
        <v>0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2">
        <f t="shared" si="1"/>
        <v>0</v>
      </c>
      <c r="T25" s="398">
        <f t="shared" si="2"/>
        <v>0</v>
      </c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533">
        <f t="shared" si="3"/>
        <v>0</v>
      </c>
      <c r="AF25" s="181"/>
      <c r="AG25" s="181"/>
      <c r="AH25" s="181"/>
      <c r="AI25" s="181"/>
      <c r="AJ25" s="181"/>
      <c r="AK25" s="181"/>
      <c r="AL25" s="181"/>
      <c r="AM25" s="181"/>
      <c r="AN25" s="181"/>
    </row>
    <row r="26" spans="1:40" s="7" customFormat="1" ht="31.5" customHeight="1">
      <c r="A26" s="179" t="s">
        <v>847</v>
      </c>
      <c r="B26" s="533">
        <f t="shared" si="0"/>
        <v>0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2">
        <f t="shared" si="1"/>
        <v>0</v>
      </c>
      <c r="T26" s="398">
        <f t="shared" si="2"/>
        <v>0</v>
      </c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533">
        <f t="shared" si="3"/>
        <v>0</v>
      </c>
      <c r="AF26" s="181"/>
      <c r="AG26" s="181"/>
      <c r="AH26" s="181"/>
      <c r="AI26" s="181"/>
      <c r="AJ26" s="181"/>
      <c r="AK26" s="181"/>
      <c r="AL26" s="181"/>
      <c r="AM26" s="181"/>
      <c r="AN26" s="181"/>
    </row>
    <row r="27" spans="1:40" s="7" customFormat="1" ht="31.5" customHeight="1">
      <c r="A27" s="179" t="s">
        <v>848</v>
      </c>
      <c r="B27" s="533">
        <f t="shared" si="0"/>
        <v>0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2">
        <f t="shared" si="1"/>
        <v>0</v>
      </c>
      <c r="T27" s="398">
        <f t="shared" si="2"/>
        <v>0</v>
      </c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533">
        <f t="shared" si="3"/>
        <v>0</v>
      </c>
      <c r="AF27" s="181"/>
      <c r="AG27" s="181"/>
      <c r="AH27" s="181"/>
      <c r="AI27" s="181"/>
      <c r="AJ27" s="181"/>
      <c r="AK27" s="181"/>
      <c r="AL27" s="181"/>
      <c r="AM27" s="181"/>
      <c r="AN27" s="181"/>
    </row>
    <row r="28" spans="1:40" s="7" customFormat="1" ht="47.25">
      <c r="A28" s="179" t="s">
        <v>168</v>
      </c>
      <c r="B28" s="533">
        <f t="shared" si="0"/>
        <v>0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2">
        <f t="shared" si="1"/>
        <v>0</v>
      </c>
      <c r="T28" s="398">
        <f t="shared" si="2"/>
        <v>0</v>
      </c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533">
        <f t="shared" si="3"/>
        <v>0</v>
      </c>
      <c r="AF28" s="181"/>
      <c r="AG28" s="181"/>
      <c r="AH28" s="181"/>
      <c r="AI28" s="181"/>
      <c r="AJ28" s="181"/>
      <c r="AK28" s="181"/>
      <c r="AL28" s="181"/>
      <c r="AM28" s="181"/>
      <c r="AN28" s="181"/>
    </row>
    <row r="29" spans="1:40" s="7" customFormat="1" ht="47.25">
      <c r="A29" s="179" t="s">
        <v>169</v>
      </c>
      <c r="B29" s="533">
        <f t="shared" si="0"/>
        <v>0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2">
        <f t="shared" si="1"/>
        <v>0</v>
      </c>
      <c r="T29" s="398">
        <f t="shared" si="2"/>
        <v>0</v>
      </c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533">
        <f t="shared" si="3"/>
        <v>0</v>
      </c>
      <c r="AF29" s="181"/>
      <c r="AG29" s="181"/>
      <c r="AH29" s="181"/>
      <c r="AI29" s="181"/>
      <c r="AJ29" s="181"/>
      <c r="AK29" s="181"/>
      <c r="AL29" s="181"/>
      <c r="AM29" s="181"/>
      <c r="AN29" s="181"/>
    </row>
    <row r="30" spans="1:40" s="7" customFormat="1" ht="31.5" customHeight="1">
      <c r="A30" s="179" t="s">
        <v>170</v>
      </c>
      <c r="B30" s="533">
        <f t="shared" si="0"/>
        <v>0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2">
        <f t="shared" si="1"/>
        <v>0</v>
      </c>
      <c r="T30" s="398">
        <f t="shared" si="2"/>
        <v>0</v>
      </c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533">
        <f t="shared" si="3"/>
        <v>0</v>
      </c>
      <c r="AF30" s="181"/>
      <c r="AG30" s="181"/>
      <c r="AH30" s="181"/>
      <c r="AI30" s="181"/>
      <c r="AJ30" s="181"/>
      <c r="AK30" s="181"/>
      <c r="AL30" s="181"/>
      <c r="AM30" s="181"/>
      <c r="AN30" s="181"/>
    </row>
    <row r="31" spans="1:40" s="7" customFormat="1" ht="31.5" customHeight="1">
      <c r="A31" s="179" t="s">
        <v>171</v>
      </c>
      <c r="B31" s="533">
        <f t="shared" si="0"/>
        <v>0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2">
        <f t="shared" si="1"/>
        <v>0</v>
      </c>
      <c r="T31" s="398">
        <f t="shared" si="2"/>
        <v>0</v>
      </c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533">
        <f t="shared" si="3"/>
        <v>0</v>
      </c>
      <c r="AF31" s="181"/>
      <c r="AG31" s="181"/>
      <c r="AH31" s="181"/>
      <c r="AI31" s="181"/>
      <c r="AJ31" s="181"/>
      <c r="AK31" s="181"/>
      <c r="AL31" s="181"/>
      <c r="AM31" s="181"/>
      <c r="AN31" s="181"/>
    </row>
    <row r="32" spans="1:40" s="7" customFormat="1" ht="31.5" customHeight="1">
      <c r="A32" s="179" t="s">
        <v>172</v>
      </c>
      <c r="B32" s="533">
        <f t="shared" si="0"/>
        <v>0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2">
        <f t="shared" si="1"/>
        <v>0</v>
      </c>
      <c r="T32" s="398">
        <f t="shared" si="2"/>
        <v>0</v>
      </c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533">
        <f t="shared" si="3"/>
        <v>0</v>
      </c>
      <c r="AF32" s="181"/>
      <c r="AG32" s="181"/>
      <c r="AH32" s="181"/>
      <c r="AI32" s="181"/>
      <c r="AJ32" s="181"/>
      <c r="AK32" s="181"/>
      <c r="AL32" s="181"/>
      <c r="AM32" s="181"/>
      <c r="AN32" s="181"/>
    </row>
    <row r="33" spans="1:40" s="7" customFormat="1" ht="31.5" customHeight="1">
      <c r="A33" s="179" t="s">
        <v>173</v>
      </c>
      <c r="B33" s="533">
        <f t="shared" si="0"/>
        <v>0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2">
        <f t="shared" si="1"/>
        <v>0</v>
      </c>
      <c r="T33" s="398">
        <f t="shared" si="2"/>
        <v>0</v>
      </c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533">
        <f t="shared" si="3"/>
        <v>0</v>
      </c>
      <c r="AF33" s="181"/>
      <c r="AG33" s="181"/>
      <c r="AH33" s="181"/>
      <c r="AI33" s="181"/>
      <c r="AJ33" s="181"/>
      <c r="AK33" s="181"/>
      <c r="AL33" s="181"/>
      <c r="AM33" s="181"/>
      <c r="AN33" s="181"/>
    </row>
    <row r="34" spans="1:40" s="7" customFormat="1" ht="31.5" customHeight="1">
      <c r="A34" s="179" t="s">
        <v>174</v>
      </c>
      <c r="B34" s="533">
        <f t="shared" si="0"/>
        <v>0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2">
        <f t="shared" si="1"/>
        <v>0</v>
      </c>
      <c r="T34" s="398">
        <f t="shared" si="2"/>
        <v>0</v>
      </c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533">
        <f t="shared" si="3"/>
        <v>0</v>
      </c>
      <c r="AF34" s="181"/>
      <c r="AG34" s="181"/>
      <c r="AH34" s="181"/>
      <c r="AI34" s="181"/>
      <c r="AJ34" s="181"/>
      <c r="AK34" s="181"/>
      <c r="AL34" s="181"/>
      <c r="AM34" s="181"/>
      <c r="AN34" s="181"/>
    </row>
    <row r="35" spans="1:40" s="7" customFormat="1" ht="31.5" customHeight="1">
      <c r="A35" s="179" t="s">
        <v>175</v>
      </c>
      <c r="B35" s="533">
        <f t="shared" si="0"/>
        <v>0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2">
        <f t="shared" si="1"/>
        <v>0</v>
      </c>
      <c r="T35" s="398">
        <f t="shared" si="2"/>
        <v>0</v>
      </c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533">
        <f t="shared" si="3"/>
        <v>0</v>
      </c>
      <c r="AF35" s="181"/>
      <c r="AG35" s="181"/>
      <c r="AH35" s="181"/>
      <c r="AI35" s="181"/>
      <c r="AJ35" s="181"/>
      <c r="AK35" s="181"/>
      <c r="AL35" s="181"/>
      <c r="AM35" s="181"/>
      <c r="AN35" s="181"/>
    </row>
    <row r="36" spans="1:40" ht="30" customHeight="1">
      <c r="A36" s="183" t="s">
        <v>176</v>
      </c>
      <c r="B36" s="395">
        <f>SUM(B7,B9:B14,B15,B20,B23,B28:B35)</f>
        <v>0</v>
      </c>
      <c r="C36" s="395">
        <f aca="true" t="shared" si="10" ref="C36:T36">SUM(C7,C9:C14,C15,C20,C23,C28:C35)</f>
        <v>0</v>
      </c>
      <c r="D36" s="395">
        <f t="shared" si="10"/>
        <v>0</v>
      </c>
      <c r="E36" s="395">
        <f t="shared" si="10"/>
        <v>0</v>
      </c>
      <c r="F36" s="395">
        <f t="shared" si="10"/>
        <v>0</v>
      </c>
      <c r="G36" s="395">
        <f t="shared" si="10"/>
        <v>0</v>
      </c>
      <c r="H36" s="395">
        <f t="shared" si="10"/>
        <v>0</v>
      </c>
      <c r="I36" s="395">
        <f t="shared" si="10"/>
        <v>0</v>
      </c>
      <c r="J36" s="395">
        <f t="shared" si="10"/>
        <v>0</v>
      </c>
      <c r="K36" s="395">
        <f t="shared" si="10"/>
        <v>0</v>
      </c>
      <c r="L36" s="395">
        <f t="shared" si="10"/>
        <v>0</v>
      </c>
      <c r="M36" s="395">
        <f t="shared" si="10"/>
        <v>0</v>
      </c>
      <c r="N36" s="395">
        <f t="shared" si="10"/>
        <v>0</v>
      </c>
      <c r="O36" s="395">
        <f t="shared" si="10"/>
        <v>0</v>
      </c>
      <c r="P36" s="395">
        <f t="shared" si="10"/>
        <v>0</v>
      </c>
      <c r="Q36" s="395">
        <f t="shared" si="10"/>
        <v>0</v>
      </c>
      <c r="R36" s="395">
        <f t="shared" si="10"/>
        <v>0</v>
      </c>
      <c r="S36" s="395">
        <f t="shared" si="10"/>
        <v>0</v>
      </c>
      <c r="T36" s="395">
        <f t="shared" si="10"/>
        <v>0</v>
      </c>
      <c r="U36" s="395">
        <f aca="true" t="shared" si="11" ref="U36:AN36">SUM(U7,U9:U14,U15,U20,U23,U28:U35)</f>
        <v>0</v>
      </c>
      <c r="V36" s="395">
        <f t="shared" si="11"/>
        <v>0</v>
      </c>
      <c r="W36" s="395">
        <f t="shared" si="11"/>
        <v>0</v>
      </c>
      <c r="X36" s="395">
        <f t="shared" si="11"/>
        <v>0</v>
      </c>
      <c r="Y36" s="395">
        <f t="shared" si="11"/>
        <v>0</v>
      </c>
      <c r="Z36" s="395">
        <f t="shared" si="11"/>
        <v>0</v>
      </c>
      <c r="AA36" s="395">
        <f t="shared" si="11"/>
        <v>0</v>
      </c>
      <c r="AB36" s="395">
        <f t="shared" si="11"/>
        <v>0</v>
      </c>
      <c r="AC36" s="395">
        <f t="shared" si="11"/>
        <v>0</v>
      </c>
      <c r="AD36" s="395">
        <f t="shared" si="11"/>
        <v>0</v>
      </c>
      <c r="AE36" s="395">
        <f t="shared" si="11"/>
        <v>0</v>
      </c>
      <c r="AF36" s="395">
        <f t="shared" si="11"/>
        <v>0</v>
      </c>
      <c r="AG36" s="395">
        <f t="shared" si="11"/>
        <v>0</v>
      </c>
      <c r="AH36" s="395">
        <f t="shared" si="11"/>
        <v>0</v>
      </c>
      <c r="AI36" s="395">
        <f t="shared" si="11"/>
        <v>0</v>
      </c>
      <c r="AJ36" s="395">
        <f t="shared" si="11"/>
        <v>0</v>
      </c>
      <c r="AK36" s="395">
        <f t="shared" si="11"/>
        <v>0</v>
      </c>
      <c r="AL36" s="395">
        <f t="shared" si="11"/>
        <v>0</v>
      </c>
      <c r="AM36" s="395">
        <f t="shared" si="11"/>
        <v>0</v>
      </c>
      <c r="AN36" s="395">
        <f t="shared" si="11"/>
        <v>0</v>
      </c>
    </row>
    <row r="37" spans="1:40" ht="15.75">
      <c r="A37" s="8"/>
      <c r="B37" s="8"/>
      <c r="C37" s="8"/>
      <c r="D37" s="8"/>
      <c r="E37" s="8"/>
      <c r="F37" s="8"/>
      <c r="G37" s="8"/>
      <c r="H37" s="8"/>
      <c r="I37" s="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0:40" ht="15.75"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s="74" customFormat="1" ht="15.75">
      <c r="A39" s="731" t="s">
        <v>199</v>
      </c>
      <c r="B39" s="185"/>
      <c r="C39" s="185"/>
      <c r="D39" s="185"/>
      <c r="E39" s="731" t="s">
        <v>197</v>
      </c>
      <c r="F39" s="185"/>
      <c r="G39" s="185"/>
      <c r="H39" s="185"/>
      <c r="I39" s="185"/>
      <c r="J39" s="72"/>
      <c r="K39" s="72"/>
      <c r="L39" s="72"/>
      <c r="M39" s="72"/>
      <c r="N39" s="72"/>
      <c r="O39" s="400" t="s">
        <v>195</v>
      </c>
      <c r="P39" s="72"/>
      <c r="Q39" s="72"/>
      <c r="R39" s="72"/>
      <c r="S39" s="72"/>
      <c r="T39" s="185"/>
      <c r="U39" s="185"/>
      <c r="V39" s="185"/>
      <c r="W39" s="185"/>
      <c r="X39" s="185"/>
      <c r="Y39" s="185"/>
      <c r="Z39" s="185"/>
      <c r="AA39" s="185"/>
      <c r="AB39" s="185"/>
      <c r="AC39" s="72"/>
      <c r="AD39" s="72"/>
      <c r="AE39" s="72"/>
      <c r="AF39" s="72"/>
      <c r="AG39" s="72"/>
      <c r="AH39" s="186"/>
      <c r="AI39" s="72"/>
      <c r="AJ39" s="72"/>
      <c r="AK39" s="72"/>
      <c r="AL39" s="72"/>
      <c r="AM39" s="72"/>
      <c r="AN39" s="72"/>
    </row>
  </sheetData>
  <sheetProtection/>
  <mergeCells count="33">
    <mergeCell ref="AN3:AN6"/>
    <mergeCell ref="AM3:AM6"/>
    <mergeCell ref="AE3:AL4"/>
    <mergeCell ref="AI5:AI6"/>
    <mergeCell ref="AJ5:AJ6"/>
    <mergeCell ref="AE5:AE6"/>
    <mergeCell ref="AG5:AG6"/>
    <mergeCell ref="G5:H5"/>
    <mergeCell ref="AC5:AD5"/>
    <mergeCell ref="Y5:Z5"/>
    <mergeCell ref="W5:X5"/>
    <mergeCell ref="AF5:AF6"/>
    <mergeCell ref="AA5:AB5"/>
    <mergeCell ref="B1:AN1"/>
    <mergeCell ref="O5:P5"/>
    <mergeCell ref="S5:S6"/>
    <mergeCell ref="T5:T6"/>
    <mergeCell ref="U5:V5"/>
    <mergeCell ref="AK5:AK6"/>
    <mergeCell ref="AL5:AL6"/>
    <mergeCell ref="AH5:AH6"/>
    <mergeCell ref="C4:S4"/>
    <mergeCell ref="T3:AD3"/>
    <mergeCell ref="A3:A6"/>
    <mergeCell ref="B3:B6"/>
    <mergeCell ref="Q5:R5"/>
    <mergeCell ref="C3:R3"/>
    <mergeCell ref="T4:AD4"/>
    <mergeCell ref="K5:L5"/>
    <mergeCell ref="M5:N5"/>
    <mergeCell ref="I5:J5"/>
    <mergeCell ref="C5:D5"/>
    <mergeCell ref="E5:F5"/>
  </mergeCells>
  <printOptions/>
  <pageMargins left="0.7086614173228347" right="0.7086614173228347" top="0" bottom="0.7480314960629921" header="0.31496062992125984" footer="0.31496062992125984"/>
  <pageSetup fitToHeight="2" horizontalDpi="600" verticalDpi="600" orientation="landscape" paperSize="9" scale="3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O70"/>
  <sheetViews>
    <sheetView view="pageBreakPreview" zoomScale="55" zoomScaleNormal="25" zoomScaleSheetLayoutView="55" zoomScalePageLayoutView="0" workbookViewId="0" topLeftCell="A1">
      <selection activeCell="P11" sqref="P11"/>
    </sheetView>
  </sheetViews>
  <sheetFormatPr defaultColWidth="28.140625" defaultRowHeight="12.75"/>
  <cols>
    <col min="1" max="1" width="10.7109375" style="313" customWidth="1"/>
    <col min="2" max="16384" width="28.140625" style="285" customWidth="1"/>
  </cols>
  <sheetData>
    <row r="1" spans="1:13" ht="15.75">
      <c r="A1" s="865" t="s">
        <v>243</v>
      </c>
      <c r="B1" s="865"/>
      <c r="C1" s="451"/>
      <c r="D1" s="451"/>
      <c r="E1" s="451"/>
      <c r="F1" s="451"/>
      <c r="G1" s="864" t="s">
        <v>935</v>
      </c>
      <c r="H1" s="864"/>
      <c r="I1" s="864"/>
      <c r="J1" s="864"/>
      <c r="K1" s="468"/>
      <c r="L1" s="442"/>
      <c r="M1" s="468"/>
    </row>
    <row r="2" spans="2:11" s="442" customFormat="1" ht="15.75">
      <c r="B2" s="445"/>
      <c r="C2" s="445"/>
      <c r="D2" s="445"/>
      <c r="E2" s="445"/>
      <c r="F2" s="445"/>
      <c r="K2" s="446"/>
    </row>
    <row r="3" spans="1:11" s="442" customFormat="1" ht="15.75">
      <c r="A3" s="447"/>
      <c r="B3" s="447"/>
      <c r="C3" s="447"/>
      <c r="D3" s="447"/>
      <c r="E3" s="866"/>
      <c r="F3" s="866"/>
      <c r="G3" s="866"/>
      <c r="H3" s="866"/>
      <c r="I3" s="447"/>
      <c r="J3" s="447"/>
      <c r="K3" s="448"/>
    </row>
    <row r="4" spans="1:11" s="442" customFormat="1" ht="15.75">
      <c r="A4" s="447"/>
      <c r="B4" s="447"/>
      <c r="C4" s="447"/>
      <c r="D4" s="447"/>
      <c r="E4" s="449"/>
      <c r="F4" s="449"/>
      <c r="G4" s="449"/>
      <c r="H4" s="449"/>
      <c r="I4" s="447"/>
      <c r="J4" s="447"/>
      <c r="K4" s="450"/>
    </row>
    <row r="5" spans="1:11" s="442" customFormat="1" ht="15.75">
      <c r="A5" s="867" t="s">
        <v>302</v>
      </c>
      <c r="B5" s="867"/>
      <c r="C5" s="867"/>
      <c r="D5" s="867"/>
      <c r="E5" s="867"/>
      <c r="K5" s="444"/>
    </row>
    <row r="6" spans="1:15" ht="47.25">
      <c r="A6" s="286" t="s">
        <v>303</v>
      </c>
      <c r="B6" s="287" t="s">
        <v>304</v>
      </c>
      <c r="C6" s="288" t="s">
        <v>882</v>
      </c>
      <c r="D6" s="289" t="s">
        <v>263</v>
      </c>
      <c r="E6" s="290" t="s">
        <v>148</v>
      </c>
      <c r="F6" s="287" t="s">
        <v>305</v>
      </c>
      <c r="G6" s="290" t="s">
        <v>306</v>
      </c>
      <c r="H6" s="291" t="s">
        <v>307</v>
      </c>
      <c r="I6" s="287" t="s">
        <v>308</v>
      </c>
      <c r="J6" s="291" t="s">
        <v>309</v>
      </c>
      <c r="K6" s="291" t="s">
        <v>310</v>
      </c>
      <c r="L6" s="442"/>
      <c r="M6" s="442"/>
      <c r="N6" s="442"/>
      <c r="O6" s="442"/>
    </row>
    <row r="7" spans="1:15" ht="15.75">
      <c r="A7" s="292"/>
      <c r="B7" s="292"/>
      <c r="C7" s="292"/>
      <c r="D7" s="228"/>
      <c r="E7" s="472"/>
      <c r="F7" s="293"/>
      <c r="G7" s="294"/>
      <c r="H7" s="473"/>
      <c r="I7" s="293"/>
      <c r="J7" s="473"/>
      <c r="K7" s="473"/>
      <c r="L7" s="442"/>
      <c r="M7" s="442"/>
      <c r="N7" s="442"/>
      <c r="O7" s="442"/>
    </row>
    <row r="8" spans="1:15" ht="15.75">
      <c r="A8" s="292"/>
      <c r="B8" s="292"/>
      <c r="C8" s="292"/>
      <c r="D8" s="228"/>
      <c r="E8" s="472"/>
      <c r="F8" s="293"/>
      <c r="G8" s="294"/>
      <c r="H8" s="473"/>
      <c r="I8" s="293"/>
      <c r="J8" s="473"/>
      <c r="K8" s="473"/>
      <c r="L8" s="442"/>
      <c r="M8" s="442"/>
      <c r="N8" s="442"/>
      <c r="O8" s="442"/>
    </row>
    <row r="9" spans="1:15" ht="15.75">
      <c r="A9" s="292"/>
      <c r="B9" s="292"/>
      <c r="C9" s="292"/>
      <c r="D9" s="228"/>
      <c r="E9" s="472"/>
      <c r="F9" s="293"/>
      <c r="G9" s="294"/>
      <c r="H9" s="473"/>
      <c r="I9" s="293"/>
      <c r="J9" s="473"/>
      <c r="K9" s="473"/>
      <c r="L9" s="442"/>
      <c r="M9" s="442"/>
      <c r="N9" s="442"/>
      <c r="O9" s="442"/>
    </row>
    <row r="10" spans="1:15" ht="15.75">
      <c r="A10" s="478"/>
      <c r="B10" s="292"/>
      <c r="C10" s="292"/>
      <c r="D10" s="228"/>
      <c r="E10" s="472"/>
      <c r="F10" s="293"/>
      <c r="G10" s="294"/>
      <c r="H10" s="473"/>
      <c r="I10" s="293"/>
      <c r="J10" s="473"/>
      <c r="K10" s="473"/>
      <c r="L10" s="442"/>
      <c r="M10" s="442"/>
      <c r="N10" s="442"/>
      <c r="O10" s="442"/>
    </row>
    <row r="11" spans="1:15" ht="15.75">
      <c r="A11" s="295" t="s">
        <v>311</v>
      </c>
      <c r="B11" s="296"/>
      <c r="C11" s="296"/>
      <c r="D11" s="297"/>
      <c r="E11" s="477">
        <f>SUM(E7:E10)</f>
        <v>0</v>
      </c>
      <c r="F11" s="298"/>
      <c r="G11" s="298"/>
      <c r="H11" s="431">
        <f>SUM(H7:H10)</f>
        <v>0</v>
      </c>
      <c r="I11" s="431">
        <f>SUM(I7:I10)</f>
        <v>0</v>
      </c>
      <c r="J11" s="431">
        <f>SUM(J7:J10)</f>
        <v>0</v>
      </c>
      <c r="K11" s="431">
        <f>SUM(K7:K10)</f>
        <v>0</v>
      </c>
      <c r="L11" s="442"/>
      <c r="M11" s="442"/>
      <c r="N11" s="442"/>
      <c r="O11" s="442"/>
    </row>
    <row r="12" spans="1:11" s="442" customFormat="1" ht="15.75">
      <c r="A12" s="436"/>
      <c r="B12" s="437"/>
      <c r="C12" s="437"/>
      <c r="D12" s="438"/>
      <c r="E12" s="439"/>
      <c r="F12" s="440"/>
      <c r="G12" s="440"/>
      <c r="H12" s="441"/>
      <c r="I12" s="440"/>
      <c r="J12" s="441"/>
      <c r="K12" s="441"/>
    </row>
    <row r="13" spans="1:11" s="442" customFormat="1" ht="15.75">
      <c r="A13" s="863" t="s">
        <v>312</v>
      </c>
      <c r="B13" s="863"/>
      <c r="C13" s="863"/>
      <c r="D13" s="863"/>
      <c r="E13" s="863"/>
      <c r="F13" s="440"/>
      <c r="G13" s="440"/>
      <c r="H13" s="440"/>
      <c r="I13" s="443"/>
      <c r="J13" s="441"/>
      <c r="K13" s="444"/>
    </row>
    <row r="14" spans="1:15" ht="47.25">
      <c r="A14" s="286" t="s">
        <v>303</v>
      </c>
      <c r="B14" s="286" t="s">
        <v>313</v>
      </c>
      <c r="C14" s="287" t="s">
        <v>314</v>
      </c>
      <c r="D14" s="287" t="s">
        <v>315</v>
      </c>
      <c r="E14" s="287" t="s">
        <v>304</v>
      </c>
      <c r="F14" s="288" t="s">
        <v>882</v>
      </c>
      <c r="G14" s="289" t="s">
        <v>263</v>
      </c>
      <c r="H14" s="291" t="s">
        <v>148</v>
      </c>
      <c r="I14" s="291" t="s">
        <v>316</v>
      </c>
      <c r="J14" s="291" t="s">
        <v>317</v>
      </c>
      <c r="K14" s="287" t="s">
        <v>306</v>
      </c>
      <c r="L14" s="287" t="s">
        <v>307</v>
      </c>
      <c r="M14" s="287" t="s">
        <v>308</v>
      </c>
      <c r="N14" s="287" t="s">
        <v>318</v>
      </c>
      <c r="O14" s="291" t="s">
        <v>310</v>
      </c>
    </row>
    <row r="15" spans="1:15" ht="15.75">
      <c r="A15" s="299"/>
      <c r="B15" s="299"/>
      <c r="C15" s="300"/>
      <c r="D15" s="301"/>
      <c r="E15" s="302"/>
      <c r="F15" s="292"/>
      <c r="G15" s="228"/>
      <c r="H15" s="300"/>
      <c r="I15" s="303"/>
      <c r="J15" s="228"/>
      <c r="K15" s="301"/>
      <c r="L15" s="303"/>
      <c r="M15" s="303"/>
      <c r="N15" s="303"/>
      <c r="O15" s="303"/>
    </row>
    <row r="16" spans="1:15" ht="15.75">
      <c r="A16" s="299"/>
      <c r="B16" s="299"/>
      <c r="C16" s="300"/>
      <c r="D16" s="301"/>
      <c r="E16" s="302"/>
      <c r="F16" s="292"/>
      <c r="G16" s="228"/>
      <c r="H16" s="300"/>
      <c r="I16" s="303"/>
      <c r="J16" s="228"/>
      <c r="K16" s="301"/>
      <c r="L16" s="303"/>
      <c r="M16" s="303"/>
      <c r="N16" s="303"/>
      <c r="O16" s="303"/>
    </row>
    <row r="17" spans="1:15" ht="15.75">
      <c r="A17" s="299"/>
      <c r="B17" s="299"/>
      <c r="C17" s="300"/>
      <c r="D17" s="301"/>
      <c r="E17" s="302"/>
      <c r="F17" s="292"/>
      <c r="G17" s="228"/>
      <c r="H17" s="300"/>
      <c r="I17" s="303"/>
      <c r="J17" s="228"/>
      <c r="K17" s="301"/>
      <c r="L17" s="303"/>
      <c r="M17" s="303"/>
      <c r="N17" s="303"/>
      <c r="O17" s="303"/>
    </row>
    <row r="18" spans="1:15" ht="15.75">
      <c r="A18" s="479"/>
      <c r="B18" s="304"/>
      <c r="C18" s="300"/>
      <c r="D18" s="301"/>
      <c r="E18" s="302"/>
      <c r="F18" s="292"/>
      <c r="G18" s="228"/>
      <c r="H18" s="300"/>
      <c r="I18" s="303"/>
      <c r="J18" s="228"/>
      <c r="K18" s="301"/>
      <c r="L18" s="303"/>
      <c r="M18" s="303"/>
      <c r="N18" s="303"/>
      <c r="O18" s="303"/>
    </row>
    <row r="19" spans="1:15" ht="15.75">
      <c r="A19" s="305" t="s">
        <v>311</v>
      </c>
      <c r="B19" s="306"/>
      <c r="C19" s="291"/>
      <c r="D19" s="307"/>
      <c r="E19" s="307"/>
      <c r="F19" s="291"/>
      <c r="G19" s="297"/>
      <c r="H19" s="476">
        <f>SUM(H15:H18)</f>
        <v>0</v>
      </c>
      <c r="I19" s="308"/>
      <c r="J19" s="297"/>
      <c r="K19" s="308"/>
      <c r="L19" s="432">
        <f>SUM(L15:L18)</f>
        <v>0</v>
      </c>
      <c r="M19" s="432">
        <f>SUM(M15:M18)</f>
        <v>0</v>
      </c>
      <c r="N19" s="432">
        <f>SUM(N15:N18)</f>
        <v>0</v>
      </c>
      <c r="O19" s="432">
        <f>SUM(O15:O18)</f>
        <v>0</v>
      </c>
    </row>
    <row r="20" spans="1:15" s="442" customFormat="1" ht="18.75" customHeight="1">
      <c r="A20" s="455"/>
      <c r="B20" s="456"/>
      <c r="C20" s="457"/>
      <c r="D20" s="458"/>
      <c r="E20" s="458"/>
      <c r="F20" s="459"/>
      <c r="G20" s="441"/>
      <c r="H20" s="460"/>
      <c r="I20" s="461"/>
      <c r="J20" s="441"/>
      <c r="K20" s="461"/>
      <c r="L20" s="461"/>
      <c r="M20" s="461"/>
      <c r="N20" s="461"/>
      <c r="O20" s="461"/>
    </row>
    <row r="21" spans="1:11" s="442" customFormat="1" ht="15.75">
      <c r="A21" s="863" t="s">
        <v>319</v>
      </c>
      <c r="B21" s="863"/>
      <c r="C21" s="863"/>
      <c r="D21" s="863"/>
      <c r="E21" s="863"/>
      <c r="F21" s="440"/>
      <c r="G21" s="440"/>
      <c r="H21" s="440"/>
      <c r="I21" s="443"/>
      <c r="J21" s="441"/>
      <c r="K21" s="444"/>
    </row>
    <row r="22" spans="1:15" ht="47.25">
      <c r="A22" s="286" t="s">
        <v>303</v>
      </c>
      <c r="B22" s="286" t="s">
        <v>313</v>
      </c>
      <c r="C22" s="287" t="s">
        <v>314</v>
      </c>
      <c r="D22" s="287" t="s">
        <v>315</v>
      </c>
      <c r="E22" s="287" t="s">
        <v>304</v>
      </c>
      <c r="F22" s="288" t="s">
        <v>882</v>
      </c>
      <c r="G22" s="289" t="s">
        <v>263</v>
      </c>
      <c r="H22" s="291" t="s">
        <v>148</v>
      </c>
      <c r="I22" s="291" t="s">
        <v>305</v>
      </c>
      <c r="J22" s="291" t="s">
        <v>317</v>
      </c>
      <c r="K22" s="287" t="s">
        <v>306</v>
      </c>
      <c r="L22" s="287" t="s">
        <v>307</v>
      </c>
      <c r="M22" s="287" t="s">
        <v>308</v>
      </c>
      <c r="N22" s="287" t="s">
        <v>320</v>
      </c>
      <c r="O22" s="291" t="s">
        <v>310</v>
      </c>
    </row>
    <row r="23" spans="1:15" ht="15.75">
      <c r="A23" s="299"/>
      <c r="B23" s="299"/>
      <c r="C23" s="300"/>
      <c r="D23" s="301"/>
      <c r="E23" s="302"/>
      <c r="F23" s="292"/>
      <c r="G23" s="228"/>
      <c r="H23" s="300"/>
      <c r="I23" s="303"/>
      <c r="J23" s="228"/>
      <c r="K23" s="301"/>
      <c r="L23" s="303"/>
      <c r="M23" s="303"/>
      <c r="N23" s="303"/>
      <c r="O23" s="303"/>
    </row>
    <row r="24" spans="1:15" ht="15.75">
      <c r="A24" s="299"/>
      <c r="B24" s="299"/>
      <c r="C24" s="300"/>
      <c r="D24" s="301"/>
      <c r="E24" s="302"/>
      <c r="F24" s="292"/>
      <c r="G24" s="228"/>
      <c r="H24" s="300"/>
      <c r="I24" s="303"/>
      <c r="J24" s="228"/>
      <c r="K24" s="301"/>
      <c r="L24" s="303"/>
      <c r="M24" s="303"/>
      <c r="N24" s="303"/>
      <c r="O24" s="303"/>
    </row>
    <row r="25" spans="1:15" ht="15.75">
      <c r="A25" s="299"/>
      <c r="B25" s="299"/>
      <c r="C25" s="300"/>
      <c r="D25" s="301"/>
      <c r="E25" s="302"/>
      <c r="F25" s="292"/>
      <c r="G25" s="228"/>
      <c r="H25" s="300"/>
      <c r="I25" s="303"/>
      <c r="J25" s="228"/>
      <c r="K25" s="301"/>
      <c r="L25" s="303"/>
      <c r="M25" s="303"/>
      <c r="N25" s="303"/>
      <c r="O25" s="303"/>
    </row>
    <row r="26" spans="1:15" ht="15.75">
      <c r="A26" s="479"/>
      <c r="B26" s="304"/>
      <c r="C26" s="300"/>
      <c r="D26" s="301"/>
      <c r="E26" s="302"/>
      <c r="F26" s="292"/>
      <c r="G26" s="228"/>
      <c r="H26" s="300"/>
      <c r="I26" s="303"/>
      <c r="J26" s="228"/>
      <c r="K26" s="301"/>
      <c r="L26" s="303"/>
      <c r="M26" s="303"/>
      <c r="N26" s="303"/>
      <c r="O26" s="303"/>
    </row>
    <row r="27" spans="1:15" ht="15.75">
      <c r="A27" s="305" t="s">
        <v>311</v>
      </c>
      <c r="B27" s="306"/>
      <c r="C27" s="291"/>
      <c r="D27" s="307"/>
      <c r="E27" s="307"/>
      <c r="F27" s="291"/>
      <c r="G27" s="297"/>
      <c r="H27" s="476">
        <f>SUM(H23:H26)</f>
        <v>0</v>
      </c>
      <c r="I27" s="308"/>
      <c r="J27" s="297"/>
      <c r="K27" s="308"/>
      <c r="L27" s="432">
        <f>SUM(L23:L26)</f>
        <v>0</v>
      </c>
      <c r="M27" s="432">
        <f>SUM(M23:M26)</f>
        <v>0</v>
      </c>
      <c r="N27" s="432">
        <f>SUM(N23:N26)</f>
        <v>0</v>
      </c>
      <c r="O27" s="432">
        <f>SUM(O23:O26)</f>
        <v>0</v>
      </c>
    </row>
    <row r="28" spans="1:15" s="442" customFormat="1" ht="15.75">
      <c r="A28" s="455"/>
      <c r="B28" s="456"/>
      <c r="C28" s="457"/>
      <c r="D28" s="458"/>
      <c r="E28" s="458"/>
      <c r="F28" s="459"/>
      <c r="G28" s="441"/>
      <c r="H28" s="460"/>
      <c r="I28" s="461"/>
      <c r="J28" s="441"/>
      <c r="K28" s="461"/>
      <c r="L28" s="461"/>
      <c r="M28" s="461"/>
      <c r="N28" s="461"/>
      <c r="O28" s="461"/>
    </row>
    <row r="29" spans="1:10" s="442" customFormat="1" ht="15.75">
      <c r="A29" s="863" t="s">
        <v>321</v>
      </c>
      <c r="B29" s="863"/>
      <c r="C29" s="863"/>
      <c r="D29" s="863"/>
      <c r="E29" s="863"/>
      <c r="F29" s="462"/>
      <c r="G29" s="462"/>
      <c r="H29" s="463"/>
      <c r="I29" s="441"/>
      <c r="J29" s="441"/>
    </row>
    <row r="30" spans="1:15" ht="47.25">
      <c r="A30" s="286" t="s">
        <v>303</v>
      </c>
      <c r="B30" s="291" t="s">
        <v>322</v>
      </c>
      <c r="C30" s="288" t="s">
        <v>882</v>
      </c>
      <c r="D30" s="291" t="s">
        <v>323</v>
      </c>
      <c r="E30" s="291" t="s">
        <v>324</v>
      </c>
      <c r="F30" s="291" t="s">
        <v>325</v>
      </c>
      <c r="G30" s="287" t="s">
        <v>326</v>
      </c>
      <c r="H30" s="291" t="s">
        <v>310</v>
      </c>
      <c r="I30" s="442"/>
      <c r="J30" s="442"/>
      <c r="K30" s="442"/>
      <c r="L30" s="442"/>
      <c r="M30" s="442"/>
      <c r="N30" s="442"/>
      <c r="O30" s="442"/>
    </row>
    <row r="31" spans="1:15" ht="15.75">
      <c r="A31" s="228"/>
      <c r="B31" s="228"/>
      <c r="C31" s="292"/>
      <c r="D31" s="228"/>
      <c r="E31" s="309"/>
      <c r="F31" s="309"/>
      <c r="G31" s="309"/>
      <c r="H31" s="309"/>
      <c r="I31" s="442"/>
      <c r="J31" s="442"/>
      <c r="K31" s="442"/>
      <c r="L31" s="442"/>
      <c r="M31" s="442"/>
      <c r="N31" s="442"/>
      <c r="O31" s="442"/>
    </row>
    <row r="32" spans="1:15" ht="15.75">
      <c r="A32" s="228"/>
      <c r="B32" s="228"/>
      <c r="C32" s="292"/>
      <c r="D32" s="228"/>
      <c r="E32" s="309"/>
      <c r="F32" s="309"/>
      <c r="G32" s="309"/>
      <c r="H32" s="309"/>
      <c r="I32" s="442"/>
      <c r="J32" s="442"/>
      <c r="K32" s="442"/>
      <c r="L32" s="442"/>
      <c r="M32" s="442"/>
      <c r="N32" s="442"/>
      <c r="O32" s="442"/>
    </row>
    <row r="33" spans="1:15" ht="15.75">
      <c r="A33" s="228"/>
      <c r="B33" s="228"/>
      <c r="C33" s="292"/>
      <c r="D33" s="228"/>
      <c r="E33" s="309"/>
      <c r="F33" s="309"/>
      <c r="G33" s="309"/>
      <c r="H33" s="309"/>
      <c r="I33" s="442"/>
      <c r="J33" s="442"/>
      <c r="K33" s="442"/>
      <c r="L33" s="442"/>
      <c r="M33" s="442"/>
      <c r="N33" s="442"/>
      <c r="O33" s="442"/>
    </row>
    <row r="34" spans="1:15" ht="15.75">
      <c r="A34" s="480"/>
      <c r="B34" s="228"/>
      <c r="C34" s="292"/>
      <c r="D34" s="228"/>
      <c r="E34" s="309"/>
      <c r="F34" s="309"/>
      <c r="G34" s="309"/>
      <c r="H34" s="309"/>
      <c r="I34" s="442"/>
      <c r="J34" s="442"/>
      <c r="K34" s="442"/>
      <c r="L34" s="442"/>
      <c r="M34" s="442"/>
      <c r="N34" s="442"/>
      <c r="O34" s="442"/>
    </row>
    <row r="35" spans="1:15" ht="15.75">
      <c r="A35" s="295" t="s">
        <v>311</v>
      </c>
      <c r="B35" s="310"/>
      <c r="C35" s="310"/>
      <c r="D35" s="310"/>
      <c r="E35" s="433">
        <f>SUM(E31:E34)</f>
        <v>0</v>
      </c>
      <c r="F35" s="433">
        <f>SUM(F31:F34)</f>
        <v>0</v>
      </c>
      <c r="G35" s="433">
        <f>SUM(G31:G34)</f>
        <v>0</v>
      </c>
      <c r="H35" s="433">
        <f>SUM(H31:H34)</f>
        <v>0</v>
      </c>
      <c r="I35" s="442"/>
      <c r="J35" s="442"/>
      <c r="K35" s="442"/>
      <c r="L35" s="442"/>
      <c r="M35" s="442"/>
      <c r="N35" s="442"/>
      <c r="O35" s="442"/>
    </row>
    <row r="36" spans="1:8" s="442" customFormat="1" ht="15.75">
      <c r="A36" s="436"/>
      <c r="B36" s="438"/>
      <c r="C36" s="438"/>
      <c r="D36" s="438"/>
      <c r="E36" s="452"/>
      <c r="F36" s="453"/>
      <c r="G36" s="453"/>
      <c r="H36" s="453"/>
    </row>
    <row r="37" spans="1:8" s="442" customFormat="1" ht="15.75">
      <c r="A37" s="454"/>
      <c r="B37" s="441"/>
      <c r="C37" s="441"/>
      <c r="D37" s="441"/>
      <c r="E37" s="453"/>
      <c r="F37" s="453"/>
      <c r="G37" s="453"/>
      <c r="H37" s="453"/>
    </row>
    <row r="38" spans="1:10" s="442" customFormat="1" ht="15.75">
      <c r="A38" s="863" t="s">
        <v>327</v>
      </c>
      <c r="B38" s="863"/>
      <c r="C38" s="863"/>
      <c r="D38" s="863"/>
      <c r="E38" s="863"/>
      <c r="F38" s="441"/>
      <c r="G38" s="441"/>
      <c r="H38" s="441"/>
      <c r="I38" s="441"/>
      <c r="J38" s="441"/>
    </row>
    <row r="39" spans="1:15" ht="47.25">
      <c r="A39" s="286" t="s">
        <v>303</v>
      </c>
      <c r="B39" s="291" t="s">
        <v>328</v>
      </c>
      <c r="C39" s="288" t="s">
        <v>882</v>
      </c>
      <c r="D39" s="291" t="s">
        <v>329</v>
      </c>
      <c r="E39" s="291" t="s">
        <v>263</v>
      </c>
      <c r="F39" s="291" t="s">
        <v>330</v>
      </c>
      <c r="G39" s="291" t="s">
        <v>317</v>
      </c>
      <c r="H39" s="291" t="s">
        <v>331</v>
      </c>
      <c r="I39" s="291" t="s">
        <v>332</v>
      </c>
      <c r="J39" s="291" t="s">
        <v>310</v>
      </c>
      <c r="K39" s="287" t="s">
        <v>308</v>
      </c>
      <c r="L39" s="442"/>
      <c r="M39" s="442"/>
      <c r="N39" s="442"/>
      <c r="O39" s="442"/>
    </row>
    <row r="40" spans="1:15" ht="15.75">
      <c r="A40" s="311"/>
      <c r="B40" s="228"/>
      <c r="C40" s="292"/>
      <c r="D40" s="228"/>
      <c r="E40" s="228"/>
      <c r="F40" s="311"/>
      <c r="G40" s="228"/>
      <c r="H40" s="473"/>
      <c r="I40" s="473"/>
      <c r="J40" s="473"/>
      <c r="K40" s="473"/>
      <c r="L40" s="442"/>
      <c r="M40" s="442"/>
      <c r="N40" s="442"/>
      <c r="O40" s="442"/>
    </row>
    <row r="41" spans="1:15" ht="15.75">
      <c r="A41" s="311"/>
      <c r="B41" s="228"/>
      <c r="C41" s="292"/>
      <c r="D41" s="228"/>
      <c r="E41" s="228"/>
      <c r="F41" s="311"/>
      <c r="G41" s="228"/>
      <c r="H41" s="473"/>
      <c r="I41" s="473"/>
      <c r="J41" s="473"/>
      <c r="K41" s="473"/>
      <c r="L41" s="442"/>
      <c r="M41" s="442"/>
      <c r="N41" s="442"/>
      <c r="O41" s="442"/>
    </row>
    <row r="42" spans="1:15" ht="15.75">
      <c r="A42" s="311"/>
      <c r="B42" s="228"/>
      <c r="C42" s="292"/>
      <c r="D42" s="228"/>
      <c r="E42" s="228"/>
      <c r="F42" s="311"/>
      <c r="G42" s="228"/>
      <c r="H42" s="473"/>
      <c r="I42" s="473"/>
      <c r="J42" s="474"/>
      <c r="K42" s="474"/>
      <c r="L42" s="442"/>
      <c r="M42" s="442"/>
      <c r="N42" s="442"/>
      <c r="O42" s="442"/>
    </row>
    <row r="43" spans="1:15" ht="15.75">
      <c r="A43" s="481"/>
      <c r="B43" s="228"/>
      <c r="C43" s="292"/>
      <c r="D43" s="228"/>
      <c r="E43" s="228"/>
      <c r="F43" s="311"/>
      <c r="G43" s="228"/>
      <c r="H43" s="473"/>
      <c r="I43" s="473"/>
      <c r="J43" s="473"/>
      <c r="K43" s="473"/>
      <c r="L43" s="442"/>
      <c r="M43" s="442"/>
      <c r="N43" s="442"/>
      <c r="O43" s="442"/>
    </row>
    <row r="44" spans="1:15" ht="15.75">
      <c r="A44" s="312" t="s">
        <v>333</v>
      </c>
      <c r="B44" s="310"/>
      <c r="C44" s="310"/>
      <c r="D44" s="310"/>
      <c r="E44" s="310"/>
      <c r="F44" s="310"/>
      <c r="G44" s="297"/>
      <c r="H44" s="433">
        <f>SUM(H40:H43)</f>
        <v>0</v>
      </c>
      <c r="I44" s="433">
        <f>SUM(I40:I43)</f>
        <v>0</v>
      </c>
      <c r="J44" s="433">
        <f>SUM(J40:J43)</f>
        <v>0</v>
      </c>
      <c r="K44" s="433">
        <f>SUM(K40:K43)</f>
        <v>0</v>
      </c>
      <c r="L44" s="442"/>
      <c r="M44" s="442"/>
      <c r="N44" s="442"/>
      <c r="O44" s="442"/>
    </row>
    <row r="45" spans="1:11" s="442" customFormat="1" ht="15.75">
      <c r="A45" s="469"/>
      <c r="B45" s="438"/>
      <c r="C45" s="438"/>
      <c r="D45" s="438"/>
      <c r="E45" s="438"/>
      <c r="F45" s="441"/>
      <c r="G45" s="441"/>
      <c r="H45" s="444"/>
      <c r="I45" s="444"/>
      <c r="J45" s="441"/>
      <c r="K45" s="441"/>
    </row>
    <row r="46" spans="1:10" s="442" customFormat="1" ht="15.75">
      <c r="A46" s="863" t="s">
        <v>334</v>
      </c>
      <c r="B46" s="863"/>
      <c r="C46" s="863"/>
      <c r="D46" s="863"/>
      <c r="E46" s="863"/>
      <c r="F46" s="441"/>
      <c r="G46" s="441"/>
      <c r="H46" s="444"/>
      <c r="I46" s="444"/>
      <c r="J46" s="441"/>
    </row>
    <row r="47" spans="1:15" ht="47.25">
      <c r="A47" s="286" t="s">
        <v>303</v>
      </c>
      <c r="B47" s="287" t="s">
        <v>335</v>
      </c>
      <c r="C47" s="287" t="s">
        <v>336</v>
      </c>
      <c r="D47" s="288" t="s">
        <v>882</v>
      </c>
      <c r="E47" s="289" t="s">
        <v>263</v>
      </c>
      <c r="F47" s="289" t="s">
        <v>148</v>
      </c>
      <c r="G47" s="290" t="s">
        <v>306</v>
      </c>
      <c r="H47" s="287" t="s">
        <v>307</v>
      </c>
      <c r="I47" s="287" t="s">
        <v>308</v>
      </c>
      <c r="J47" s="291" t="s">
        <v>309</v>
      </c>
      <c r="K47" s="291" t="s">
        <v>310</v>
      </c>
      <c r="L47" s="442"/>
      <c r="M47" s="442"/>
      <c r="N47" s="442"/>
      <c r="O47" s="442"/>
    </row>
    <row r="48" spans="1:15" ht="15.75">
      <c r="A48" s="228"/>
      <c r="B48" s="314"/>
      <c r="C48" s="292"/>
      <c r="D48" s="292"/>
      <c r="E48" s="228"/>
      <c r="F48" s="228"/>
      <c r="G48" s="294"/>
      <c r="H48" s="472"/>
      <c r="I48" s="472"/>
      <c r="J48" s="473"/>
      <c r="K48" s="472"/>
      <c r="L48" s="442"/>
      <c r="M48" s="442"/>
      <c r="N48" s="442"/>
      <c r="O48" s="442"/>
    </row>
    <row r="49" spans="1:15" ht="15.75">
      <c r="A49" s="228"/>
      <c r="B49" s="314"/>
      <c r="C49" s="292"/>
      <c r="D49" s="292"/>
      <c r="E49" s="228"/>
      <c r="F49" s="228"/>
      <c r="G49" s="294"/>
      <c r="H49" s="472"/>
      <c r="I49" s="472"/>
      <c r="J49" s="473"/>
      <c r="K49" s="472"/>
      <c r="L49" s="442"/>
      <c r="M49" s="442"/>
      <c r="N49" s="442"/>
      <c r="O49" s="442"/>
    </row>
    <row r="50" spans="1:15" ht="15.75">
      <c r="A50" s="228"/>
      <c r="B50" s="314"/>
      <c r="C50" s="292"/>
      <c r="D50" s="292"/>
      <c r="E50" s="228"/>
      <c r="F50" s="228"/>
      <c r="G50" s="294"/>
      <c r="H50" s="472"/>
      <c r="I50" s="472"/>
      <c r="J50" s="473"/>
      <c r="K50" s="472"/>
      <c r="L50" s="442"/>
      <c r="M50" s="442"/>
      <c r="N50" s="442"/>
      <c r="O50" s="442"/>
    </row>
    <row r="51" spans="1:15" ht="15.75">
      <c r="A51" s="480"/>
      <c r="B51" s="315"/>
      <c r="C51" s="292"/>
      <c r="D51" s="292"/>
      <c r="E51" s="228"/>
      <c r="F51" s="228"/>
      <c r="G51" s="294"/>
      <c r="H51" s="472"/>
      <c r="I51" s="472"/>
      <c r="J51" s="473"/>
      <c r="K51" s="472"/>
      <c r="L51" s="442"/>
      <c r="M51" s="442"/>
      <c r="N51" s="442"/>
      <c r="O51" s="442"/>
    </row>
    <row r="52" spans="1:15" ht="15.75">
      <c r="A52" s="295" t="s">
        <v>311</v>
      </c>
      <c r="B52" s="316"/>
      <c r="C52" s="317"/>
      <c r="D52" s="317"/>
      <c r="E52" s="297"/>
      <c r="F52" s="430">
        <f>SUM(F48:F51)</f>
        <v>0</v>
      </c>
      <c r="G52" s="318"/>
      <c r="H52" s="434">
        <f>SUM(H48:H51)</f>
        <v>0</v>
      </c>
      <c r="I52" s="434">
        <f>SUM(I48:I51)</f>
        <v>0</v>
      </c>
      <c r="J52" s="434">
        <f>SUM(J48:J51)</f>
        <v>0</v>
      </c>
      <c r="K52" s="434">
        <f>SUM(K48:K51)</f>
        <v>0</v>
      </c>
      <c r="L52" s="442"/>
      <c r="M52" s="442"/>
      <c r="N52" s="442"/>
      <c r="O52" s="442"/>
    </row>
    <row r="53" spans="1:11" s="442" customFormat="1" ht="15.75">
      <c r="A53" s="436"/>
      <c r="B53" s="464"/>
      <c r="C53" s="437"/>
      <c r="D53" s="437"/>
      <c r="E53" s="438"/>
      <c r="F53" s="441"/>
      <c r="G53" s="465"/>
      <c r="H53" s="440"/>
      <c r="I53" s="440"/>
      <c r="J53" s="440"/>
      <c r="K53" s="440"/>
    </row>
    <row r="54" spans="1:10" s="442" customFormat="1" ht="15.75">
      <c r="A54" s="862" t="s">
        <v>337</v>
      </c>
      <c r="B54" s="862"/>
      <c r="C54" s="862"/>
      <c r="D54" s="862"/>
      <c r="E54" s="862"/>
      <c r="F54" s="441"/>
      <c r="G54" s="441"/>
      <c r="H54" s="444"/>
      <c r="I54" s="444"/>
      <c r="J54" s="441"/>
    </row>
    <row r="55" spans="1:15" ht="47.25">
      <c r="A55" s="286" t="s">
        <v>303</v>
      </c>
      <c r="B55" s="288" t="s">
        <v>338</v>
      </c>
      <c r="C55" s="291" t="s">
        <v>339</v>
      </c>
      <c r="D55" s="291" t="s">
        <v>340</v>
      </c>
      <c r="E55" s="287" t="s">
        <v>341</v>
      </c>
      <c r="F55" s="287" t="s">
        <v>307</v>
      </c>
      <c r="G55" s="287" t="s">
        <v>308</v>
      </c>
      <c r="H55" s="291" t="s">
        <v>309</v>
      </c>
      <c r="I55" s="291" t="s">
        <v>310</v>
      </c>
      <c r="J55" s="442"/>
      <c r="K55" s="442"/>
      <c r="L55" s="442"/>
      <c r="M55" s="442"/>
      <c r="N55" s="442"/>
      <c r="O55" s="442"/>
    </row>
    <row r="56" spans="1:15" ht="15.75">
      <c r="A56" s="294"/>
      <c r="B56" s="319"/>
      <c r="C56" s="320"/>
      <c r="D56" s="228"/>
      <c r="E56" s="294"/>
      <c r="F56" s="472"/>
      <c r="G56" s="472"/>
      <c r="H56" s="473"/>
      <c r="I56" s="472"/>
      <c r="J56" s="442"/>
      <c r="K56" s="442"/>
      <c r="L56" s="442"/>
      <c r="M56" s="442"/>
      <c r="N56" s="442"/>
      <c r="O56" s="442"/>
    </row>
    <row r="57" spans="1:15" ht="15.75">
      <c r="A57" s="294"/>
      <c r="B57" s="292"/>
      <c r="C57" s="228"/>
      <c r="D57" s="228"/>
      <c r="E57" s="294"/>
      <c r="F57" s="472"/>
      <c r="G57" s="472"/>
      <c r="H57" s="473"/>
      <c r="I57" s="472"/>
      <c r="J57" s="442"/>
      <c r="K57" s="442"/>
      <c r="L57" s="442"/>
      <c r="M57" s="442"/>
      <c r="N57" s="442"/>
      <c r="O57" s="442"/>
    </row>
    <row r="58" spans="1:15" ht="15.75">
      <c r="A58" s="294"/>
      <c r="B58" s="292"/>
      <c r="C58" s="228"/>
      <c r="D58" s="228"/>
      <c r="E58" s="294"/>
      <c r="F58" s="472"/>
      <c r="G58" s="472"/>
      <c r="H58" s="473"/>
      <c r="I58" s="472"/>
      <c r="J58" s="442"/>
      <c r="K58" s="442"/>
      <c r="L58" s="442"/>
      <c r="M58" s="442"/>
      <c r="N58" s="442"/>
      <c r="O58" s="442"/>
    </row>
    <row r="59" spans="1:15" ht="15.75">
      <c r="A59" s="482"/>
      <c r="B59" s="292"/>
      <c r="C59" s="228"/>
      <c r="D59" s="228"/>
      <c r="E59" s="294"/>
      <c r="F59" s="472"/>
      <c r="G59" s="472"/>
      <c r="H59" s="473"/>
      <c r="I59" s="472"/>
      <c r="J59" s="442"/>
      <c r="K59" s="442"/>
      <c r="L59" s="442"/>
      <c r="M59" s="442"/>
      <c r="N59" s="442"/>
      <c r="O59" s="442"/>
    </row>
    <row r="60" spans="1:15" ht="15.75">
      <c r="A60" s="295" t="s">
        <v>311</v>
      </c>
      <c r="B60" s="317"/>
      <c r="C60" s="297"/>
      <c r="D60" s="297"/>
      <c r="E60" s="318"/>
      <c r="F60" s="434">
        <f>SUM(F56:F59)</f>
        <v>0</v>
      </c>
      <c r="G60" s="434">
        <f>SUM(G56:G59)</f>
        <v>0</v>
      </c>
      <c r="H60" s="434">
        <f>SUM(H56:H59)</f>
        <v>0</v>
      </c>
      <c r="I60" s="434">
        <f>SUM(I56:I59)</f>
        <v>0</v>
      </c>
      <c r="J60" s="442"/>
      <c r="K60" s="442"/>
      <c r="L60" s="442"/>
      <c r="M60" s="442"/>
      <c r="N60" s="442"/>
      <c r="O60" s="442"/>
    </row>
    <row r="61" spans="1:9" s="442" customFormat="1" ht="15.75">
      <c r="A61" s="454"/>
      <c r="B61" s="466"/>
      <c r="C61" s="441"/>
      <c r="D61" s="441"/>
      <c r="E61" s="465"/>
      <c r="F61" s="440"/>
      <c r="G61" s="440"/>
      <c r="H61" s="440"/>
      <c r="I61" s="440"/>
    </row>
    <row r="62" spans="1:15" s="442" customFormat="1" ht="15.75">
      <c r="A62" s="862" t="s">
        <v>836</v>
      </c>
      <c r="B62" s="862"/>
      <c r="C62" s="862"/>
      <c r="D62" s="862"/>
      <c r="E62" s="862"/>
      <c r="F62" s="441"/>
      <c r="G62" s="465"/>
      <c r="H62" s="440"/>
      <c r="I62" s="440"/>
      <c r="J62" s="441"/>
      <c r="K62" s="467"/>
      <c r="L62" s="441"/>
      <c r="M62" s="441"/>
      <c r="N62" s="441"/>
      <c r="O62" s="441"/>
    </row>
    <row r="63" spans="1:15" ht="63">
      <c r="A63" s="286" t="s">
        <v>303</v>
      </c>
      <c r="B63" s="321" t="s">
        <v>837</v>
      </c>
      <c r="C63" s="321" t="s">
        <v>883</v>
      </c>
      <c r="D63" s="321" t="s">
        <v>838</v>
      </c>
      <c r="E63" s="321" t="s">
        <v>839</v>
      </c>
      <c r="F63" s="321" t="s">
        <v>840</v>
      </c>
      <c r="G63" s="321" t="s">
        <v>841</v>
      </c>
      <c r="H63" s="321" t="s">
        <v>842</v>
      </c>
      <c r="I63" s="444"/>
      <c r="J63" s="470"/>
      <c r="K63" s="442"/>
      <c r="L63" s="442"/>
      <c r="M63" s="442"/>
      <c r="N63" s="442"/>
      <c r="O63" s="442"/>
    </row>
    <row r="64" spans="1:15" ht="15.75">
      <c r="A64" s="322"/>
      <c r="B64" s="322"/>
      <c r="C64" s="322"/>
      <c r="D64" s="322"/>
      <c r="E64" s="475"/>
      <c r="F64" s="475"/>
      <c r="G64" s="323"/>
      <c r="H64" s="322"/>
      <c r="I64" s="441"/>
      <c r="J64" s="441"/>
      <c r="K64" s="442"/>
      <c r="L64" s="442"/>
      <c r="M64" s="442"/>
      <c r="N64" s="442"/>
      <c r="O64" s="442"/>
    </row>
    <row r="65" spans="1:15" ht="15.75">
      <c r="A65" s="322"/>
      <c r="B65" s="322"/>
      <c r="C65" s="322"/>
      <c r="D65" s="322"/>
      <c r="E65" s="475"/>
      <c r="F65" s="475"/>
      <c r="G65" s="323"/>
      <c r="H65" s="322"/>
      <c r="I65" s="442"/>
      <c r="J65" s="441"/>
      <c r="K65" s="442"/>
      <c r="L65" s="442"/>
      <c r="M65" s="442"/>
      <c r="N65" s="442"/>
      <c r="O65" s="442"/>
    </row>
    <row r="66" spans="1:15" ht="15.75">
      <c r="A66" s="322"/>
      <c r="B66" s="322"/>
      <c r="C66" s="322"/>
      <c r="D66" s="322"/>
      <c r="E66" s="475"/>
      <c r="F66" s="475"/>
      <c r="G66" s="323"/>
      <c r="H66" s="322"/>
      <c r="I66" s="442"/>
      <c r="J66" s="441"/>
      <c r="K66" s="442"/>
      <c r="L66" s="442"/>
      <c r="M66" s="442"/>
      <c r="N66" s="442"/>
      <c r="O66" s="442"/>
    </row>
    <row r="67" spans="1:15" ht="15.75">
      <c r="A67" s="483"/>
      <c r="B67" s="322"/>
      <c r="C67" s="322"/>
      <c r="D67" s="322"/>
      <c r="E67" s="475"/>
      <c r="F67" s="475"/>
      <c r="G67" s="323"/>
      <c r="H67" s="322"/>
      <c r="I67" s="442"/>
      <c r="J67" s="442"/>
      <c r="K67" s="442"/>
      <c r="L67" s="442"/>
      <c r="M67" s="442"/>
      <c r="N67" s="442"/>
      <c r="O67" s="442"/>
    </row>
    <row r="68" spans="1:15" ht="15.75">
      <c r="A68" s="310" t="s">
        <v>311</v>
      </c>
      <c r="B68" s="310"/>
      <c r="C68" s="310"/>
      <c r="D68" s="310"/>
      <c r="E68" s="435">
        <f>SUM(E64:E67)</f>
        <v>0</v>
      </c>
      <c r="F68" s="435">
        <f>SUM(F64:F67)</f>
        <v>0</v>
      </c>
      <c r="G68" s="435"/>
      <c r="H68" s="435"/>
      <c r="I68" s="442"/>
      <c r="J68" s="442"/>
      <c r="K68" s="442"/>
      <c r="L68" s="442"/>
      <c r="M68" s="442"/>
      <c r="N68" s="442"/>
      <c r="O68" s="442"/>
    </row>
    <row r="69" spans="1:15" ht="15.75">
      <c r="A69" s="442"/>
      <c r="B69" s="442"/>
      <c r="C69" s="442"/>
      <c r="D69" s="442"/>
      <c r="E69" s="442"/>
      <c r="F69" s="442"/>
      <c r="G69" s="442"/>
      <c r="H69" s="442"/>
      <c r="I69" s="442"/>
      <c r="J69" s="442"/>
      <c r="K69" s="442"/>
      <c r="L69" s="442"/>
      <c r="M69" s="442"/>
      <c r="N69" s="442"/>
      <c r="O69" s="442"/>
    </row>
    <row r="70" spans="1:15" ht="15.75">
      <c r="A70" s="401" t="s">
        <v>196</v>
      </c>
      <c r="B70" s="195"/>
      <c r="C70" s="401" t="s">
        <v>197</v>
      </c>
      <c r="D70" s="471"/>
      <c r="E70" s="451"/>
      <c r="F70" s="401" t="s">
        <v>195</v>
      </c>
      <c r="G70" s="442"/>
      <c r="H70" s="442"/>
      <c r="I70" s="442"/>
      <c r="J70" s="442"/>
      <c r="K70" s="442"/>
      <c r="L70" s="442"/>
      <c r="M70" s="442"/>
      <c r="N70" s="442"/>
      <c r="O70" s="442"/>
    </row>
  </sheetData>
  <sheetProtection password="CC75" sheet="1" insertRows="0"/>
  <mergeCells count="11">
    <mergeCell ref="G1:J1"/>
    <mergeCell ref="A1:B1"/>
    <mergeCell ref="E3:H3"/>
    <mergeCell ref="A5:E5"/>
    <mergeCell ref="A13:E13"/>
    <mergeCell ref="A62:E62"/>
    <mergeCell ref="A54:E54"/>
    <mergeCell ref="A46:E46"/>
    <mergeCell ref="A38:E38"/>
    <mergeCell ref="A21:E21"/>
    <mergeCell ref="A29:E29"/>
  </mergeCells>
  <dataValidations count="4">
    <dataValidation type="list" allowBlank="1" showInputMessage="1" showErrorMessage="1" sqref="C40:C43 C7:C10 F15:F18 D48:D51 F23:F26">
      <formula1>dargava</formula1>
    </dataValidation>
    <dataValidation type="list" allowBlank="1" showInputMessage="1" showErrorMessage="1" sqref="E40:E43 D7:D10 G15:G18 G23:G26 E48:E51">
      <formula1>valuti</formula1>
    </dataValidation>
    <dataValidation type="list" allowBlank="1" showInputMessage="1" showErrorMessage="1" sqref="B40:B43">
      <formula1>banka</formula1>
    </dataValidation>
    <dataValidation type="list" allowBlank="1" showInputMessage="1" showErrorMessage="1" sqref="C31:C34">
      <formula1>Имоти</formula1>
    </dataValidation>
  </dataValidations>
  <printOptions horizontalCentered="1"/>
  <pageMargins left="0.2362204724409449" right="0.2362204724409449" top="0.32" bottom="0.46" header="0.18" footer="0.25"/>
  <pageSetup horizontalDpi="300" verticalDpi="300" orientation="landscape" paperSize="9" scale="31" r:id="rId1"/>
  <headerFooter alignWithMargins="0">
    <oddFooter>&amp;C&amp;"Times New Roman,Regular"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view="pageBreakPreview" zoomScale="55" zoomScaleSheetLayoutView="55" zoomScalePageLayoutView="0" workbookViewId="0" topLeftCell="A1">
      <selection activeCell="P11" sqref="P11"/>
    </sheetView>
  </sheetViews>
  <sheetFormatPr defaultColWidth="9.140625" defaultRowHeight="12.75"/>
  <cols>
    <col min="1" max="1" width="3.7109375" style="338" customWidth="1"/>
    <col min="2" max="2" width="32.7109375" style="239" customWidth="1"/>
    <col min="3" max="3" width="53.00390625" style="239" customWidth="1"/>
    <col min="4" max="4" width="48.00390625" style="239" customWidth="1"/>
    <col min="5" max="5" width="53.00390625" style="239" customWidth="1"/>
    <col min="6" max="16384" width="9.140625" style="239" customWidth="1"/>
  </cols>
  <sheetData>
    <row r="1" spans="1:6" ht="15.75">
      <c r="A1" s="869" t="s">
        <v>201</v>
      </c>
      <c r="B1" s="869"/>
      <c r="C1" s="868"/>
      <c r="D1" s="868"/>
      <c r="E1" s="868"/>
      <c r="F1" s="100"/>
    </row>
    <row r="2" spans="1:6" ht="15.75">
      <c r="A2" s="326"/>
      <c r="B2" s="324"/>
      <c r="C2" s="325"/>
      <c r="D2" s="325"/>
      <c r="E2" s="325"/>
      <c r="F2" s="100"/>
    </row>
    <row r="3" spans="1:5" ht="15.75">
      <c r="A3" s="860" t="s">
        <v>934</v>
      </c>
      <c r="B3" s="860"/>
      <c r="C3" s="860"/>
      <c r="D3" s="860"/>
      <c r="E3" s="860"/>
    </row>
    <row r="4" spans="1:5" ht="15.75">
      <c r="A4" s="160"/>
      <c r="B4" s="101"/>
      <c r="C4" s="101"/>
      <c r="D4" s="101"/>
      <c r="E4" s="101"/>
    </row>
    <row r="5" spans="1:5" ht="15">
      <c r="A5" s="873" t="s">
        <v>303</v>
      </c>
      <c r="B5" s="873" t="s">
        <v>342</v>
      </c>
      <c r="C5" s="870" t="s">
        <v>346</v>
      </c>
      <c r="D5" s="870" t="s">
        <v>347</v>
      </c>
      <c r="E5" s="874" t="s">
        <v>348</v>
      </c>
    </row>
    <row r="6" spans="1:5" ht="65.25" customHeight="1">
      <c r="A6" s="873"/>
      <c r="B6" s="873"/>
      <c r="C6" s="871"/>
      <c r="D6" s="872"/>
      <c r="E6" s="874"/>
    </row>
    <row r="7" spans="1:5" ht="31.5">
      <c r="A7" s="327" t="s">
        <v>349</v>
      </c>
      <c r="B7" s="328" t="s">
        <v>884</v>
      </c>
      <c r="C7" s="329"/>
      <c r="D7" s="329"/>
      <c r="E7" s="329"/>
    </row>
    <row r="8" spans="1:5" ht="15.75">
      <c r="A8" s="330" t="s">
        <v>268</v>
      </c>
      <c r="B8" s="331"/>
      <c r="C8" s="332"/>
      <c r="D8" s="332"/>
      <c r="E8" s="332"/>
    </row>
    <row r="9" spans="1:5" ht="15.75">
      <c r="A9" s="330" t="s">
        <v>269</v>
      </c>
      <c r="B9" s="331"/>
      <c r="C9" s="333"/>
      <c r="D9" s="332"/>
      <c r="E9" s="333"/>
    </row>
    <row r="10" spans="1:5" ht="15.75">
      <c r="A10" s="330" t="s">
        <v>270</v>
      </c>
      <c r="B10" s="331"/>
      <c r="C10" s="333"/>
      <c r="D10" s="332"/>
      <c r="E10" s="333"/>
    </row>
    <row r="11" spans="1:5" ht="15.75">
      <c r="A11" s="484" t="s">
        <v>350</v>
      </c>
      <c r="B11" s="331"/>
      <c r="C11" s="332"/>
      <c r="D11" s="332"/>
      <c r="E11" s="332"/>
    </row>
    <row r="12" spans="1:5" ht="31.5">
      <c r="A12" s="327" t="s">
        <v>351</v>
      </c>
      <c r="B12" s="328" t="s">
        <v>885</v>
      </c>
      <c r="C12" s="334"/>
      <c r="D12" s="335"/>
      <c r="E12" s="334"/>
    </row>
    <row r="13" spans="1:5" ht="15.75">
      <c r="A13" s="330" t="s">
        <v>268</v>
      </c>
      <c r="B13" s="331"/>
      <c r="C13" s="332"/>
      <c r="D13" s="332"/>
      <c r="E13" s="332"/>
    </row>
    <row r="14" spans="1:5" ht="15.75">
      <c r="A14" s="330" t="s">
        <v>269</v>
      </c>
      <c r="B14" s="331"/>
      <c r="C14" s="332"/>
      <c r="D14" s="332"/>
      <c r="E14" s="332"/>
    </row>
    <row r="15" spans="1:5" ht="15.75">
      <c r="A15" s="330" t="s">
        <v>270</v>
      </c>
      <c r="B15" s="331"/>
      <c r="C15" s="332"/>
      <c r="D15" s="332"/>
      <c r="E15" s="332"/>
    </row>
    <row r="16" spans="1:5" ht="15.75">
      <c r="A16" s="330" t="s">
        <v>350</v>
      </c>
      <c r="B16" s="331"/>
      <c r="C16" s="332"/>
      <c r="D16" s="332"/>
      <c r="E16" s="332"/>
    </row>
    <row r="17" spans="1:5" ht="31.5">
      <c r="A17" s="327" t="s">
        <v>352</v>
      </c>
      <c r="B17" s="328" t="s">
        <v>886</v>
      </c>
      <c r="C17" s="335"/>
      <c r="D17" s="335"/>
      <c r="E17" s="335"/>
    </row>
    <row r="18" spans="1:5" ht="15.75">
      <c r="A18" s="330" t="s">
        <v>268</v>
      </c>
      <c r="B18" s="331"/>
      <c r="C18" s="333"/>
      <c r="D18" s="332"/>
      <c r="E18" s="333"/>
    </row>
    <row r="19" spans="1:5" ht="15.75">
      <c r="A19" s="330" t="s">
        <v>269</v>
      </c>
      <c r="B19" s="331"/>
      <c r="C19" s="332"/>
      <c r="D19" s="332"/>
      <c r="E19" s="332"/>
    </row>
    <row r="20" spans="1:5" ht="15.75">
      <c r="A20" s="330" t="s">
        <v>270</v>
      </c>
      <c r="B20" s="331"/>
      <c r="C20" s="333"/>
      <c r="D20" s="332"/>
      <c r="E20" s="333"/>
    </row>
    <row r="21" spans="1:5" ht="15.75">
      <c r="A21" s="484" t="s">
        <v>350</v>
      </c>
      <c r="B21" s="336"/>
      <c r="C21" s="337"/>
      <c r="D21" s="332"/>
      <c r="E21" s="337"/>
    </row>
    <row r="22" spans="1:5" ht="31.5">
      <c r="A22" s="327" t="s">
        <v>353</v>
      </c>
      <c r="B22" s="328" t="s">
        <v>887</v>
      </c>
      <c r="C22" s="334"/>
      <c r="D22" s="335"/>
      <c r="E22" s="334"/>
    </row>
    <row r="23" spans="1:5" ht="15.75">
      <c r="A23" s="330" t="s">
        <v>268</v>
      </c>
      <c r="B23" s="331"/>
      <c r="C23" s="332"/>
      <c r="D23" s="332"/>
      <c r="E23" s="332"/>
    </row>
    <row r="24" spans="1:5" ht="15.75">
      <c r="A24" s="330" t="s">
        <v>269</v>
      </c>
      <c r="B24" s="331"/>
      <c r="C24" s="332"/>
      <c r="D24" s="332"/>
      <c r="E24" s="332"/>
    </row>
    <row r="25" spans="1:5" ht="15.75">
      <c r="A25" s="330" t="s">
        <v>270</v>
      </c>
      <c r="B25" s="331"/>
      <c r="C25" s="332"/>
      <c r="D25" s="332"/>
      <c r="E25" s="332"/>
    </row>
    <row r="26" spans="1:5" ht="15.75">
      <c r="A26" s="484" t="s">
        <v>350</v>
      </c>
      <c r="B26" s="331"/>
      <c r="C26" s="332"/>
      <c r="D26" s="332"/>
      <c r="E26" s="332"/>
    </row>
    <row r="27" spans="1:5" ht="31.5">
      <c r="A27" s="327" t="s">
        <v>354</v>
      </c>
      <c r="B27" s="328" t="s">
        <v>888</v>
      </c>
      <c r="C27" s="334"/>
      <c r="D27" s="335"/>
      <c r="E27" s="334"/>
    </row>
    <row r="28" spans="1:5" ht="15.75">
      <c r="A28" s="330" t="s">
        <v>268</v>
      </c>
      <c r="B28" s="331"/>
      <c r="C28" s="332"/>
      <c r="D28" s="332"/>
      <c r="E28" s="332"/>
    </row>
    <row r="29" spans="1:5" ht="15.75">
      <c r="A29" s="330" t="s">
        <v>269</v>
      </c>
      <c r="B29" s="331"/>
      <c r="C29" s="332"/>
      <c r="D29" s="332"/>
      <c r="E29" s="332"/>
    </row>
    <row r="30" spans="1:5" ht="15.75">
      <c r="A30" s="330" t="s">
        <v>270</v>
      </c>
      <c r="B30" s="331"/>
      <c r="C30" s="332"/>
      <c r="D30" s="332"/>
      <c r="E30" s="332"/>
    </row>
    <row r="31" spans="1:5" ht="15.75">
      <c r="A31" s="484" t="s">
        <v>350</v>
      </c>
      <c r="B31" s="331"/>
      <c r="C31" s="332"/>
      <c r="D31" s="332"/>
      <c r="E31" s="332"/>
    </row>
    <row r="32" spans="1:5" ht="31.5">
      <c r="A32" s="327" t="s">
        <v>355</v>
      </c>
      <c r="B32" s="328" t="s">
        <v>889</v>
      </c>
      <c r="C32" s="334"/>
      <c r="D32" s="335"/>
      <c r="E32" s="334"/>
    </row>
    <row r="33" spans="1:5" ht="15.75">
      <c r="A33" s="330" t="s">
        <v>268</v>
      </c>
      <c r="B33" s="331"/>
      <c r="C33" s="332"/>
      <c r="D33" s="332"/>
      <c r="E33" s="332"/>
    </row>
    <row r="34" spans="1:5" ht="15.75">
      <c r="A34" s="330" t="s">
        <v>269</v>
      </c>
      <c r="B34" s="331"/>
      <c r="C34" s="332"/>
      <c r="D34" s="332"/>
      <c r="E34" s="332"/>
    </row>
    <row r="35" spans="1:5" ht="15.75">
      <c r="A35" s="330" t="s">
        <v>270</v>
      </c>
      <c r="B35" s="331"/>
      <c r="C35" s="332"/>
      <c r="D35" s="332"/>
      <c r="E35" s="332"/>
    </row>
    <row r="36" spans="1:5" ht="15.75">
      <c r="A36" s="484" t="s">
        <v>350</v>
      </c>
      <c r="B36" s="331"/>
      <c r="C36" s="332"/>
      <c r="D36" s="332"/>
      <c r="E36" s="332"/>
    </row>
    <row r="38" spans="1:5" ht="15.75">
      <c r="A38" s="401" t="s">
        <v>199</v>
      </c>
      <c r="B38" s="634"/>
      <c r="C38" s="401" t="s">
        <v>197</v>
      </c>
      <c r="D38" s="230"/>
      <c r="E38" s="401" t="s">
        <v>195</v>
      </c>
    </row>
  </sheetData>
  <sheetProtection password="CC75" sheet="1" insertRows="0"/>
  <mergeCells count="8">
    <mergeCell ref="C1:E1"/>
    <mergeCell ref="A1:B1"/>
    <mergeCell ref="C5:C6"/>
    <mergeCell ref="D5:D6"/>
    <mergeCell ref="B5:B6"/>
    <mergeCell ref="A3:E3"/>
    <mergeCell ref="A5:A6"/>
    <mergeCell ref="E5:E6"/>
  </mergeCells>
  <printOptions horizontalCentered="1"/>
  <pageMargins left="0.2362204724409449" right="0.2362204724409449" top="0.32" bottom="0.46" header="0.18" footer="0.25"/>
  <pageSetup horizontalDpi="300" verticalDpi="300" orientation="landscape" paperSize="9" scale="67" r:id="rId1"/>
  <headerFooter alignWithMargins="0">
    <oddFooter>&amp;C&amp;"Times New Roman,Regular"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AM28"/>
  <sheetViews>
    <sheetView view="pageBreakPreview" zoomScale="70" zoomScaleSheetLayoutView="70" zoomScalePageLayoutView="0" workbookViewId="0" topLeftCell="A1">
      <selection activeCell="P11" sqref="P11"/>
    </sheetView>
  </sheetViews>
  <sheetFormatPr defaultColWidth="9.140625" defaultRowHeight="12.75"/>
  <cols>
    <col min="1" max="1" width="3.57421875" style="161" bestFit="1" customWidth="1"/>
    <col min="2" max="2" width="18.28125" style="89" customWidth="1"/>
    <col min="3" max="36" width="14.00390625" style="89" customWidth="1"/>
    <col min="37" max="16384" width="9.140625" style="89" customWidth="1"/>
  </cols>
  <sheetData>
    <row r="1" spans="1:36" ht="14.25">
      <c r="A1" s="635" t="s">
        <v>201</v>
      </c>
      <c r="B1" s="635"/>
      <c r="C1" s="340"/>
      <c r="D1" s="340"/>
      <c r="E1" s="340"/>
      <c r="F1" s="340"/>
      <c r="G1" s="340"/>
      <c r="H1" s="340"/>
      <c r="I1" s="340"/>
      <c r="J1" s="340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</row>
    <row r="2" spans="1:39" ht="14.25" customHeight="1">
      <c r="A2" s="875" t="s">
        <v>933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X2" s="875"/>
      <c r="Y2" s="875"/>
      <c r="Z2" s="875"/>
      <c r="AA2" s="875"/>
      <c r="AB2" s="875"/>
      <c r="AC2" s="875"/>
      <c r="AD2" s="875"/>
      <c r="AE2" s="875"/>
      <c r="AF2" s="875"/>
      <c r="AG2" s="875"/>
      <c r="AH2" s="875"/>
      <c r="AI2" s="875"/>
      <c r="AJ2" s="875"/>
      <c r="AK2" s="339"/>
      <c r="AL2" s="339"/>
      <c r="AM2" s="339"/>
    </row>
    <row r="3" spans="1:35" ht="12.75">
      <c r="A3" s="162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</row>
    <row r="4" spans="1:36" ht="44.25" customHeight="1">
      <c r="A4" s="876" t="s">
        <v>303</v>
      </c>
      <c r="B4" s="870" t="s">
        <v>356</v>
      </c>
      <c r="C4" s="870" t="s">
        <v>357</v>
      </c>
      <c r="D4" s="870"/>
      <c r="E4" s="870"/>
      <c r="F4" s="870"/>
      <c r="G4" s="870"/>
      <c r="H4" s="870"/>
      <c r="I4" s="870" t="s">
        <v>358</v>
      </c>
      <c r="J4" s="870"/>
      <c r="K4" s="870"/>
      <c r="L4" s="870"/>
      <c r="M4" s="870" t="s">
        <v>1126</v>
      </c>
      <c r="N4" s="870"/>
      <c r="O4" s="870"/>
      <c r="P4" s="872" t="s">
        <v>359</v>
      </c>
      <c r="Q4" s="872"/>
      <c r="R4" s="872"/>
      <c r="S4" s="872"/>
      <c r="T4" s="872"/>
      <c r="U4" s="872"/>
      <c r="V4" s="877" t="s">
        <v>360</v>
      </c>
      <c r="W4" s="878"/>
      <c r="X4" s="878"/>
      <c r="Y4" s="878"/>
      <c r="Z4" s="878"/>
      <c r="AA4" s="878"/>
      <c r="AB4" s="877" t="s">
        <v>360</v>
      </c>
      <c r="AC4" s="878"/>
      <c r="AD4" s="878"/>
      <c r="AE4" s="878"/>
      <c r="AF4" s="878"/>
      <c r="AG4" s="878"/>
      <c r="AH4" s="870" t="s">
        <v>1125</v>
      </c>
      <c r="AI4" s="870"/>
      <c r="AJ4" s="870" t="s">
        <v>361</v>
      </c>
    </row>
    <row r="5" spans="1:36" ht="44.25" customHeight="1">
      <c r="A5" s="876"/>
      <c r="B5" s="870"/>
      <c r="C5" s="870" t="s">
        <v>362</v>
      </c>
      <c r="D5" s="870"/>
      <c r="E5" s="870"/>
      <c r="F5" s="870" t="s">
        <v>363</v>
      </c>
      <c r="G5" s="870"/>
      <c r="H5" s="870"/>
      <c r="I5" s="870" t="s">
        <v>362</v>
      </c>
      <c r="J5" s="870"/>
      <c r="K5" s="870" t="s">
        <v>363</v>
      </c>
      <c r="L5" s="870"/>
      <c r="M5" s="870"/>
      <c r="N5" s="870"/>
      <c r="O5" s="870"/>
      <c r="P5" s="870" t="s">
        <v>1124</v>
      </c>
      <c r="Q5" s="870"/>
      <c r="R5" s="870"/>
      <c r="S5" s="870" t="s">
        <v>364</v>
      </c>
      <c r="T5" s="870"/>
      <c r="U5" s="870"/>
      <c r="V5" s="870" t="s">
        <v>365</v>
      </c>
      <c r="W5" s="870"/>
      <c r="X5" s="870"/>
      <c r="Y5" s="870"/>
      <c r="Z5" s="870"/>
      <c r="AA5" s="870"/>
      <c r="AB5" s="870" t="s">
        <v>366</v>
      </c>
      <c r="AC5" s="870"/>
      <c r="AD5" s="870"/>
      <c r="AE5" s="870"/>
      <c r="AF5" s="870"/>
      <c r="AG5" s="870"/>
      <c r="AH5" s="870"/>
      <c r="AI5" s="870"/>
      <c r="AJ5" s="870"/>
    </row>
    <row r="6" spans="1:36" ht="104.25" customHeight="1">
      <c r="A6" s="876"/>
      <c r="B6" s="870"/>
      <c r="C6" s="638" t="s">
        <v>367</v>
      </c>
      <c r="D6" s="638" t="s">
        <v>368</v>
      </c>
      <c r="E6" s="639" t="s">
        <v>369</v>
      </c>
      <c r="F6" s="638" t="s">
        <v>367</v>
      </c>
      <c r="G6" s="638" t="s">
        <v>370</v>
      </c>
      <c r="H6" s="639" t="s">
        <v>369</v>
      </c>
      <c r="I6" s="638" t="s">
        <v>367</v>
      </c>
      <c r="J6" s="638" t="s">
        <v>371</v>
      </c>
      <c r="K6" s="638" t="s">
        <v>367</v>
      </c>
      <c r="L6" s="638" t="s">
        <v>371</v>
      </c>
      <c r="M6" s="638" t="s">
        <v>372</v>
      </c>
      <c r="N6" s="638" t="s">
        <v>367</v>
      </c>
      <c r="O6" s="638" t="s">
        <v>373</v>
      </c>
      <c r="P6" s="638" t="s">
        <v>367</v>
      </c>
      <c r="Q6" s="638" t="s">
        <v>374</v>
      </c>
      <c r="R6" s="639" t="s">
        <v>375</v>
      </c>
      <c r="S6" s="638" t="s">
        <v>367</v>
      </c>
      <c r="T6" s="638" t="s">
        <v>374</v>
      </c>
      <c r="U6" s="639" t="s">
        <v>375</v>
      </c>
      <c r="V6" s="638" t="s">
        <v>376</v>
      </c>
      <c r="W6" s="638" t="s">
        <v>377</v>
      </c>
      <c r="X6" s="639" t="s">
        <v>378</v>
      </c>
      <c r="Y6" s="639" t="s">
        <v>379</v>
      </c>
      <c r="Z6" s="639" t="s">
        <v>380</v>
      </c>
      <c r="AA6" s="639" t="s">
        <v>381</v>
      </c>
      <c r="AB6" s="638" t="s">
        <v>382</v>
      </c>
      <c r="AC6" s="638" t="s">
        <v>383</v>
      </c>
      <c r="AD6" s="638" t="s">
        <v>384</v>
      </c>
      <c r="AE6" s="638" t="s">
        <v>385</v>
      </c>
      <c r="AF6" s="639" t="s">
        <v>380</v>
      </c>
      <c r="AG6" s="639" t="s">
        <v>381</v>
      </c>
      <c r="AH6" s="638" t="s">
        <v>386</v>
      </c>
      <c r="AI6" s="638" t="s">
        <v>387</v>
      </c>
      <c r="AJ6" s="638" t="s">
        <v>388</v>
      </c>
    </row>
    <row r="7" spans="1:36" ht="48" customHeight="1">
      <c r="A7" s="640" t="s">
        <v>349</v>
      </c>
      <c r="B7" s="328" t="s">
        <v>884</v>
      </c>
      <c r="C7" s="641"/>
      <c r="D7" s="641"/>
      <c r="E7" s="642"/>
      <c r="F7" s="641"/>
      <c r="G7" s="641"/>
      <c r="H7" s="642"/>
      <c r="I7" s="641"/>
      <c r="J7" s="641"/>
      <c r="K7" s="641"/>
      <c r="L7" s="641"/>
      <c r="M7" s="641"/>
      <c r="N7" s="641"/>
      <c r="O7" s="641"/>
      <c r="P7" s="641"/>
      <c r="Q7" s="641"/>
      <c r="R7" s="641"/>
      <c r="S7" s="641"/>
      <c r="T7" s="641"/>
      <c r="U7" s="641"/>
      <c r="V7" s="643"/>
      <c r="W7" s="643"/>
      <c r="X7" s="643"/>
      <c r="Y7" s="643"/>
      <c r="Z7" s="643"/>
      <c r="AA7" s="643"/>
      <c r="AB7" s="643"/>
      <c r="AC7" s="643"/>
      <c r="AD7" s="643"/>
      <c r="AE7" s="643"/>
      <c r="AF7" s="643"/>
      <c r="AG7" s="643"/>
      <c r="AH7" s="643"/>
      <c r="AI7" s="643"/>
      <c r="AJ7" s="643"/>
    </row>
    <row r="8" spans="1:36" s="649" customFormat="1" ht="15.75" customHeight="1">
      <c r="A8" s="645" t="s">
        <v>268</v>
      </c>
      <c r="B8" s="646"/>
      <c r="C8" s="647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52"/>
      <c r="Q8" s="652"/>
      <c r="R8" s="652"/>
      <c r="S8" s="652"/>
      <c r="T8" s="652"/>
      <c r="U8" s="652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</row>
    <row r="9" spans="1:36" s="649" customFormat="1" ht="15.75" customHeight="1">
      <c r="A9" s="650" t="s">
        <v>269</v>
      </c>
      <c r="B9" s="646"/>
      <c r="C9" s="647"/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652"/>
      <c r="Q9" s="652"/>
      <c r="R9" s="652"/>
      <c r="S9" s="652"/>
      <c r="T9" s="652"/>
      <c r="U9" s="652"/>
      <c r="V9" s="648"/>
      <c r="W9" s="648"/>
      <c r="X9" s="648"/>
      <c r="Y9" s="648"/>
      <c r="Z9" s="648"/>
      <c r="AA9" s="648"/>
      <c r="AB9" s="648"/>
      <c r="AC9" s="648"/>
      <c r="AD9" s="648"/>
      <c r="AE9" s="648"/>
      <c r="AF9" s="648"/>
      <c r="AG9" s="648"/>
      <c r="AH9" s="648"/>
      <c r="AI9" s="648"/>
      <c r="AJ9" s="648"/>
    </row>
    <row r="10" spans="1:36" ht="48" customHeight="1">
      <c r="A10" s="640" t="s">
        <v>351</v>
      </c>
      <c r="B10" s="328" t="s">
        <v>885</v>
      </c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</row>
    <row r="11" spans="1:36" s="649" customFormat="1" ht="15.75" customHeight="1">
      <c r="A11" s="645" t="s">
        <v>268</v>
      </c>
      <c r="B11" s="646"/>
      <c r="C11" s="647"/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U11" s="648"/>
      <c r="V11" s="648"/>
      <c r="W11" s="648"/>
      <c r="X11" s="648"/>
      <c r="Y11" s="648"/>
      <c r="Z11" s="648"/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</row>
    <row r="12" spans="1:36" s="649" customFormat="1" ht="15.75" customHeight="1">
      <c r="A12" s="650" t="s">
        <v>269</v>
      </c>
      <c r="B12" s="646"/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</row>
    <row r="13" spans="1:36" ht="50.25" customHeight="1">
      <c r="A13" s="640" t="s">
        <v>352</v>
      </c>
      <c r="B13" s="328" t="s">
        <v>886</v>
      </c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</row>
    <row r="14" spans="1:36" s="649" customFormat="1" ht="15.75" customHeight="1">
      <c r="A14" s="645" t="s">
        <v>268</v>
      </c>
      <c r="B14" s="646"/>
      <c r="C14" s="647"/>
      <c r="D14" s="647"/>
      <c r="E14" s="647"/>
      <c r="F14" s="647"/>
      <c r="G14" s="647"/>
      <c r="H14" s="647"/>
      <c r="I14" s="647"/>
      <c r="J14" s="647"/>
      <c r="K14" s="647"/>
      <c r="L14" s="647"/>
      <c r="M14" s="647"/>
      <c r="N14" s="647"/>
      <c r="O14" s="647"/>
      <c r="P14" s="647"/>
      <c r="Q14" s="647"/>
      <c r="R14" s="647"/>
      <c r="S14" s="647"/>
      <c r="T14" s="647"/>
      <c r="U14" s="648"/>
      <c r="V14" s="648"/>
      <c r="W14" s="648"/>
      <c r="X14" s="648"/>
      <c r="Y14" s="648"/>
      <c r="Z14" s="648"/>
      <c r="AA14" s="648"/>
      <c r="AB14" s="648"/>
      <c r="AC14" s="648"/>
      <c r="AD14" s="648"/>
      <c r="AE14" s="648"/>
      <c r="AF14" s="648"/>
      <c r="AG14" s="648"/>
      <c r="AH14" s="648"/>
      <c r="AI14" s="648"/>
      <c r="AJ14" s="648"/>
    </row>
    <row r="15" spans="1:36" s="649" customFormat="1" ht="15.75" customHeight="1">
      <c r="A15" s="650" t="s">
        <v>269</v>
      </c>
      <c r="B15" s="646"/>
      <c r="C15" s="647"/>
      <c r="D15" s="647"/>
      <c r="E15" s="647"/>
      <c r="F15" s="647"/>
      <c r="G15" s="647"/>
      <c r="H15" s="647"/>
      <c r="I15" s="647"/>
      <c r="J15" s="647"/>
      <c r="K15" s="647"/>
      <c r="L15" s="647"/>
      <c r="M15" s="647"/>
      <c r="N15" s="647"/>
      <c r="O15" s="647"/>
      <c r="P15" s="647"/>
      <c r="Q15" s="647"/>
      <c r="R15" s="647"/>
      <c r="S15" s="647"/>
      <c r="T15" s="647"/>
      <c r="U15" s="648"/>
      <c r="V15" s="648"/>
      <c r="W15" s="648"/>
      <c r="X15" s="648"/>
      <c r="Y15" s="648"/>
      <c r="Z15" s="648"/>
      <c r="AA15" s="648"/>
      <c r="AB15" s="648"/>
      <c r="AC15" s="648"/>
      <c r="AD15" s="648"/>
      <c r="AE15" s="648"/>
      <c r="AF15" s="648"/>
      <c r="AG15" s="648"/>
      <c r="AH15" s="648"/>
      <c r="AI15" s="648"/>
      <c r="AJ15" s="648"/>
    </row>
    <row r="16" spans="1:36" ht="48.75" customHeight="1">
      <c r="A16" s="640" t="s">
        <v>353</v>
      </c>
      <c r="B16" s="328" t="s">
        <v>887</v>
      </c>
      <c r="C16" s="644"/>
      <c r="D16" s="644"/>
      <c r="E16" s="644"/>
      <c r="F16" s="644"/>
      <c r="G16" s="644"/>
      <c r="H16" s="644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644"/>
      <c r="T16" s="644"/>
      <c r="U16" s="643"/>
      <c r="V16" s="643"/>
      <c r="W16" s="643"/>
      <c r="X16" s="643"/>
      <c r="Y16" s="643"/>
      <c r="Z16" s="643"/>
      <c r="AA16" s="643"/>
      <c r="AB16" s="643"/>
      <c r="AC16" s="643"/>
      <c r="AD16" s="643"/>
      <c r="AE16" s="643"/>
      <c r="AF16" s="643"/>
      <c r="AG16" s="643"/>
      <c r="AH16" s="643"/>
      <c r="AI16" s="643"/>
      <c r="AJ16" s="643"/>
    </row>
    <row r="17" spans="1:36" s="649" customFormat="1" ht="15.75" customHeight="1">
      <c r="A17" s="645" t="s">
        <v>268</v>
      </c>
      <c r="B17" s="646"/>
      <c r="C17" s="647"/>
      <c r="D17" s="647"/>
      <c r="E17" s="647"/>
      <c r="F17" s="647"/>
      <c r="G17" s="647"/>
      <c r="H17" s="647"/>
      <c r="I17" s="647"/>
      <c r="J17" s="647"/>
      <c r="K17" s="647"/>
      <c r="L17" s="647"/>
      <c r="M17" s="647"/>
      <c r="N17" s="647"/>
      <c r="O17" s="647"/>
      <c r="P17" s="647"/>
      <c r="Q17" s="647"/>
      <c r="R17" s="647"/>
      <c r="S17" s="647"/>
      <c r="T17" s="647"/>
      <c r="U17" s="648"/>
      <c r="V17" s="648"/>
      <c r="W17" s="648"/>
      <c r="X17" s="648"/>
      <c r="Y17" s="648"/>
      <c r="Z17" s="648"/>
      <c r="AA17" s="648"/>
      <c r="AB17" s="648"/>
      <c r="AC17" s="648"/>
      <c r="AD17" s="648"/>
      <c r="AE17" s="648"/>
      <c r="AF17" s="648"/>
      <c r="AG17" s="648"/>
      <c r="AH17" s="648"/>
      <c r="AI17" s="648"/>
      <c r="AJ17" s="648"/>
    </row>
    <row r="18" spans="1:36" s="649" customFormat="1" ht="15.75" customHeight="1">
      <c r="A18" s="650" t="s">
        <v>269</v>
      </c>
      <c r="B18" s="646"/>
      <c r="C18" s="647"/>
      <c r="D18" s="647"/>
      <c r="E18" s="647"/>
      <c r="F18" s="647"/>
      <c r="G18" s="647"/>
      <c r="H18" s="647"/>
      <c r="I18" s="647"/>
      <c r="J18" s="647"/>
      <c r="K18" s="647"/>
      <c r="L18" s="647"/>
      <c r="M18" s="647"/>
      <c r="N18" s="647"/>
      <c r="O18" s="647"/>
      <c r="P18" s="647"/>
      <c r="Q18" s="647"/>
      <c r="R18" s="647"/>
      <c r="S18" s="647"/>
      <c r="T18" s="647"/>
      <c r="U18" s="648"/>
      <c r="V18" s="648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8"/>
      <c r="AH18" s="648"/>
      <c r="AI18" s="648"/>
      <c r="AJ18" s="648"/>
    </row>
    <row r="19" spans="1:36" ht="51" customHeight="1">
      <c r="A19" s="640" t="s">
        <v>354</v>
      </c>
      <c r="B19" s="328" t="s">
        <v>888</v>
      </c>
      <c r="C19" s="644"/>
      <c r="D19" s="644"/>
      <c r="E19" s="644"/>
      <c r="F19" s="644"/>
      <c r="G19" s="644"/>
      <c r="H19" s="644"/>
      <c r="I19" s="644"/>
      <c r="J19" s="644"/>
      <c r="K19" s="644"/>
      <c r="L19" s="644"/>
      <c r="M19" s="644"/>
      <c r="N19" s="644"/>
      <c r="O19" s="644"/>
      <c r="P19" s="644"/>
      <c r="Q19" s="644"/>
      <c r="R19" s="644"/>
      <c r="S19" s="644"/>
      <c r="T19" s="644"/>
      <c r="U19" s="643"/>
      <c r="V19" s="643"/>
      <c r="W19" s="643"/>
      <c r="X19" s="643"/>
      <c r="Y19" s="643"/>
      <c r="Z19" s="643"/>
      <c r="AA19" s="643"/>
      <c r="AB19" s="643"/>
      <c r="AC19" s="643"/>
      <c r="AD19" s="643"/>
      <c r="AE19" s="643"/>
      <c r="AF19" s="643"/>
      <c r="AG19" s="643"/>
      <c r="AH19" s="643"/>
      <c r="AI19" s="643"/>
      <c r="AJ19" s="643"/>
    </row>
    <row r="20" spans="1:36" ht="10.5" customHeight="1">
      <c r="A20" s="163" t="s">
        <v>268</v>
      </c>
      <c r="B20" s="99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6"/>
    </row>
    <row r="21" spans="1:36" ht="10.5" customHeight="1">
      <c r="A21" s="518" t="s">
        <v>269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8"/>
    </row>
    <row r="22" spans="1:36" ht="51.75" customHeight="1">
      <c r="A22" s="642" t="s">
        <v>355</v>
      </c>
      <c r="B22" s="328" t="s">
        <v>889</v>
      </c>
      <c r="C22" s="642"/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2"/>
      <c r="Y22" s="642"/>
      <c r="Z22" s="642"/>
      <c r="AA22" s="642"/>
      <c r="AB22" s="642"/>
      <c r="AC22" s="642"/>
      <c r="AD22" s="642"/>
      <c r="AE22" s="642"/>
      <c r="AF22" s="642"/>
      <c r="AG22" s="642"/>
      <c r="AH22" s="642"/>
      <c r="AI22" s="642"/>
      <c r="AJ22" s="642"/>
    </row>
    <row r="23" spans="1:36" s="649" customFormat="1" ht="15.75" customHeight="1">
      <c r="A23" s="645" t="s">
        <v>268</v>
      </c>
      <c r="B23" s="646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8"/>
      <c r="V23" s="648"/>
      <c r="W23" s="648"/>
      <c r="X23" s="648"/>
      <c r="Y23" s="648"/>
      <c r="Z23" s="648"/>
      <c r="AA23" s="648"/>
      <c r="AB23" s="648"/>
      <c r="AC23" s="648"/>
      <c r="AD23" s="648"/>
      <c r="AE23" s="648"/>
      <c r="AF23" s="648"/>
      <c r="AG23" s="648"/>
      <c r="AH23" s="648"/>
      <c r="AI23" s="648"/>
      <c r="AJ23" s="648"/>
    </row>
    <row r="24" spans="1:36" s="649" customFormat="1" ht="15.75" customHeight="1">
      <c r="A24" s="650" t="s">
        <v>269</v>
      </c>
      <c r="B24" s="651"/>
      <c r="C24" s="651"/>
      <c r="D24" s="651"/>
      <c r="E24" s="651"/>
      <c r="F24" s="651"/>
      <c r="G24" s="651"/>
      <c r="H24" s="651"/>
      <c r="I24" s="651"/>
      <c r="J24" s="651"/>
      <c r="K24" s="651"/>
      <c r="L24" s="651"/>
      <c r="M24" s="651"/>
      <c r="N24" s="651"/>
      <c r="O24" s="651"/>
      <c r="P24" s="651"/>
      <c r="Q24" s="651"/>
      <c r="R24" s="651"/>
      <c r="S24" s="651"/>
      <c r="T24" s="651"/>
      <c r="U24" s="651"/>
      <c r="V24" s="651"/>
      <c r="W24" s="651"/>
      <c r="X24" s="651"/>
      <c r="Y24" s="651"/>
      <c r="Z24" s="651"/>
      <c r="AA24" s="651"/>
      <c r="AB24" s="651"/>
      <c r="AC24" s="651"/>
      <c r="AD24" s="651"/>
      <c r="AE24" s="651"/>
      <c r="AF24" s="651"/>
      <c r="AG24" s="651"/>
      <c r="AH24" s="651"/>
      <c r="AI24" s="651"/>
      <c r="AJ24" s="651"/>
    </row>
    <row r="25" spans="1:36" ht="9.75" customHeight="1">
      <c r="A25" s="164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</row>
    <row r="26" spans="1:36" ht="12.75">
      <c r="A26" s="165"/>
      <c r="B26" s="636" t="s">
        <v>196</v>
      </c>
      <c r="C26" s="92"/>
      <c r="D26" s="92"/>
      <c r="E26" s="92"/>
      <c r="F26" s="92"/>
      <c r="G26" s="92"/>
      <c r="H26" s="92"/>
      <c r="I26" s="636" t="s">
        <v>197</v>
      </c>
      <c r="J26" s="92"/>
      <c r="K26" s="637" t="s">
        <v>195</v>
      </c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3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3"/>
    </row>
    <row r="27" spans="1:35" ht="12.75">
      <c r="A27" s="166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</row>
    <row r="28" spans="1:35" ht="12.75">
      <c r="A28" s="166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</row>
  </sheetData>
  <sheetProtection password="CC75" sheet="1" insertRows="0"/>
  <mergeCells count="19">
    <mergeCell ref="AH4:AI5"/>
    <mergeCell ref="M4:O5"/>
    <mergeCell ref="V5:AA5"/>
    <mergeCell ref="AB5:AG5"/>
    <mergeCell ref="I4:L4"/>
    <mergeCell ref="AJ4:AJ5"/>
    <mergeCell ref="V4:AA4"/>
    <mergeCell ref="AB4:AG4"/>
    <mergeCell ref="P4:U4"/>
    <mergeCell ref="A2:AJ2"/>
    <mergeCell ref="P5:R5"/>
    <mergeCell ref="C5:E5"/>
    <mergeCell ref="B4:B6"/>
    <mergeCell ref="A4:A6"/>
    <mergeCell ref="F5:H5"/>
    <mergeCell ref="S5:U5"/>
    <mergeCell ref="C4:H4"/>
    <mergeCell ref="K5:L5"/>
    <mergeCell ref="I5:J5"/>
  </mergeCells>
  <printOptions horizontalCentered="1"/>
  <pageMargins left="0.2362204724409449" right="0.2362204724409449" top="0.32" bottom="0.46" header="0.18" footer="0.25"/>
  <pageSetup horizontalDpi="300" verticalDpi="300" orientation="landscape" paperSize="9" scale="65" r:id="rId1"/>
  <headerFooter alignWithMargins="0">
    <oddFooter>&amp;C&amp;"Times New Roman,Regular"
</oddFooter>
  </headerFooter>
  <colBreaks count="2" manualBreakCount="2">
    <brk id="15" max="65535" man="1"/>
    <brk id="26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U35"/>
  <sheetViews>
    <sheetView view="pageBreakPreview" zoomScale="55" zoomScaleNormal="40" zoomScaleSheetLayoutView="55" zoomScalePageLayoutView="0" workbookViewId="0" topLeftCell="A1">
      <selection activeCell="P11" sqref="P11"/>
    </sheetView>
  </sheetViews>
  <sheetFormatPr defaultColWidth="9.140625" defaultRowHeight="12.75"/>
  <cols>
    <col min="1" max="1" width="6.8515625" style="167" customWidth="1"/>
    <col min="2" max="2" width="18.57421875" style="167" customWidth="1"/>
    <col min="3" max="3" width="19.8515625" style="170" customWidth="1"/>
    <col min="4" max="4" width="32.57421875" style="167" customWidth="1"/>
    <col min="5" max="5" width="33.57421875" style="167" customWidth="1"/>
    <col min="6" max="6" width="32.57421875" style="167" customWidth="1"/>
    <col min="7" max="7" width="29.28125" style="167" customWidth="1"/>
    <col min="8" max="16" width="35.7109375" style="167" customWidth="1"/>
    <col min="17" max="18" width="35.7109375" style="170" customWidth="1"/>
    <col min="19" max="16384" width="9.140625" style="167" customWidth="1"/>
  </cols>
  <sheetData>
    <row r="1" spans="1:21" ht="28.5" customHeight="1">
      <c r="A1" s="485" t="s">
        <v>201</v>
      </c>
      <c r="B1" s="485"/>
      <c r="C1" s="879" t="s">
        <v>932</v>
      </c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367"/>
      <c r="T1" s="342"/>
      <c r="U1" s="342"/>
    </row>
    <row r="2" spans="1:21" ht="15.75" customHeight="1">
      <c r="A2" s="880" t="s">
        <v>390</v>
      </c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343"/>
      <c r="T2" s="343"/>
      <c r="U2" s="343"/>
    </row>
    <row r="3" spans="1:18" ht="16.5" thickBot="1">
      <c r="A3" s="344"/>
      <c r="B3" s="344"/>
      <c r="C3" s="345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5"/>
      <c r="R3" s="345"/>
    </row>
    <row r="4" spans="1:20" ht="24" customHeight="1">
      <c r="A4" s="894" t="s">
        <v>391</v>
      </c>
      <c r="B4" s="887" t="s">
        <v>392</v>
      </c>
      <c r="C4" s="892" t="s">
        <v>393</v>
      </c>
      <c r="D4" s="887" t="s">
        <v>394</v>
      </c>
      <c r="E4" s="887" t="s">
        <v>970</v>
      </c>
      <c r="F4" s="889" t="s">
        <v>890</v>
      </c>
      <c r="G4" s="887" t="s">
        <v>971</v>
      </c>
      <c r="H4" s="887" t="s">
        <v>972</v>
      </c>
      <c r="I4" s="889" t="s">
        <v>949</v>
      </c>
      <c r="J4" s="887" t="s">
        <v>973</v>
      </c>
      <c r="K4" s="887" t="s">
        <v>395</v>
      </c>
      <c r="L4" s="889" t="s">
        <v>259</v>
      </c>
      <c r="M4" s="884" t="s">
        <v>396</v>
      </c>
      <c r="N4" s="885"/>
      <c r="O4" s="885"/>
      <c r="P4" s="886"/>
      <c r="Q4" s="892" t="s">
        <v>397</v>
      </c>
      <c r="R4" s="900" t="s">
        <v>398</v>
      </c>
      <c r="S4" s="168"/>
      <c r="T4" s="169"/>
    </row>
    <row r="5" spans="1:20" ht="30" customHeight="1">
      <c r="A5" s="895"/>
      <c r="B5" s="888"/>
      <c r="C5" s="893"/>
      <c r="D5" s="888"/>
      <c r="E5" s="888"/>
      <c r="F5" s="890"/>
      <c r="G5" s="888"/>
      <c r="H5" s="888"/>
      <c r="I5" s="890"/>
      <c r="J5" s="888"/>
      <c r="K5" s="888"/>
      <c r="L5" s="890"/>
      <c r="M5" s="896" t="s">
        <v>399</v>
      </c>
      <c r="N5" s="897" t="s">
        <v>400</v>
      </c>
      <c r="O5" s="898"/>
      <c r="P5" s="899"/>
      <c r="Q5" s="893"/>
      <c r="R5" s="901"/>
      <c r="S5" s="168"/>
      <c r="T5" s="169"/>
    </row>
    <row r="6" spans="1:20" ht="78.75" customHeight="1">
      <c r="A6" s="895"/>
      <c r="B6" s="888"/>
      <c r="C6" s="893"/>
      <c r="D6" s="888"/>
      <c r="E6" s="888"/>
      <c r="F6" s="891"/>
      <c r="G6" s="888"/>
      <c r="H6" s="888"/>
      <c r="I6" s="891"/>
      <c r="J6" s="888"/>
      <c r="K6" s="888"/>
      <c r="L6" s="891"/>
      <c r="M6" s="891"/>
      <c r="N6" s="346" t="s">
        <v>401</v>
      </c>
      <c r="O6" s="346" t="s">
        <v>402</v>
      </c>
      <c r="P6" s="347" t="s">
        <v>403</v>
      </c>
      <c r="Q6" s="893"/>
      <c r="R6" s="901"/>
      <c r="S6" s="168"/>
      <c r="T6" s="169"/>
    </row>
    <row r="7" spans="1:20" ht="15.75">
      <c r="A7" s="348"/>
      <c r="B7" s="349"/>
      <c r="C7" s="350"/>
      <c r="D7" s="349"/>
      <c r="E7" s="349"/>
      <c r="F7" s="349"/>
      <c r="G7" s="349"/>
      <c r="H7" s="351"/>
      <c r="I7" s="351"/>
      <c r="J7" s="351"/>
      <c r="K7" s="349"/>
      <c r="L7" s="349"/>
      <c r="M7" s="349"/>
      <c r="N7" s="349"/>
      <c r="O7" s="349"/>
      <c r="P7" s="349"/>
      <c r="Q7" s="350"/>
      <c r="R7" s="352"/>
      <c r="S7" s="169"/>
      <c r="T7" s="169"/>
    </row>
    <row r="8" spans="1:18" ht="15.75">
      <c r="A8" s="353"/>
      <c r="B8" s="354"/>
      <c r="C8" s="355"/>
      <c r="D8" s="354"/>
      <c r="E8" s="354"/>
      <c r="F8" s="354"/>
      <c r="G8" s="349"/>
      <c r="H8" s="356"/>
      <c r="I8" s="356"/>
      <c r="J8" s="356"/>
      <c r="K8" s="354"/>
      <c r="L8" s="354"/>
      <c r="M8" s="354"/>
      <c r="N8" s="354"/>
      <c r="O8" s="354"/>
      <c r="P8" s="354"/>
      <c r="Q8" s="355"/>
      <c r="R8" s="357"/>
    </row>
    <row r="9" spans="1:18" ht="15.75">
      <c r="A9" s="358"/>
      <c r="B9" s="354"/>
      <c r="C9" s="355"/>
      <c r="D9" s="354"/>
      <c r="E9" s="354"/>
      <c r="F9" s="354"/>
      <c r="G9" s="349"/>
      <c r="H9" s="356"/>
      <c r="I9" s="356"/>
      <c r="J9" s="356"/>
      <c r="K9" s="354"/>
      <c r="L9" s="354"/>
      <c r="M9" s="354"/>
      <c r="N9" s="354"/>
      <c r="O9" s="354"/>
      <c r="P9" s="354"/>
      <c r="Q9" s="355"/>
      <c r="R9" s="357"/>
    </row>
    <row r="10" spans="1:18" ht="15.75">
      <c r="A10" s="358"/>
      <c r="B10" s="354"/>
      <c r="C10" s="355"/>
      <c r="D10" s="354"/>
      <c r="E10" s="354"/>
      <c r="F10" s="354"/>
      <c r="G10" s="349"/>
      <c r="H10" s="356"/>
      <c r="I10" s="356"/>
      <c r="J10" s="356"/>
      <c r="K10" s="354"/>
      <c r="L10" s="354"/>
      <c r="M10" s="354"/>
      <c r="N10" s="354"/>
      <c r="O10" s="354"/>
      <c r="P10" s="354"/>
      <c r="Q10" s="355"/>
      <c r="R10" s="357"/>
    </row>
    <row r="11" spans="1:18" ht="15.75">
      <c r="A11" s="358"/>
      <c r="B11" s="354"/>
      <c r="C11" s="355"/>
      <c r="D11" s="354"/>
      <c r="E11" s="354"/>
      <c r="F11" s="354"/>
      <c r="G11" s="349"/>
      <c r="H11" s="356"/>
      <c r="I11" s="356"/>
      <c r="J11" s="356"/>
      <c r="K11" s="354"/>
      <c r="L11" s="354"/>
      <c r="M11" s="354"/>
      <c r="N11" s="354"/>
      <c r="O11" s="354"/>
      <c r="P11" s="354"/>
      <c r="Q11" s="355"/>
      <c r="R11" s="357"/>
    </row>
    <row r="12" spans="1:18" ht="15.75">
      <c r="A12" s="358"/>
      <c r="B12" s="354"/>
      <c r="C12" s="355"/>
      <c r="D12" s="354"/>
      <c r="E12" s="354"/>
      <c r="F12" s="354"/>
      <c r="G12" s="349"/>
      <c r="H12" s="356"/>
      <c r="I12" s="356"/>
      <c r="J12" s="356"/>
      <c r="K12" s="354"/>
      <c r="L12" s="354"/>
      <c r="M12" s="354"/>
      <c r="N12" s="354"/>
      <c r="O12" s="354"/>
      <c r="P12" s="354"/>
      <c r="Q12" s="355"/>
      <c r="R12" s="357"/>
    </row>
    <row r="13" spans="1:18" ht="15.75">
      <c r="A13" s="358"/>
      <c r="B13" s="354"/>
      <c r="C13" s="355"/>
      <c r="D13" s="354"/>
      <c r="E13" s="354"/>
      <c r="F13" s="354"/>
      <c r="G13" s="349"/>
      <c r="H13" s="356"/>
      <c r="I13" s="356"/>
      <c r="J13" s="356"/>
      <c r="K13" s="354"/>
      <c r="L13" s="354"/>
      <c r="M13" s="354"/>
      <c r="N13" s="354"/>
      <c r="O13" s="354"/>
      <c r="P13" s="354"/>
      <c r="Q13" s="355"/>
      <c r="R13" s="357"/>
    </row>
    <row r="14" spans="1:18" ht="16.5" thickBot="1">
      <c r="A14" s="359"/>
      <c r="B14" s="360"/>
      <c r="C14" s="361"/>
      <c r="D14" s="360"/>
      <c r="E14" s="360"/>
      <c r="F14" s="360"/>
      <c r="G14" s="349"/>
      <c r="H14" s="362"/>
      <c r="I14" s="362"/>
      <c r="J14" s="362"/>
      <c r="K14" s="360"/>
      <c r="L14" s="360"/>
      <c r="M14" s="360"/>
      <c r="N14" s="360"/>
      <c r="O14" s="360"/>
      <c r="P14" s="360"/>
      <c r="Q14" s="361"/>
      <c r="R14" s="363"/>
    </row>
    <row r="15" spans="1:18" ht="15.75" customHeight="1">
      <c r="A15" s="881" t="s">
        <v>404</v>
      </c>
      <c r="B15" s="881"/>
      <c r="C15" s="881"/>
      <c r="D15" s="881"/>
      <c r="E15" s="881"/>
      <c r="F15" s="881"/>
      <c r="G15" s="881"/>
      <c r="H15" s="881"/>
      <c r="I15" s="881"/>
      <c r="J15" s="881"/>
      <c r="K15" s="881"/>
      <c r="L15" s="881"/>
      <c r="M15" s="881"/>
      <c r="N15" s="881"/>
      <c r="O15" s="881"/>
      <c r="P15" s="881"/>
      <c r="Q15" s="881"/>
      <c r="R15" s="881"/>
    </row>
    <row r="16" spans="1:18" ht="15.75" customHeight="1">
      <c r="A16" s="882"/>
      <c r="B16" s="882"/>
      <c r="C16" s="882"/>
      <c r="D16" s="882"/>
      <c r="E16" s="882"/>
      <c r="F16" s="882"/>
      <c r="G16" s="882"/>
      <c r="H16" s="882"/>
      <c r="I16" s="882"/>
      <c r="J16" s="882"/>
      <c r="K16" s="882"/>
      <c r="L16" s="882"/>
      <c r="M16" s="882"/>
      <c r="N16" s="882"/>
      <c r="O16" s="882"/>
      <c r="P16" s="882"/>
      <c r="Q16" s="882"/>
      <c r="R16" s="882"/>
    </row>
    <row r="17" spans="1:18" ht="16.5" customHeight="1" thickBot="1">
      <c r="A17" s="883"/>
      <c r="B17" s="883"/>
      <c r="C17" s="883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</row>
    <row r="18" spans="1:18" ht="26.25" customHeight="1">
      <c r="A18" s="894" t="s">
        <v>391</v>
      </c>
      <c r="B18" s="887" t="s">
        <v>392</v>
      </c>
      <c r="C18" s="892" t="s">
        <v>393</v>
      </c>
      <c r="D18" s="887" t="s">
        <v>394</v>
      </c>
      <c r="E18" s="887" t="s">
        <v>970</v>
      </c>
      <c r="F18" s="889" t="s">
        <v>890</v>
      </c>
      <c r="G18" s="887" t="s">
        <v>971</v>
      </c>
      <c r="H18" s="887" t="s">
        <v>972</v>
      </c>
      <c r="I18" s="889" t="s">
        <v>949</v>
      </c>
      <c r="J18" s="887" t="s">
        <v>973</v>
      </c>
      <c r="K18" s="887" t="s">
        <v>395</v>
      </c>
      <c r="L18" s="889" t="s">
        <v>259</v>
      </c>
      <c r="M18" s="884" t="s">
        <v>396</v>
      </c>
      <c r="N18" s="885"/>
      <c r="O18" s="885"/>
      <c r="P18" s="886"/>
      <c r="Q18" s="892" t="s">
        <v>397</v>
      </c>
      <c r="R18" s="900" t="s">
        <v>398</v>
      </c>
    </row>
    <row r="19" spans="1:18" ht="26.25" customHeight="1">
      <c r="A19" s="895"/>
      <c r="B19" s="888"/>
      <c r="C19" s="893"/>
      <c r="D19" s="888"/>
      <c r="E19" s="888"/>
      <c r="F19" s="890"/>
      <c r="G19" s="888"/>
      <c r="H19" s="888"/>
      <c r="I19" s="890"/>
      <c r="J19" s="888"/>
      <c r="K19" s="888"/>
      <c r="L19" s="890"/>
      <c r="M19" s="896" t="s">
        <v>399</v>
      </c>
      <c r="N19" s="897" t="s">
        <v>400</v>
      </c>
      <c r="O19" s="898"/>
      <c r="P19" s="899"/>
      <c r="Q19" s="893"/>
      <c r="R19" s="901"/>
    </row>
    <row r="20" spans="1:18" ht="87.75" customHeight="1">
      <c r="A20" s="895"/>
      <c r="B20" s="888"/>
      <c r="C20" s="893"/>
      <c r="D20" s="888"/>
      <c r="E20" s="888"/>
      <c r="F20" s="891"/>
      <c r="G20" s="888"/>
      <c r="H20" s="888"/>
      <c r="I20" s="891"/>
      <c r="J20" s="888"/>
      <c r="K20" s="888"/>
      <c r="L20" s="891"/>
      <c r="M20" s="891"/>
      <c r="N20" s="346" t="s">
        <v>401</v>
      </c>
      <c r="O20" s="346" t="s">
        <v>402</v>
      </c>
      <c r="P20" s="347" t="s">
        <v>403</v>
      </c>
      <c r="Q20" s="893"/>
      <c r="R20" s="901"/>
    </row>
    <row r="21" spans="1:18" ht="15.75">
      <c r="A21" s="358"/>
      <c r="B21" s="354"/>
      <c r="C21" s="355"/>
      <c r="D21" s="354"/>
      <c r="E21" s="354"/>
      <c r="F21" s="354"/>
      <c r="G21" s="349"/>
      <c r="H21" s="356"/>
      <c r="I21" s="356"/>
      <c r="J21" s="356"/>
      <c r="K21" s="354"/>
      <c r="L21" s="354"/>
      <c r="M21" s="354"/>
      <c r="N21" s="354"/>
      <c r="O21" s="354"/>
      <c r="P21" s="354"/>
      <c r="Q21" s="355"/>
      <c r="R21" s="357"/>
    </row>
    <row r="22" spans="1:18" ht="15.75">
      <c r="A22" s="353"/>
      <c r="B22" s="354"/>
      <c r="C22" s="355"/>
      <c r="D22" s="354"/>
      <c r="E22" s="354"/>
      <c r="F22" s="354"/>
      <c r="G22" s="349"/>
      <c r="H22" s="356"/>
      <c r="I22" s="356"/>
      <c r="J22" s="356"/>
      <c r="K22" s="354"/>
      <c r="L22" s="354"/>
      <c r="M22" s="354"/>
      <c r="N22" s="354"/>
      <c r="O22" s="354"/>
      <c r="P22" s="354"/>
      <c r="Q22" s="355"/>
      <c r="R22" s="357"/>
    </row>
    <row r="23" spans="1:18" ht="15.75">
      <c r="A23" s="358"/>
      <c r="B23" s="354"/>
      <c r="C23" s="355"/>
      <c r="D23" s="354"/>
      <c r="E23" s="354"/>
      <c r="F23" s="354"/>
      <c r="G23" s="349"/>
      <c r="H23" s="356"/>
      <c r="I23" s="356"/>
      <c r="J23" s="356"/>
      <c r="K23" s="354"/>
      <c r="L23" s="354"/>
      <c r="M23" s="354"/>
      <c r="N23" s="354"/>
      <c r="O23" s="354"/>
      <c r="P23" s="354"/>
      <c r="Q23" s="355"/>
      <c r="R23" s="357"/>
    </row>
    <row r="24" spans="1:18" ht="15.75">
      <c r="A24" s="358"/>
      <c r="B24" s="354"/>
      <c r="C24" s="355"/>
      <c r="D24" s="354"/>
      <c r="E24" s="354"/>
      <c r="F24" s="354"/>
      <c r="G24" s="349"/>
      <c r="H24" s="356"/>
      <c r="I24" s="356"/>
      <c r="J24" s="356"/>
      <c r="K24" s="354"/>
      <c r="L24" s="354"/>
      <c r="M24" s="354"/>
      <c r="N24" s="354"/>
      <c r="O24" s="354"/>
      <c r="P24" s="354"/>
      <c r="Q24" s="355"/>
      <c r="R24" s="357"/>
    </row>
    <row r="25" spans="1:18" ht="15.75">
      <c r="A25" s="358"/>
      <c r="B25" s="354"/>
      <c r="C25" s="355"/>
      <c r="D25" s="354"/>
      <c r="E25" s="354"/>
      <c r="F25" s="354"/>
      <c r="G25" s="349"/>
      <c r="H25" s="356"/>
      <c r="I25" s="356"/>
      <c r="J25" s="356"/>
      <c r="K25" s="354"/>
      <c r="L25" s="354"/>
      <c r="M25" s="354"/>
      <c r="N25" s="354"/>
      <c r="O25" s="354"/>
      <c r="P25" s="354"/>
      <c r="Q25" s="355"/>
      <c r="R25" s="357"/>
    </row>
    <row r="26" spans="1:18" ht="15.75">
      <c r="A26" s="358"/>
      <c r="B26" s="354"/>
      <c r="C26" s="355"/>
      <c r="D26" s="354"/>
      <c r="E26" s="354"/>
      <c r="F26" s="354"/>
      <c r="G26" s="349"/>
      <c r="H26" s="356"/>
      <c r="I26" s="356"/>
      <c r="J26" s="356"/>
      <c r="K26" s="354"/>
      <c r="L26" s="354"/>
      <c r="M26" s="354"/>
      <c r="N26" s="354"/>
      <c r="O26" s="354"/>
      <c r="P26" s="354"/>
      <c r="Q26" s="355"/>
      <c r="R26" s="357"/>
    </row>
    <row r="27" spans="1:18" ht="15.75">
      <c r="A27" s="358"/>
      <c r="B27" s="354"/>
      <c r="C27" s="355"/>
      <c r="D27" s="354"/>
      <c r="E27" s="354"/>
      <c r="F27" s="354"/>
      <c r="G27" s="349"/>
      <c r="H27" s="356"/>
      <c r="I27" s="356"/>
      <c r="J27" s="356"/>
      <c r="K27" s="354"/>
      <c r="L27" s="354"/>
      <c r="M27" s="354"/>
      <c r="N27" s="354"/>
      <c r="O27" s="354"/>
      <c r="P27" s="354"/>
      <c r="Q27" s="355"/>
      <c r="R27" s="357"/>
    </row>
    <row r="28" spans="1:18" ht="16.5" thickBot="1">
      <c r="A28" s="359"/>
      <c r="B28" s="360"/>
      <c r="C28" s="361"/>
      <c r="D28" s="360"/>
      <c r="E28" s="360"/>
      <c r="F28" s="360"/>
      <c r="G28" s="349"/>
      <c r="H28" s="362"/>
      <c r="I28" s="362"/>
      <c r="J28" s="362"/>
      <c r="K28" s="360"/>
      <c r="L28" s="360"/>
      <c r="M28" s="360"/>
      <c r="N28" s="360"/>
      <c r="O28" s="360"/>
      <c r="P28" s="360"/>
      <c r="Q28" s="361"/>
      <c r="R28" s="363"/>
    </row>
    <row r="29" spans="1:18" ht="15.75">
      <c r="A29" s="344"/>
      <c r="B29" s="344"/>
      <c r="C29" s="345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5"/>
      <c r="R29" s="345"/>
    </row>
    <row r="30" spans="1:21" ht="15.75">
      <c r="A30" s="344" t="s">
        <v>405</v>
      </c>
      <c r="B30" s="344"/>
      <c r="C30" s="345"/>
      <c r="D30" s="344"/>
      <c r="E30" s="344"/>
      <c r="F30" s="344"/>
      <c r="H30" s="344"/>
      <c r="I30" s="345"/>
      <c r="J30" s="344"/>
      <c r="K30" s="344"/>
      <c r="M30" s="344"/>
      <c r="N30" s="345"/>
      <c r="O30" s="344"/>
      <c r="P30" s="344"/>
      <c r="Q30" s="344"/>
      <c r="R30" s="344"/>
      <c r="S30" s="345"/>
      <c r="T30" s="344"/>
      <c r="U30" s="344"/>
    </row>
    <row r="31" spans="1:21" ht="15.75">
      <c r="A31" s="344"/>
      <c r="B31" s="344"/>
      <c r="C31" s="345"/>
      <c r="D31" s="344"/>
      <c r="E31" s="344"/>
      <c r="F31" s="344"/>
      <c r="G31" s="344"/>
      <c r="H31" s="344"/>
      <c r="I31" s="345"/>
      <c r="J31" s="344"/>
      <c r="K31" s="344"/>
      <c r="L31" s="344"/>
      <c r="M31" s="344"/>
      <c r="N31" s="345"/>
      <c r="O31" s="344"/>
      <c r="P31" s="344"/>
      <c r="Q31" s="344"/>
      <c r="R31" s="344"/>
      <c r="S31" s="345"/>
      <c r="T31" s="344"/>
      <c r="U31" s="344"/>
    </row>
    <row r="32" spans="1:21" ht="15.75">
      <c r="A32" s="343" t="s">
        <v>623</v>
      </c>
      <c r="B32" s="343"/>
      <c r="C32" s="343"/>
      <c r="D32" s="343"/>
      <c r="E32" s="343"/>
      <c r="F32" s="343"/>
      <c r="H32" s="343"/>
      <c r="I32" s="343"/>
      <c r="J32" s="343"/>
      <c r="K32" s="343"/>
      <c r="M32" s="343"/>
      <c r="N32" s="343"/>
      <c r="O32" s="343"/>
      <c r="P32" s="343"/>
      <c r="Q32" s="343"/>
      <c r="R32" s="343"/>
      <c r="S32" s="343"/>
      <c r="T32" s="343"/>
      <c r="U32" s="343"/>
    </row>
    <row r="33" spans="1:21" ht="15">
      <c r="A33" s="364"/>
      <c r="B33" s="364"/>
      <c r="C33" s="365"/>
      <c r="D33" s="364"/>
      <c r="E33" s="364"/>
      <c r="F33" s="364"/>
      <c r="G33" s="364"/>
      <c r="H33" s="364"/>
      <c r="I33" s="365"/>
      <c r="J33" s="364"/>
      <c r="K33" s="364"/>
      <c r="L33" s="364"/>
      <c r="M33" s="364"/>
      <c r="N33" s="365"/>
      <c r="O33" s="364"/>
      <c r="P33" s="364"/>
      <c r="Q33" s="364"/>
      <c r="R33" s="364"/>
      <c r="S33" s="365"/>
      <c r="T33" s="364"/>
      <c r="U33" s="364"/>
    </row>
    <row r="34" spans="1:21" ht="15">
      <c r="A34" s="364"/>
      <c r="B34" s="364"/>
      <c r="C34" s="365"/>
      <c r="D34" s="364"/>
      <c r="E34" s="364"/>
      <c r="F34" s="364"/>
      <c r="G34" s="364"/>
      <c r="H34" s="364"/>
      <c r="I34" s="365"/>
      <c r="J34" s="364"/>
      <c r="K34" s="364"/>
      <c r="L34" s="364"/>
      <c r="M34" s="364"/>
      <c r="N34" s="365"/>
      <c r="O34" s="364"/>
      <c r="P34" s="364"/>
      <c r="Q34" s="364"/>
      <c r="R34" s="364"/>
      <c r="S34" s="365"/>
      <c r="T34" s="364"/>
      <c r="U34" s="364"/>
    </row>
    <row r="35" spans="1:21" ht="15">
      <c r="A35" s="486" t="s">
        <v>196</v>
      </c>
      <c r="B35" s="366"/>
      <c r="C35" s="486" t="s">
        <v>197</v>
      </c>
      <c r="D35" s="364"/>
      <c r="E35" s="487" t="s">
        <v>195</v>
      </c>
      <c r="F35" s="364"/>
      <c r="H35" s="366"/>
      <c r="I35" s="366"/>
      <c r="J35" s="364"/>
      <c r="K35" s="364"/>
      <c r="M35" s="366"/>
      <c r="N35" s="366"/>
      <c r="O35" s="364"/>
      <c r="P35" s="364"/>
      <c r="Q35" s="366"/>
      <c r="R35" s="366"/>
      <c r="S35" s="366"/>
      <c r="T35" s="364"/>
      <c r="U35" s="364"/>
    </row>
  </sheetData>
  <sheetProtection password="CC75" sheet="1" insertRows="0"/>
  <mergeCells count="37">
    <mergeCell ref="L18:L20"/>
    <mergeCell ref="G4:G6"/>
    <mergeCell ref="F4:F6"/>
    <mergeCell ref="H18:H20"/>
    <mergeCell ref="M18:P18"/>
    <mergeCell ref="N5:P5"/>
    <mergeCell ref="K18:K20"/>
    <mergeCell ref="R18:R20"/>
    <mergeCell ref="C4:C6"/>
    <mergeCell ref="Q18:Q20"/>
    <mergeCell ref="A4:A6"/>
    <mergeCell ref="I18:I20"/>
    <mergeCell ref="C18:C20"/>
    <mergeCell ref="H4:H6"/>
    <mergeCell ref="B4:B6"/>
    <mergeCell ref="G18:G20"/>
    <mergeCell ref="R4:R6"/>
    <mergeCell ref="Q4:Q6"/>
    <mergeCell ref="A18:A20"/>
    <mergeCell ref="M5:M6"/>
    <mergeCell ref="J18:J20"/>
    <mergeCell ref="B18:B20"/>
    <mergeCell ref="N19:P19"/>
    <mergeCell ref="L4:L6"/>
    <mergeCell ref="E4:E6"/>
    <mergeCell ref="M19:M20"/>
    <mergeCell ref="F18:F20"/>
    <mergeCell ref="C1:R1"/>
    <mergeCell ref="A2:R2"/>
    <mergeCell ref="A15:R17"/>
    <mergeCell ref="M4:P4"/>
    <mergeCell ref="K4:K6"/>
    <mergeCell ref="D18:D20"/>
    <mergeCell ref="E18:E20"/>
    <mergeCell ref="J4:J6"/>
    <mergeCell ref="I4:I6"/>
    <mergeCell ref="D4:D6"/>
  </mergeCells>
  <dataValidations count="1">
    <dataValidation type="list" allowBlank="1" showInputMessage="1" showErrorMessage="1" sqref="G7:G14 G21:G28">
      <formula1>Застраховки</formula1>
    </dataValidation>
  </dataValidations>
  <printOptions horizontalCentered="1"/>
  <pageMargins left="0.2362204724409449" right="0.2362204724409449" top="0.32" bottom="0.46" header="0.18" footer="0.25"/>
  <pageSetup horizontalDpi="600" verticalDpi="600" orientation="landscape" paperSize="9" scale="40" r:id="rId1"/>
  <headerFooter alignWithMargins="0">
    <oddFooter>&amp;C&amp;"Times New Roman,Regular"
</oddFooter>
  </headerFooter>
  <colBreaks count="1" manualBreakCount="1">
    <brk id="8" max="3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726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9.140625" style="20" customWidth="1"/>
    <col min="2" max="2" width="60.8515625" style="20" customWidth="1"/>
    <col min="3" max="4" width="17.8515625" style="21" customWidth="1"/>
    <col min="5" max="16384" width="9.140625" style="21" customWidth="1"/>
  </cols>
  <sheetData>
    <row r="1" spans="1:2" ht="11.25">
      <c r="A1" s="21"/>
      <c r="B1" s="21"/>
    </row>
    <row r="2" spans="1:2" ht="11.25">
      <c r="A2" s="21"/>
      <c r="B2" s="21"/>
    </row>
    <row r="3" spans="1:4" s="22" customFormat="1" ht="15">
      <c r="A3" s="910" t="s">
        <v>931</v>
      </c>
      <c r="B3" s="910"/>
      <c r="C3" s="910"/>
      <c r="D3" s="910"/>
    </row>
    <row r="4" spans="1:4" s="22" customFormat="1" ht="18.75">
      <c r="A4" s="911" t="s">
        <v>891</v>
      </c>
      <c r="B4" s="911"/>
      <c r="C4" s="911"/>
      <c r="D4" s="911"/>
    </row>
    <row r="5" spans="1:4" s="22" customFormat="1" ht="15.75">
      <c r="A5" s="912" t="s">
        <v>1254</v>
      </c>
      <c r="B5" s="912"/>
      <c r="C5" s="912"/>
      <c r="D5" s="912"/>
    </row>
    <row r="6" spans="1:4" s="22" customFormat="1" ht="15.75">
      <c r="A6" s="913" t="s">
        <v>1259</v>
      </c>
      <c r="B6" s="913"/>
      <c r="C6" s="913"/>
      <c r="D6" s="913"/>
    </row>
    <row r="7" spans="1:4" ht="11.25">
      <c r="A7" s="23"/>
      <c r="B7" s="23"/>
      <c r="C7" s="27"/>
      <c r="D7" s="23"/>
    </row>
    <row r="8" spans="1:4" ht="11.25">
      <c r="A8" s="902" t="s">
        <v>650</v>
      </c>
      <c r="B8" s="903"/>
      <c r="C8" s="138" t="s">
        <v>892</v>
      </c>
      <c r="D8" s="568" t="s">
        <v>893</v>
      </c>
    </row>
    <row r="9" spans="1:4" ht="11.25">
      <c r="A9" s="904"/>
      <c r="B9" s="905"/>
      <c r="C9" s="138" t="s">
        <v>894</v>
      </c>
      <c r="D9" s="138" t="s">
        <v>894</v>
      </c>
    </row>
    <row r="10" spans="1:4" ht="11.25">
      <c r="A10" s="906"/>
      <c r="B10" s="907"/>
      <c r="C10" s="138" t="s">
        <v>895</v>
      </c>
      <c r="D10" s="138" t="s">
        <v>895</v>
      </c>
    </row>
    <row r="11" spans="1:4" ht="11.25">
      <c r="A11" s="908">
        <v>1</v>
      </c>
      <c r="B11" s="908"/>
      <c r="C11" s="145">
        <v>2</v>
      </c>
      <c r="D11" s="145">
        <v>3</v>
      </c>
    </row>
    <row r="12" spans="1:4" ht="12.75">
      <c r="A12" s="136" t="s">
        <v>266</v>
      </c>
      <c r="B12" s="137" t="s">
        <v>653</v>
      </c>
      <c r="C12" s="570">
        <f>SUM(C13:C15)</f>
        <v>330</v>
      </c>
      <c r="D12" s="570">
        <f>SUM(D13:D15)</f>
        <v>344</v>
      </c>
    </row>
    <row r="13" spans="1:4" ht="11.25">
      <c r="A13" s="138" t="s">
        <v>654</v>
      </c>
      <c r="B13" s="139" t="s">
        <v>655</v>
      </c>
      <c r="C13" s="667">
        <v>330</v>
      </c>
      <c r="D13" s="667">
        <v>344</v>
      </c>
    </row>
    <row r="14" spans="1:4" ht="11.25">
      <c r="A14" s="138" t="s">
        <v>654</v>
      </c>
      <c r="B14" s="139" t="s">
        <v>656</v>
      </c>
      <c r="C14" s="668"/>
      <c r="D14" s="668"/>
    </row>
    <row r="15" spans="1:4" ht="11.25">
      <c r="A15" s="138" t="s">
        <v>654</v>
      </c>
      <c r="B15" s="139" t="s">
        <v>361</v>
      </c>
      <c r="C15" s="668"/>
      <c r="D15" s="668"/>
    </row>
    <row r="16" spans="1:4" ht="12.75">
      <c r="A16" s="136" t="s">
        <v>299</v>
      </c>
      <c r="B16" s="140" t="s">
        <v>657</v>
      </c>
      <c r="C16" s="571"/>
      <c r="D16" s="571"/>
    </row>
    <row r="17" spans="1:4" ht="11.25">
      <c r="A17" s="138" t="s">
        <v>658</v>
      </c>
      <c r="B17" s="139" t="s">
        <v>659</v>
      </c>
      <c r="C17" s="669">
        <v>24122</v>
      </c>
      <c r="D17" s="669">
        <v>24464</v>
      </c>
    </row>
    <row r="18" spans="1:4" ht="11.25">
      <c r="A18" s="175">
        <v>1</v>
      </c>
      <c r="B18" s="174" t="s">
        <v>896</v>
      </c>
      <c r="C18" s="669">
        <v>14938</v>
      </c>
      <c r="D18" s="669">
        <v>15280</v>
      </c>
    </row>
    <row r="19" spans="1:4" ht="22.5">
      <c r="A19" s="138" t="s">
        <v>660</v>
      </c>
      <c r="B19" s="139" t="s">
        <v>661</v>
      </c>
      <c r="C19" s="570">
        <f>SUM(C20:C23)</f>
        <v>28890</v>
      </c>
      <c r="D19" s="570">
        <f>SUM(D20:D23)</f>
        <v>23893</v>
      </c>
    </row>
    <row r="20" spans="1:4" ht="11.25">
      <c r="A20" s="138" t="s">
        <v>268</v>
      </c>
      <c r="B20" s="139" t="s">
        <v>662</v>
      </c>
      <c r="C20" s="669">
        <v>28801</v>
      </c>
      <c r="D20" s="669">
        <v>23801</v>
      </c>
    </row>
    <row r="21" spans="1:4" ht="22.5">
      <c r="A21" s="138" t="s">
        <v>269</v>
      </c>
      <c r="B21" s="139" t="s">
        <v>663</v>
      </c>
      <c r="C21" s="669"/>
      <c r="D21" s="669"/>
    </row>
    <row r="22" spans="1:4" ht="11.25">
      <c r="A22" s="138" t="s">
        <v>270</v>
      </c>
      <c r="B22" s="139" t="s">
        <v>664</v>
      </c>
      <c r="C22" s="669">
        <v>89</v>
      </c>
      <c r="D22" s="669">
        <v>92</v>
      </c>
    </row>
    <row r="23" spans="1:4" ht="22.5">
      <c r="A23" s="138" t="s">
        <v>271</v>
      </c>
      <c r="B23" s="139" t="s">
        <v>665</v>
      </c>
      <c r="C23" s="668"/>
      <c r="D23" s="668"/>
    </row>
    <row r="24" spans="1:4" ht="11.25">
      <c r="A24" s="138" t="s">
        <v>666</v>
      </c>
      <c r="B24" s="139" t="s">
        <v>667</v>
      </c>
      <c r="C24" s="570">
        <f>SUM(C25,C26,C28:C32)</f>
        <v>121664</v>
      </c>
      <c r="D24" s="570">
        <f>SUM(D25,D26,D28:D32)</f>
        <v>115628</v>
      </c>
    </row>
    <row r="25" spans="1:4" ht="11.25">
      <c r="A25" s="138" t="s">
        <v>268</v>
      </c>
      <c r="B25" s="139" t="s">
        <v>668</v>
      </c>
      <c r="C25" s="669">
        <v>15003</v>
      </c>
      <c r="D25" s="669">
        <v>13376</v>
      </c>
    </row>
    <row r="26" spans="1:4" ht="11.25">
      <c r="A26" s="138" t="s">
        <v>269</v>
      </c>
      <c r="B26" s="139" t="s">
        <v>669</v>
      </c>
      <c r="C26" s="669">
        <v>104178</v>
      </c>
      <c r="D26" s="669">
        <v>98365</v>
      </c>
    </row>
    <row r="27" spans="1:4" ht="11.25">
      <c r="A27" s="138"/>
      <c r="B27" s="139" t="s">
        <v>670</v>
      </c>
      <c r="C27" s="669">
        <v>98168</v>
      </c>
      <c r="D27" s="669">
        <v>92423</v>
      </c>
    </row>
    <row r="28" spans="1:4" ht="11.25">
      <c r="A28" s="138" t="s">
        <v>270</v>
      </c>
      <c r="B28" s="139" t="s">
        <v>671</v>
      </c>
      <c r="C28" s="668"/>
      <c r="D28" s="668"/>
    </row>
    <row r="29" spans="1:4" ht="11.25">
      <c r="A29" s="138" t="s">
        <v>271</v>
      </c>
      <c r="B29" s="139" t="s">
        <v>672</v>
      </c>
      <c r="C29" s="668"/>
      <c r="D29" s="668"/>
    </row>
    <row r="30" spans="1:4" ht="11.25">
      <c r="A30" s="138" t="s">
        <v>274</v>
      </c>
      <c r="B30" s="139" t="s">
        <v>673</v>
      </c>
      <c r="C30" s="669">
        <v>0</v>
      </c>
      <c r="D30" s="669">
        <v>0</v>
      </c>
    </row>
    <row r="31" spans="1:4" ht="11.25">
      <c r="A31" s="138" t="s">
        <v>277</v>
      </c>
      <c r="B31" s="139" t="s">
        <v>674</v>
      </c>
      <c r="C31" s="669">
        <v>2483</v>
      </c>
      <c r="D31" s="669">
        <v>3887</v>
      </c>
    </row>
    <row r="32" spans="1:4" ht="11.25">
      <c r="A32" s="138" t="s">
        <v>280</v>
      </c>
      <c r="B32" s="139" t="s">
        <v>361</v>
      </c>
      <c r="C32" s="668"/>
      <c r="D32" s="668"/>
    </row>
    <row r="33" spans="1:4" ht="11.25">
      <c r="A33" s="138" t="s">
        <v>353</v>
      </c>
      <c r="B33" s="139" t="s">
        <v>675</v>
      </c>
      <c r="C33" s="668"/>
      <c r="D33" s="668"/>
    </row>
    <row r="34" spans="1:4" ht="12">
      <c r="A34" s="138"/>
      <c r="B34" s="141" t="s">
        <v>676</v>
      </c>
      <c r="C34" s="570">
        <f>SUM(C17,C19,C24,C33)</f>
        <v>174676</v>
      </c>
      <c r="D34" s="570">
        <f>SUM(D17,D19,D24,D33)</f>
        <v>163985</v>
      </c>
    </row>
    <row r="35" spans="1:4" ht="25.5">
      <c r="A35" s="136" t="s">
        <v>677</v>
      </c>
      <c r="B35" s="140" t="s">
        <v>678</v>
      </c>
      <c r="C35" s="668"/>
      <c r="D35" s="668"/>
    </row>
    <row r="36" spans="1:4" s="24" customFormat="1" ht="12.75">
      <c r="A36" s="136" t="s">
        <v>679</v>
      </c>
      <c r="B36" s="140" t="s">
        <v>680</v>
      </c>
      <c r="C36" s="572">
        <f>SUM(C44,C45,C48)</f>
        <v>68858</v>
      </c>
      <c r="D36" s="572">
        <f>SUM(D44,D45,D48)</f>
        <v>58623</v>
      </c>
    </row>
    <row r="37" spans="1:4" s="24" customFormat="1" ht="11.25">
      <c r="A37" s="138" t="s">
        <v>658</v>
      </c>
      <c r="B37" s="139" t="s">
        <v>681</v>
      </c>
      <c r="C37" s="572"/>
      <c r="D37" s="572"/>
    </row>
    <row r="38" spans="1:4" s="24" customFormat="1" ht="11.25">
      <c r="A38" s="138" t="s">
        <v>268</v>
      </c>
      <c r="B38" s="139" t="s">
        <v>682</v>
      </c>
      <c r="C38" s="669">
        <v>46843</v>
      </c>
      <c r="D38" s="669">
        <v>37999</v>
      </c>
    </row>
    <row r="39" spans="1:4" s="24" customFormat="1" ht="11.25">
      <c r="A39" s="138" t="s">
        <v>654</v>
      </c>
      <c r="B39" s="139" t="s">
        <v>683</v>
      </c>
      <c r="C39" s="668"/>
      <c r="D39" s="668"/>
    </row>
    <row r="40" spans="1:4" s="24" customFormat="1" ht="11.25">
      <c r="A40" s="138" t="s">
        <v>654</v>
      </c>
      <c r="B40" s="139" t="s">
        <v>684</v>
      </c>
      <c r="C40" s="668"/>
      <c r="D40" s="668"/>
    </row>
    <row r="41" spans="1:4" ht="11.25">
      <c r="A41" s="138" t="s">
        <v>269</v>
      </c>
      <c r="B41" s="139" t="s">
        <v>685</v>
      </c>
      <c r="C41" s="668"/>
      <c r="D41" s="668"/>
    </row>
    <row r="42" spans="1:4" ht="11.25">
      <c r="A42" s="138" t="s">
        <v>654</v>
      </c>
      <c r="B42" s="139" t="s">
        <v>683</v>
      </c>
      <c r="C42" s="668"/>
      <c r="D42" s="668"/>
    </row>
    <row r="43" spans="1:4" ht="11.25">
      <c r="A43" s="138" t="s">
        <v>654</v>
      </c>
      <c r="B43" s="139" t="s">
        <v>684</v>
      </c>
      <c r="C43" s="668"/>
      <c r="D43" s="668"/>
    </row>
    <row r="44" spans="1:4" ht="12">
      <c r="A44" s="138" t="s">
        <v>389</v>
      </c>
      <c r="B44" s="141" t="s">
        <v>686</v>
      </c>
      <c r="C44" s="573">
        <f>SUM(C38,C41)</f>
        <v>46843</v>
      </c>
      <c r="D44" s="573">
        <f>SUM(D38,D41)</f>
        <v>37999</v>
      </c>
    </row>
    <row r="45" spans="1:4" ht="11.25">
      <c r="A45" s="138" t="s">
        <v>660</v>
      </c>
      <c r="B45" s="139" t="s">
        <v>687</v>
      </c>
      <c r="C45" s="667">
        <v>6495</v>
      </c>
      <c r="D45" s="667">
        <v>3207</v>
      </c>
    </row>
    <row r="46" spans="1:4" ht="11.25">
      <c r="A46" s="138" t="s">
        <v>654</v>
      </c>
      <c r="B46" s="139" t="s">
        <v>683</v>
      </c>
      <c r="C46" s="670"/>
      <c r="D46" s="670"/>
    </row>
    <row r="47" spans="1:4" ht="11.25">
      <c r="A47" s="138" t="s">
        <v>654</v>
      </c>
      <c r="B47" s="139" t="s">
        <v>684</v>
      </c>
      <c r="C47" s="670"/>
      <c r="D47" s="670"/>
    </row>
    <row r="48" spans="1:4" ht="11.25">
      <c r="A48" s="138" t="s">
        <v>666</v>
      </c>
      <c r="B48" s="139" t="s">
        <v>688</v>
      </c>
      <c r="C48" s="670">
        <v>15520</v>
      </c>
      <c r="D48" s="670">
        <v>17417</v>
      </c>
    </row>
    <row r="49" spans="1:4" ht="11.25">
      <c r="A49" s="138" t="s">
        <v>654</v>
      </c>
      <c r="B49" s="139" t="s">
        <v>683</v>
      </c>
      <c r="C49" s="670"/>
      <c r="D49" s="670"/>
    </row>
    <row r="50" spans="1:4" ht="11.25">
      <c r="A50" s="138" t="s">
        <v>654</v>
      </c>
      <c r="B50" s="139" t="s">
        <v>684</v>
      </c>
      <c r="C50" s="670"/>
      <c r="D50" s="670"/>
    </row>
    <row r="51" spans="1:4" ht="12">
      <c r="A51" s="138" t="s">
        <v>897</v>
      </c>
      <c r="B51" s="141" t="s">
        <v>898</v>
      </c>
      <c r="C51" s="570"/>
      <c r="D51" s="570"/>
    </row>
    <row r="52" spans="1:4" ht="11.25">
      <c r="A52" s="138" t="s">
        <v>268</v>
      </c>
      <c r="B52" s="139" t="s">
        <v>899</v>
      </c>
      <c r="C52" s="670">
        <v>29755</v>
      </c>
      <c r="D52" s="670">
        <v>23528</v>
      </c>
    </row>
    <row r="53" spans="1:4" ht="11.25">
      <c r="A53" s="138">
        <v>2</v>
      </c>
      <c r="B53" s="139" t="s">
        <v>979</v>
      </c>
      <c r="C53" s="670"/>
      <c r="D53" s="670"/>
    </row>
    <row r="54" spans="1:4" ht="11.25">
      <c r="A54" s="138">
        <v>3</v>
      </c>
      <c r="B54" s="139" t="s">
        <v>900</v>
      </c>
      <c r="C54" s="670"/>
      <c r="D54" s="670"/>
    </row>
    <row r="55" spans="1:4" ht="11.25">
      <c r="A55" s="138">
        <v>4</v>
      </c>
      <c r="B55" s="139" t="s">
        <v>901</v>
      </c>
      <c r="C55" s="670">
        <v>51540</v>
      </c>
      <c r="D55" s="670">
        <v>52300</v>
      </c>
    </row>
    <row r="56" spans="1:4" ht="12">
      <c r="A56" s="138">
        <v>5</v>
      </c>
      <c r="B56" s="142" t="s">
        <v>902</v>
      </c>
      <c r="C56" s="670"/>
      <c r="D56" s="670"/>
    </row>
    <row r="57" spans="1:4" ht="12">
      <c r="A57" s="138">
        <v>6</v>
      </c>
      <c r="B57" s="142" t="s">
        <v>903</v>
      </c>
      <c r="C57" s="670"/>
      <c r="D57" s="670"/>
    </row>
    <row r="58" spans="1:4" ht="24">
      <c r="A58" s="138">
        <v>7</v>
      </c>
      <c r="B58" s="142" t="s">
        <v>904</v>
      </c>
      <c r="C58" s="670"/>
      <c r="D58" s="670"/>
    </row>
    <row r="59" spans="1:4" ht="12">
      <c r="A59" s="138">
        <v>8</v>
      </c>
      <c r="B59" s="142" t="s">
        <v>905</v>
      </c>
      <c r="C59" s="670"/>
      <c r="D59" s="670"/>
    </row>
    <row r="60" spans="1:4" ht="12">
      <c r="A60" s="138"/>
      <c r="B60" s="556" t="s">
        <v>1129</v>
      </c>
      <c r="C60" s="574">
        <f>SUM(C52:C59)</f>
        <v>81295</v>
      </c>
      <c r="D60" s="574">
        <f>SUM(D52:D59)</f>
        <v>75828</v>
      </c>
    </row>
    <row r="61" spans="1:4" ht="12.75">
      <c r="A61" s="136" t="s">
        <v>689</v>
      </c>
      <c r="B61" s="140" t="s">
        <v>690</v>
      </c>
      <c r="C61" s="571"/>
      <c r="D61" s="571"/>
    </row>
    <row r="62" spans="1:4" ht="11.25">
      <c r="A62" s="138" t="s">
        <v>658</v>
      </c>
      <c r="B62" s="139" t="s">
        <v>691</v>
      </c>
      <c r="C62" s="570">
        <f>SUM(C63:C64)</f>
        <v>814</v>
      </c>
      <c r="D62" s="570">
        <f>SUM(D63:D64)</f>
        <v>776</v>
      </c>
    </row>
    <row r="63" spans="1:4" ht="11.25">
      <c r="A63" s="138" t="s">
        <v>268</v>
      </c>
      <c r="B63" s="139" t="s">
        <v>692</v>
      </c>
      <c r="C63" s="669">
        <v>532</v>
      </c>
      <c r="D63" s="669">
        <v>561</v>
      </c>
    </row>
    <row r="64" spans="1:4" ht="11.25">
      <c r="A64" s="138" t="s">
        <v>269</v>
      </c>
      <c r="B64" s="139" t="s">
        <v>361</v>
      </c>
      <c r="C64" s="667">
        <v>282</v>
      </c>
      <c r="D64" s="667">
        <v>215</v>
      </c>
    </row>
    <row r="65" spans="1:4" ht="11.25">
      <c r="A65" s="138" t="s">
        <v>660</v>
      </c>
      <c r="B65" s="139" t="s">
        <v>693</v>
      </c>
      <c r="C65" s="572"/>
      <c r="D65" s="572"/>
    </row>
    <row r="66" spans="1:4" ht="11.25">
      <c r="A66" s="138" t="s">
        <v>268</v>
      </c>
      <c r="B66" s="139" t="s">
        <v>694</v>
      </c>
      <c r="C66" s="669">
        <v>4380</v>
      </c>
      <c r="D66" s="669">
        <v>2791</v>
      </c>
    </row>
    <row r="67" spans="1:4" ht="11.25">
      <c r="A67" s="138" t="s">
        <v>269</v>
      </c>
      <c r="B67" s="139" t="s">
        <v>695</v>
      </c>
      <c r="C67" s="669">
        <v>43</v>
      </c>
      <c r="D67" s="669">
        <v>24</v>
      </c>
    </row>
    <row r="68" spans="1:4" ht="11.25">
      <c r="A68" s="138" t="s">
        <v>270</v>
      </c>
      <c r="B68" s="139" t="s">
        <v>696</v>
      </c>
      <c r="C68" s="668"/>
      <c r="D68" s="668"/>
    </row>
    <row r="69" spans="1:4" ht="12">
      <c r="A69" s="138"/>
      <c r="B69" s="141" t="s">
        <v>697</v>
      </c>
      <c r="C69" s="570">
        <f>SUM(C66:C68)</f>
        <v>4423</v>
      </c>
      <c r="D69" s="570">
        <f>SUM(D66:D68)</f>
        <v>2815</v>
      </c>
    </row>
    <row r="70" spans="1:4" ht="11.25">
      <c r="A70" s="138" t="s">
        <v>352</v>
      </c>
      <c r="B70" s="139" t="s">
        <v>361</v>
      </c>
      <c r="C70" s="670"/>
      <c r="D70" s="670"/>
    </row>
    <row r="71" spans="1:4" ht="12">
      <c r="A71" s="138"/>
      <c r="B71" s="141" t="s">
        <v>698</v>
      </c>
      <c r="C71" s="570">
        <f>SUM(C62,C69,C70)</f>
        <v>5237</v>
      </c>
      <c r="D71" s="570">
        <f>SUM(D62,D69,D70)</f>
        <v>3591</v>
      </c>
    </row>
    <row r="72" spans="1:4" ht="12.75">
      <c r="A72" s="136" t="s">
        <v>699</v>
      </c>
      <c r="B72" s="140" t="s">
        <v>700</v>
      </c>
      <c r="C72" s="571"/>
      <c r="D72" s="571"/>
    </row>
    <row r="73" spans="1:4" ht="11.25">
      <c r="A73" s="138" t="s">
        <v>658</v>
      </c>
      <c r="B73" s="139" t="s">
        <v>701</v>
      </c>
      <c r="C73" s="667"/>
      <c r="D73" s="667"/>
    </row>
    <row r="74" spans="1:4" ht="11.25">
      <c r="A74" s="138" t="s">
        <v>660</v>
      </c>
      <c r="B74" s="139" t="s">
        <v>844</v>
      </c>
      <c r="C74" s="667">
        <v>23071</v>
      </c>
      <c r="D74" s="667">
        <v>19610</v>
      </c>
    </row>
    <row r="75" spans="1:4" ht="11.25">
      <c r="A75" s="138" t="s">
        <v>666</v>
      </c>
      <c r="B75" s="139" t="s">
        <v>702</v>
      </c>
      <c r="C75" s="670">
        <v>1275</v>
      </c>
      <c r="D75" s="670">
        <v>1037</v>
      </c>
    </row>
    <row r="76" spans="1:4" ht="12">
      <c r="A76" s="138"/>
      <c r="B76" s="141" t="s">
        <v>703</v>
      </c>
      <c r="C76" s="573">
        <f>SUM(C73:C75)</f>
        <v>24346</v>
      </c>
      <c r="D76" s="573">
        <f>SUM(D73:D75)</f>
        <v>20647</v>
      </c>
    </row>
    <row r="77" spans="1:4" ht="12.75">
      <c r="A77" s="136"/>
      <c r="B77" s="140" t="s">
        <v>704</v>
      </c>
      <c r="C77" s="573">
        <f>SUM(C12,C34,C35,C36,C60,C71,C76)</f>
        <v>354742</v>
      </c>
      <c r="D77" s="573">
        <f>SUM(D12,D34,D35,D36,D60,D71,D76)</f>
        <v>323018</v>
      </c>
    </row>
    <row r="78" spans="1:4" ht="12.75">
      <c r="A78" s="136" t="s">
        <v>705</v>
      </c>
      <c r="B78" s="140" t="s">
        <v>706</v>
      </c>
      <c r="C78" s="668"/>
      <c r="D78" s="668"/>
    </row>
    <row r="79" spans="1:4" ht="14.25">
      <c r="A79" s="909" t="s">
        <v>707</v>
      </c>
      <c r="B79" s="909"/>
      <c r="C79" s="572"/>
      <c r="D79" s="572"/>
    </row>
    <row r="80" spans="1:4" ht="12.75">
      <c r="A80" s="143" t="s">
        <v>266</v>
      </c>
      <c r="B80" s="137" t="s">
        <v>708</v>
      </c>
      <c r="C80" s="571"/>
      <c r="D80" s="571"/>
    </row>
    <row r="81" spans="1:4" ht="11.25">
      <c r="A81" s="138" t="s">
        <v>658</v>
      </c>
      <c r="B81" s="144" t="s">
        <v>709</v>
      </c>
      <c r="C81" s="669">
        <v>31475</v>
      </c>
      <c r="D81" s="669">
        <v>31475</v>
      </c>
    </row>
    <row r="82" spans="1:4" ht="11.25">
      <c r="A82" s="145" t="s">
        <v>654</v>
      </c>
      <c r="B82" s="139" t="s">
        <v>710</v>
      </c>
      <c r="C82" s="668"/>
      <c r="D82" s="668"/>
    </row>
    <row r="83" spans="1:4" ht="11.25">
      <c r="A83" s="145" t="s">
        <v>654</v>
      </c>
      <c r="B83" s="139" t="s">
        <v>711</v>
      </c>
      <c r="C83" s="668"/>
      <c r="D83" s="668"/>
    </row>
    <row r="84" spans="1:4" ht="11.25">
      <c r="A84" s="138" t="s">
        <v>660</v>
      </c>
      <c r="B84" s="139" t="s">
        <v>712</v>
      </c>
      <c r="C84" s="669">
        <v>14934</v>
      </c>
      <c r="D84" s="669">
        <v>14934</v>
      </c>
    </row>
    <row r="85" spans="1:4" ht="11.25">
      <c r="A85" s="138" t="s">
        <v>666</v>
      </c>
      <c r="B85" s="139" t="s">
        <v>713</v>
      </c>
      <c r="C85" s="669">
        <v>21291</v>
      </c>
      <c r="D85" s="669">
        <v>20136</v>
      </c>
    </row>
    <row r="86" spans="1:4" ht="11.25">
      <c r="A86" s="138" t="s">
        <v>353</v>
      </c>
      <c r="B86" s="139" t="s">
        <v>714</v>
      </c>
      <c r="C86" s="669">
        <v>0</v>
      </c>
      <c r="D86" s="669">
        <v>0</v>
      </c>
    </row>
    <row r="87" spans="1:4" ht="11.25">
      <c r="A87" s="138" t="s">
        <v>354</v>
      </c>
      <c r="B87" s="139" t="s">
        <v>715</v>
      </c>
      <c r="C87" s="667">
        <v>24315</v>
      </c>
      <c r="D87" s="667">
        <v>2551</v>
      </c>
    </row>
    <row r="88" spans="1:4" ht="11.25">
      <c r="A88" s="138" t="s">
        <v>355</v>
      </c>
      <c r="B88" s="139" t="s">
        <v>716</v>
      </c>
      <c r="C88" s="669">
        <v>-26606</v>
      </c>
      <c r="D88" s="669">
        <v>-26606</v>
      </c>
    </row>
    <row r="89" spans="1:4" ht="11.25">
      <c r="A89" s="138" t="s">
        <v>717</v>
      </c>
      <c r="B89" s="139" t="s">
        <v>718</v>
      </c>
      <c r="C89" s="669">
        <v>3598</v>
      </c>
      <c r="D89" s="669">
        <v>21764</v>
      </c>
    </row>
    <row r="90" spans="1:4" ht="12">
      <c r="A90" s="145"/>
      <c r="B90" s="141" t="s">
        <v>719</v>
      </c>
      <c r="C90" s="573">
        <f>SUM(C81,C84:C89)</f>
        <v>69007</v>
      </c>
      <c r="D90" s="573">
        <f>SUM(D81,D84:D89)</f>
        <v>64254</v>
      </c>
    </row>
    <row r="91" spans="1:4" ht="12.75">
      <c r="A91" s="136" t="s">
        <v>299</v>
      </c>
      <c r="B91" s="140" t="s">
        <v>720</v>
      </c>
      <c r="C91" s="668">
        <v>6420</v>
      </c>
      <c r="D91" s="668">
        <v>6264</v>
      </c>
    </row>
    <row r="92" spans="1:4" ht="12.75">
      <c r="A92" s="136" t="s">
        <v>975</v>
      </c>
      <c r="B92" s="140" t="s">
        <v>976</v>
      </c>
      <c r="C92" s="668"/>
      <c r="D92" s="668"/>
    </row>
    <row r="93" spans="1:4" ht="12.75">
      <c r="A93" s="136" t="s">
        <v>677</v>
      </c>
      <c r="B93" s="140" t="s">
        <v>721</v>
      </c>
      <c r="C93" s="571"/>
      <c r="D93" s="571"/>
    </row>
    <row r="94" spans="1:4" ht="11.25">
      <c r="A94" s="138" t="s">
        <v>268</v>
      </c>
      <c r="B94" s="139" t="s">
        <v>722</v>
      </c>
      <c r="C94" s="669">
        <v>100806</v>
      </c>
      <c r="D94" s="669">
        <v>83341</v>
      </c>
    </row>
    <row r="95" spans="1:4" ht="11.25">
      <c r="A95" s="138" t="s">
        <v>269</v>
      </c>
      <c r="B95" s="139" t="s">
        <v>0</v>
      </c>
      <c r="C95" s="669"/>
      <c r="D95" s="669"/>
    </row>
    <row r="96" spans="1:4" ht="11.25">
      <c r="A96" s="138" t="s">
        <v>270</v>
      </c>
      <c r="B96" s="139" t="s">
        <v>726</v>
      </c>
      <c r="C96" s="669"/>
      <c r="D96" s="669"/>
    </row>
    <row r="97" spans="1:4" ht="11.25">
      <c r="A97" s="138" t="s">
        <v>271</v>
      </c>
      <c r="B97" s="139" t="s">
        <v>727</v>
      </c>
      <c r="C97" s="669">
        <v>118047</v>
      </c>
      <c r="D97" s="669">
        <v>119478</v>
      </c>
    </row>
    <row r="98" spans="1:4" ht="11.25">
      <c r="A98" s="138" t="s">
        <v>274</v>
      </c>
      <c r="B98" s="139" t="s">
        <v>728</v>
      </c>
      <c r="C98" s="669">
        <v>9</v>
      </c>
      <c r="D98" s="669">
        <v>9</v>
      </c>
    </row>
    <row r="99" spans="1:4" ht="11.25">
      <c r="A99" s="138" t="s">
        <v>277</v>
      </c>
      <c r="B99" s="139" t="s">
        <v>729</v>
      </c>
      <c r="C99" s="669"/>
      <c r="D99" s="669"/>
    </row>
    <row r="100" spans="1:4" ht="11.25">
      <c r="A100" s="138" t="s">
        <v>280</v>
      </c>
      <c r="B100" s="139" t="s">
        <v>730</v>
      </c>
      <c r="C100" s="670"/>
      <c r="D100" s="670"/>
    </row>
    <row r="101" spans="1:4" ht="11.25">
      <c r="A101" s="138" t="s">
        <v>284</v>
      </c>
      <c r="B101" s="139" t="s">
        <v>731</v>
      </c>
      <c r="C101" s="670"/>
      <c r="D101" s="670"/>
    </row>
    <row r="102" spans="1:4" ht="11.25">
      <c r="A102" s="138" t="s">
        <v>286</v>
      </c>
      <c r="B102" s="139" t="s">
        <v>732</v>
      </c>
      <c r="C102" s="670"/>
      <c r="D102" s="670"/>
    </row>
    <row r="103" spans="1:4" ht="12">
      <c r="A103" s="145"/>
      <c r="B103" s="141" t="s">
        <v>733</v>
      </c>
      <c r="C103" s="573">
        <f>SUM(C94:C102)</f>
        <v>218862</v>
      </c>
      <c r="D103" s="573">
        <f>SUM(D94:D102)</f>
        <v>202828</v>
      </c>
    </row>
    <row r="104" spans="1:4" ht="25.5">
      <c r="A104" s="136" t="s">
        <v>679</v>
      </c>
      <c r="B104" s="140" t="s">
        <v>734</v>
      </c>
      <c r="C104" s="667"/>
      <c r="D104" s="667"/>
    </row>
    <row r="105" spans="1:4" ht="12.75">
      <c r="A105" s="171" t="s">
        <v>906</v>
      </c>
      <c r="B105" s="172" t="s">
        <v>907</v>
      </c>
      <c r="C105" s="573">
        <f>SUM(C106:C108)</f>
        <v>0</v>
      </c>
      <c r="D105" s="573">
        <f>SUM(D106:D108)</f>
        <v>0</v>
      </c>
    </row>
    <row r="106" spans="1:4" ht="11.25">
      <c r="A106" s="173" t="s">
        <v>268</v>
      </c>
      <c r="B106" s="174" t="s">
        <v>908</v>
      </c>
      <c r="C106" s="667"/>
      <c r="D106" s="667"/>
    </row>
    <row r="107" spans="1:4" ht="11.25">
      <c r="A107" s="173" t="s">
        <v>269</v>
      </c>
      <c r="B107" s="174" t="s">
        <v>909</v>
      </c>
      <c r="C107" s="667"/>
      <c r="D107" s="667"/>
    </row>
    <row r="108" spans="1:4" ht="11.25">
      <c r="A108" s="173" t="s">
        <v>270</v>
      </c>
      <c r="B108" s="174" t="s">
        <v>881</v>
      </c>
      <c r="C108" s="667"/>
      <c r="D108" s="667"/>
    </row>
    <row r="109" spans="1:4" ht="12.75">
      <c r="A109" s="136" t="s">
        <v>689</v>
      </c>
      <c r="B109" s="140" t="s">
        <v>735</v>
      </c>
      <c r="C109" s="667">
        <v>24080</v>
      </c>
      <c r="D109" s="667">
        <v>21397</v>
      </c>
    </row>
    <row r="110" spans="1:4" ht="12.75">
      <c r="A110" s="136" t="s">
        <v>699</v>
      </c>
      <c r="B110" s="140" t="s">
        <v>736</v>
      </c>
      <c r="C110" s="571">
        <f>SUM(C111,C114,C117,C124,C127)</f>
        <v>33586</v>
      </c>
      <c r="D110" s="571">
        <f>SUM(D111,D114,D117,D124,D127)</f>
        <v>25667</v>
      </c>
    </row>
    <row r="111" spans="1:4" ht="11.25">
      <c r="A111" s="138" t="s">
        <v>658</v>
      </c>
      <c r="B111" s="139" t="s">
        <v>737</v>
      </c>
      <c r="C111" s="669">
        <v>13943</v>
      </c>
      <c r="D111" s="669">
        <v>10660</v>
      </c>
    </row>
    <row r="112" spans="1:4" ht="11.25">
      <c r="A112" s="138" t="s">
        <v>654</v>
      </c>
      <c r="B112" s="139" t="s">
        <v>738</v>
      </c>
      <c r="C112" s="668"/>
      <c r="D112" s="668"/>
    </row>
    <row r="113" spans="1:4" ht="11.25">
      <c r="A113" s="138" t="s">
        <v>654</v>
      </c>
      <c r="B113" s="139" t="s">
        <v>739</v>
      </c>
      <c r="C113" s="668"/>
      <c r="D113" s="668"/>
    </row>
    <row r="114" spans="1:4" ht="11.25">
      <c r="A114" s="138" t="s">
        <v>660</v>
      </c>
      <c r="B114" s="139" t="s">
        <v>740</v>
      </c>
      <c r="C114" s="669">
        <v>10977</v>
      </c>
      <c r="D114" s="669">
        <v>6083</v>
      </c>
    </row>
    <row r="115" spans="1:4" ht="11.25">
      <c r="A115" s="138" t="s">
        <v>654</v>
      </c>
      <c r="B115" s="139" t="s">
        <v>738</v>
      </c>
      <c r="C115" s="668"/>
      <c r="D115" s="668"/>
    </row>
    <row r="116" spans="1:4" ht="11.25">
      <c r="A116" s="138" t="s">
        <v>654</v>
      </c>
      <c r="B116" s="139" t="s">
        <v>739</v>
      </c>
      <c r="C116" s="668"/>
      <c r="D116" s="668"/>
    </row>
    <row r="117" spans="1:4" ht="11.25">
      <c r="A117" s="138" t="s">
        <v>666</v>
      </c>
      <c r="B117" s="139" t="s">
        <v>741</v>
      </c>
      <c r="C117" s="573">
        <f>SUM(C118,C121)</f>
        <v>0</v>
      </c>
      <c r="D117" s="573">
        <f>SUM(D118,D121)</f>
        <v>0</v>
      </c>
    </row>
    <row r="118" spans="1:4" ht="11.25">
      <c r="A118" s="138" t="s">
        <v>268</v>
      </c>
      <c r="B118" s="139" t="s">
        <v>742</v>
      </c>
      <c r="C118" s="668"/>
      <c r="D118" s="668"/>
    </row>
    <row r="119" spans="1:4" ht="11.25">
      <c r="A119" s="138" t="s">
        <v>654</v>
      </c>
      <c r="B119" s="139" t="s">
        <v>738</v>
      </c>
      <c r="C119" s="670"/>
      <c r="D119" s="670"/>
    </row>
    <row r="120" spans="1:4" ht="11.25">
      <c r="A120" s="138" t="s">
        <v>654</v>
      </c>
      <c r="B120" s="139" t="s">
        <v>739</v>
      </c>
      <c r="C120" s="670"/>
      <c r="D120" s="670"/>
    </row>
    <row r="121" spans="1:4" ht="11.25">
      <c r="A121" s="138" t="s">
        <v>269</v>
      </c>
      <c r="B121" s="139" t="s">
        <v>743</v>
      </c>
      <c r="C121" s="670"/>
      <c r="D121" s="670"/>
    </row>
    <row r="122" spans="1:4" ht="11.25">
      <c r="A122" s="138" t="s">
        <v>654</v>
      </c>
      <c r="B122" s="139" t="s">
        <v>738</v>
      </c>
      <c r="C122" s="670"/>
      <c r="D122" s="670"/>
    </row>
    <row r="123" spans="1:4" ht="11.25">
      <c r="A123" s="138" t="s">
        <v>654</v>
      </c>
      <c r="B123" s="139" t="s">
        <v>739</v>
      </c>
      <c r="C123" s="670"/>
      <c r="D123" s="670"/>
    </row>
    <row r="124" spans="1:4" ht="11.25">
      <c r="A124" s="138" t="s">
        <v>353</v>
      </c>
      <c r="B124" s="139" t="s">
        <v>974</v>
      </c>
      <c r="C124" s="670"/>
      <c r="D124" s="670"/>
    </row>
    <row r="125" spans="1:4" ht="11.25">
      <c r="A125" s="138" t="s">
        <v>654</v>
      </c>
      <c r="B125" s="139" t="s">
        <v>738</v>
      </c>
      <c r="C125" s="670"/>
      <c r="D125" s="670"/>
    </row>
    <row r="126" spans="1:4" ht="11.25">
      <c r="A126" s="138" t="s">
        <v>654</v>
      </c>
      <c r="B126" s="139" t="s">
        <v>739</v>
      </c>
      <c r="C126" s="670"/>
      <c r="D126" s="670"/>
    </row>
    <row r="127" spans="1:4" ht="11.25">
      <c r="A127" s="138" t="s">
        <v>354</v>
      </c>
      <c r="B127" s="139" t="s">
        <v>744</v>
      </c>
      <c r="C127" s="667">
        <v>8666</v>
      </c>
      <c r="D127" s="667">
        <v>8924</v>
      </c>
    </row>
    <row r="128" spans="1:4" ht="11.25">
      <c r="A128" s="138" t="s">
        <v>654</v>
      </c>
      <c r="B128" s="139" t="s">
        <v>738</v>
      </c>
      <c r="C128" s="667"/>
      <c r="D128" s="667"/>
    </row>
    <row r="129" spans="1:4" ht="11.25">
      <c r="A129" s="138" t="s">
        <v>654</v>
      </c>
      <c r="B129" s="139" t="s">
        <v>739</v>
      </c>
      <c r="C129" s="670"/>
      <c r="D129" s="670"/>
    </row>
    <row r="130" spans="1:4" ht="11.25">
      <c r="A130" s="138" t="s">
        <v>654</v>
      </c>
      <c r="B130" s="139" t="s">
        <v>745</v>
      </c>
      <c r="C130" s="667">
        <v>1696</v>
      </c>
      <c r="D130" s="667">
        <v>1784</v>
      </c>
    </row>
    <row r="131" spans="1:4" ht="11.25">
      <c r="A131" s="138" t="s">
        <v>654</v>
      </c>
      <c r="B131" s="139" t="s">
        <v>746</v>
      </c>
      <c r="C131" s="667">
        <v>1900</v>
      </c>
      <c r="D131" s="667">
        <v>1794</v>
      </c>
    </row>
    <row r="132" spans="1:4" ht="11.25">
      <c r="A132" s="138" t="s">
        <v>654</v>
      </c>
      <c r="B132" s="139" t="s">
        <v>747</v>
      </c>
      <c r="C132" s="667">
        <v>205</v>
      </c>
      <c r="D132" s="667">
        <v>187</v>
      </c>
    </row>
    <row r="133" spans="1:4" ht="12.75">
      <c r="A133" s="136" t="s">
        <v>705</v>
      </c>
      <c r="B133" s="140" t="s">
        <v>748</v>
      </c>
      <c r="C133" s="572"/>
      <c r="D133" s="572"/>
    </row>
    <row r="134" spans="1:4" ht="11.25">
      <c r="A134" s="138" t="s">
        <v>658</v>
      </c>
      <c r="B134" s="139" t="s">
        <v>245</v>
      </c>
      <c r="C134" s="667">
        <v>2072</v>
      </c>
      <c r="D134" s="667">
        <v>2260</v>
      </c>
    </row>
    <row r="135" spans="1:4" ht="11.25">
      <c r="A135" s="138" t="s">
        <v>660</v>
      </c>
      <c r="B135" s="139" t="s">
        <v>136</v>
      </c>
      <c r="C135" s="667">
        <v>715</v>
      </c>
      <c r="D135" s="667">
        <v>348</v>
      </c>
    </row>
    <row r="136" spans="1:4" ht="12">
      <c r="A136" s="138"/>
      <c r="B136" s="141" t="s">
        <v>345</v>
      </c>
      <c r="C136" s="573">
        <f>SUM(C134:C135)</f>
        <v>2787</v>
      </c>
      <c r="D136" s="573">
        <f>SUM(D134:D135)</f>
        <v>2608</v>
      </c>
    </row>
    <row r="137" spans="1:4" ht="12.75">
      <c r="A137" s="145"/>
      <c r="B137" s="140" t="s">
        <v>749</v>
      </c>
      <c r="C137" s="573">
        <f>SUM(C90,C91,C92,C103,C104,C105,C109,C110,C136)</f>
        <v>354742</v>
      </c>
      <c r="D137" s="573">
        <f>SUM(D90,D91,D92,D103,D104,D105,D109,D110,D136)</f>
        <v>323018</v>
      </c>
    </row>
    <row r="138" spans="1:4" ht="12.75">
      <c r="A138" s="136" t="s">
        <v>750</v>
      </c>
      <c r="B138" s="140" t="s">
        <v>751</v>
      </c>
      <c r="C138" s="668"/>
      <c r="D138" s="668"/>
    </row>
    <row r="139" spans="1:2" ht="11.25">
      <c r="A139" s="25"/>
      <c r="B139" s="25"/>
    </row>
    <row r="140" spans="1:2" ht="11.25">
      <c r="A140" s="25"/>
      <c r="B140" s="25"/>
    </row>
    <row r="141" spans="1:2" ht="11.25">
      <c r="A141" s="25"/>
      <c r="B141" s="25"/>
    </row>
    <row r="142" spans="1:2" ht="11.25">
      <c r="A142" s="25"/>
      <c r="B142" s="25"/>
    </row>
    <row r="143" spans="1:2" ht="11.25">
      <c r="A143" s="25"/>
      <c r="B143" s="25"/>
    </row>
    <row r="144" spans="1:2" ht="11.25">
      <c r="A144" s="25"/>
      <c r="B144" s="25"/>
    </row>
    <row r="145" spans="1:2" ht="11.25">
      <c r="A145" s="25"/>
      <c r="B145" s="25"/>
    </row>
    <row r="146" spans="1:2" ht="11.25">
      <c r="A146" s="25"/>
      <c r="B146" s="25"/>
    </row>
    <row r="147" spans="1:2" ht="11.25">
      <c r="A147" s="25"/>
      <c r="B147" s="25"/>
    </row>
    <row r="148" spans="1:2" ht="11.25">
      <c r="A148" s="25"/>
      <c r="B148" s="25"/>
    </row>
    <row r="149" spans="1:2" ht="11.25">
      <c r="A149" s="25"/>
      <c r="B149" s="25"/>
    </row>
    <row r="150" spans="1:2" ht="11.25">
      <c r="A150" s="25"/>
      <c r="B150" s="25"/>
    </row>
    <row r="151" spans="1:2" ht="11.25">
      <c r="A151" s="25"/>
      <c r="B151" s="25"/>
    </row>
    <row r="152" spans="1:2" ht="11.25">
      <c r="A152" s="25"/>
      <c r="B152" s="25"/>
    </row>
    <row r="153" spans="1:2" ht="11.25">
      <c r="A153" s="25"/>
      <c r="B153" s="25"/>
    </row>
    <row r="154" spans="1:2" ht="11.25">
      <c r="A154" s="25"/>
      <c r="B154" s="25"/>
    </row>
    <row r="155" spans="1:2" ht="11.25">
      <c r="A155" s="25"/>
      <c r="B155" s="25"/>
    </row>
    <row r="156" spans="1:2" ht="11.25">
      <c r="A156" s="25"/>
      <c r="B156" s="25"/>
    </row>
    <row r="157" spans="1:2" ht="11.25">
      <c r="A157" s="25"/>
      <c r="B157" s="25"/>
    </row>
    <row r="158" spans="1:2" ht="11.25">
      <c r="A158" s="25"/>
      <c r="B158" s="25"/>
    </row>
    <row r="159" spans="1:2" ht="11.25">
      <c r="A159" s="25"/>
      <c r="B159" s="25"/>
    </row>
    <row r="160" spans="1:2" ht="11.25">
      <c r="A160" s="25"/>
      <c r="B160" s="25"/>
    </row>
    <row r="161" spans="1:2" ht="11.25">
      <c r="A161" s="25"/>
      <c r="B161" s="25"/>
    </row>
    <row r="162" spans="1:2" ht="11.25">
      <c r="A162" s="25"/>
      <c r="B162" s="25"/>
    </row>
    <row r="163" spans="1:2" ht="11.25">
      <c r="A163" s="25"/>
      <c r="B163" s="25"/>
    </row>
    <row r="164" spans="1:2" ht="11.25">
      <c r="A164" s="25"/>
      <c r="B164" s="25"/>
    </row>
    <row r="165" spans="1:2" ht="11.25">
      <c r="A165" s="25"/>
      <c r="B165" s="25"/>
    </row>
    <row r="166" spans="1:2" ht="11.25">
      <c r="A166" s="25"/>
      <c r="B166" s="25"/>
    </row>
    <row r="167" spans="1:2" ht="11.25">
      <c r="A167" s="25"/>
      <c r="B167" s="25"/>
    </row>
    <row r="168" spans="1:2" ht="11.25">
      <c r="A168" s="25"/>
      <c r="B168" s="25"/>
    </row>
    <row r="169" spans="1:2" ht="11.25">
      <c r="A169" s="25"/>
      <c r="B169" s="25"/>
    </row>
    <row r="170" spans="1:2" ht="11.25">
      <c r="A170" s="25"/>
      <c r="B170" s="25"/>
    </row>
    <row r="171" spans="1:2" ht="11.25">
      <c r="A171" s="25"/>
      <c r="B171" s="25"/>
    </row>
    <row r="172" spans="1:2" ht="11.25">
      <c r="A172" s="25"/>
      <c r="B172" s="25"/>
    </row>
    <row r="173" spans="1:2" ht="11.25">
      <c r="A173" s="25"/>
      <c r="B173" s="25"/>
    </row>
    <row r="174" spans="1:2" ht="11.25">
      <c r="A174" s="25"/>
      <c r="B174" s="25"/>
    </row>
    <row r="175" spans="1:2" ht="11.25">
      <c r="A175" s="25"/>
      <c r="B175" s="25"/>
    </row>
    <row r="176" spans="1:2" ht="11.25">
      <c r="A176" s="25"/>
      <c r="B176" s="25"/>
    </row>
    <row r="177" spans="1:2" ht="11.25">
      <c r="A177" s="25"/>
      <c r="B177" s="25"/>
    </row>
    <row r="178" spans="1:2" ht="11.25">
      <c r="A178" s="25"/>
      <c r="B178" s="25"/>
    </row>
    <row r="179" spans="1:2" ht="11.25">
      <c r="A179" s="25"/>
      <c r="B179" s="25"/>
    </row>
    <row r="180" spans="1:2" ht="11.25">
      <c r="A180" s="25"/>
      <c r="B180" s="25"/>
    </row>
    <row r="181" spans="1:2" ht="11.25">
      <c r="A181" s="25"/>
      <c r="B181" s="25"/>
    </row>
    <row r="182" spans="1:2" ht="11.25">
      <c r="A182" s="25"/>
      <c r="B182" s="25"/>
    </row>
    <row r="183" spans="1:2" ht="11.25">
      <c r="A183" s="25"/>
      <c r="B183" s="25"/>
    </row>
    <row r="184" spans="1:2" ht="11.25">
      <c r="A184" s="25"/>
      <c r="B184" s="25"/>
    </row>
    <row r="185" spans="1:2" ht="11.25">
      <c r="A185" s="25"/>
      <c r="B185" s="25"/>
    </row>
    <row r="186" spans="1:2" ht="11.25">
      <c r="A186" s="25"/>
      <c r="B186" s="25"/>
    </row>
    <row r="187" spans="1:2" ht="11.25">
      <c r="A187" s="25"/>
      <c r="B187" s="25"/>
    </row>
    <row r="188" spans="1:2" ht="11.25">
      <c r="A188" s="25"/>
      <c r="B188" s="25"/>
    </row>
    <row r="189" spans="1:2" ht="11.25">
      <c r="A189" s="25"/>
      <c r="B189" s="25"/>
    </row>
    <row r="190" spans="1:2" ht="11.25">
      <c r="A190" s="25"/>
      <c r="B190" s="25"/>
    </row>
    <row r="191" spans="1:2" ht="11.25">
      <c r="A191" s="25"/>
      <c r="B191" s="25"/>
    </row>
    <row r="192" spans="1:2" ht="11.25">
      <c r="A192" s="25"/>
      <c r="B192" s="25"/>
    </row>
    <row r="193" spans="1:2" ht="11.25">
      <c r="A193" s="25"/>
      <c r="B193" s="25"/>
    </row>
    <row r="194" spans="1:2" ht="11.25">
      <c r="A194" s="25"/>
      <c r="B194" s="25"/>
    </row>
    <row r="195" spans="1:2" ht="11.25">
      <c r="A195" s="25"/>
      <c r="B195" s="25"/>
    </row>
    <row r="196" spans="1:2" ht="11.25">
      <c r="A196" s="25"/>
      <c r="B196" s="25"/>
    </row>
    <row r="197" spans="1:2" ht="11.25">
      <c r="A197" s="25"/>
      <c r="B197" s="25"/>
    </row>
    <row r="198" spans="1:2" ht="11.25">
      <c r="A198" s="25"/>
      <c r="B198" s="25"/>
    </row>
    <row r="199" spans="1:2" ht="11.25">
      <c r="A199" s="25"/>
      <c r="B199" s="25"/>
    </row>
    <row r="200" spans="1:2" ht="11.25">
      <c r="A200" s="25"/>
      <c r="B200" s="25"/>
    </row>
    <row r="201" spans="1:2" ht="11.25">
      <c r="A201" s="25"/>
      <c r="B201" s="25"/>
    </row>
    <row r="202" spans="1:2" ht="11.25">
      <c r="A202" s="25"/>
      <c r="B202" s="25"/>
    </row>
    <row r="203" spans="1:2" ht="11.25">
      <c r="A203" s="25"/>
      <c r="B203" s="25"/>
    </row>
    <row r="204" spans="1:2" ht="11.25">
      <c r="A204" s="25"/>
      <c r="B204" s="25"/>
    </row>
    <row r="205" spans="1:2" ht="11.25">
      <c r="A205" s="25"/>
      <c r="B205" s="25"/>
    </row>
    <row r="206" spans="1:2" ht="11.25">
      <c r="A206" s="25"/>
      <c r="B206" s="25"/>
    </row>
    <row r="207" spans="1:2" ht="11.25">
      <c r="A207" s="25"/>
      <c r="B207" s="25"/>
    </row>
    <row r="208" spans="1:2" ht="11.25">
      <c r="A208" s="25"/>
      <c r="B208" s="25"/>
    </row>
    <row r="209" spans="1:2" ht="11.25">
      <c r="A209" s="25"/>
      <c r="B209" s="25"/>
    </row>
    <row r="210" spans="1:2" ht="11.25">
      <c r="A210" s="25"/>
      <c r="B210" s="25"/>
    </row>
    <row r="211" spans="1:2" ht="11.25">
      <c r="A211" s="25"/>
      <c r="B211" s="25"/>
    </row>
    <row r="212" spans="1:2" ht="11.25">
      <c r="A212" s="25"/>
      <c r="B212" s="25"/>
    </row>
    <row r="213" spans="1:2" ht="11.25">
      <c r="A213" s="25"/>
      <c r="B213" s="25"/>
    </row>
    <row r="214" spans="1:2" ht="11.25">
      <c r="A214" s="25"/>
      <c r="B214" s="25"/>
    </row>
    <row r="215" spans="1:2" ht="11.25">
      <c r="A215" s="25"/>
      <c r="B215" s="25"/>
    </row>
    <row r="216" spans="1:2" ht="11.25">
      <c r="A216" s="25"/>
      <c r="B216" s="25"/>
    </row>
    <row r="217" spans="1:2" ht="11.25">
      <c r="A217" s="25"/>
      <c r="B217" s="25"/>
    </row>
    <row r="218" spans="1:2" ht="11.25">
      <c r="A218" s="25"/>
      <c r="B218" s="25"/>
    </row>
    <row r="219" spans="1:2" ht="11.25">
      <c r="A219" s="25"/>
      <c r="B219" s="25"/>
    </row>
    <row r="220" spans="1:2" ht="11.25">
      <c r="A220" s="25"/>
      <c r="B220" s="25"/>
    </row>
    <row r="221" spans="1:2" ht="11.25">
      <c r="A221" s="25"/>
      <c r="B221" s="25"/>
    </row>
    <row r="222" spans="1:2" ht="11.25">
      <c r="A222" s="25"/>
      <c r="B222" s="25"/>
    </row>
    <row r="223" spans="1:2" ht="11.25">
      <c r="A223" s="25"/>
      <c r="B223" s="25"/>
    </row>
    <row r="224" spans="1:2" ht="11.25">
      <c r="A224" s="25"/>
      <c r="B224" s="25"/>
    </row>
    <row r="225" spans="1:2" ht="11.25">
      <c r="A225" s="25"/>
      <c r="B225" s="25"/>
    </row>
    <row r="226" spans="1:2" ht="11.25">
      <c r="A226" s="25"/>
      <c r="B226" s="25"/>
    </row>
    <row r="227" spans="1:2" ht="11.25">
      <c r="A227" s="25"/>
      <c r="B227" s="25"/>
    </row>
    <row r="228" spans="1:2" ht="11.25">
      <c r="A228" s="25"/>
      <c r="B228" s="25"/>
    </row>
    <row r="229" spans="1:2" ht="11.25">
      <c r="A229" s="25"/>
      <c r="B229" s="25"/>
    </row>
    <row r="230" spans="1:2" ht="11.25">
      <c r="A230" s="25"/>
      <c r="B230" s="25"/>
    </row>
    <row r="231" spans="1:2" ht="11.25">
      <c r="A231" s="25"/>
      <c r="B231" s="25"/>
    </row>
    <row r="232" spans="1:2" ht="11.25">
      <c r="A232" s="25"/>
      <c r="B232" s="25"/>
    </row>
    <row r="233" spans="1:2" ht="11.25">
      <c r="A233" s="25"/>
      <c r="B233" s="25"/>
    </row>
    <row r="234" spans="1:2" ht="11.25">
      <c r="A234" s="25"/>
      <c r="B234" s="25"/>
    </row>
    <row r="235" spans="1:2" ht="11.25">
      <c r="A235" s="25"/>
      <c r="B235" s="25"/>
    </row>
    <row r="236" spans="1:2" ht="11.25">
      <c r="A236" s="25"/>
      <c r="B236" s="25"/>
    </row>
    <row r="237" spans="1:2" ht="11.25">
      <c r="A237" s="25"/>
      <c r="B237" s="25"/>
    </row>
    <row r="238" spans="1:2" ht="11.25">
      <c r="A238" s="25"/>
      <c r="B238" s="25"/>
    </row>
    <row r="239" spans="1:2" ht="11.25">
      <c r="A239" s="25"/>
      <c r="B239" s="25"/>
    </row>
    <row r="240" spans="1:2" ht="11.25">
      <c r="A240" s="25"/>
      <c r="B240" s="25"/>
    </row>
    <row r="241" spans="1:2" ht="11.25">
      <c r="A241" s="25"/>
      <c r="B241" s="25"/>
    </row>
    <row r="242" spans="1:2" ht="11.25">
      <c r="A242" s="25"/>
      <c r="B242" s="25"/>
    </row>
    <row r="243" spans="1:2" ht="11.25">
      <c r="A243" s="25"/>
      <c r="B243" s="25"/>
    </row>
    <row r="244" spans="1:2" ht="11.25">
      <c r="A244" s="25"/>
      <c r="B244" s="25"/>
    </row>
    <row r="245" spans="1:2" ht="11.25">
      <c r="A245" s="25"/>
      <c r="B245" s="25"/>
    </row>
    <row r="246" spans="1:2" ht="11.25">
      <c r="A246" s="25"/>
      <c r="B246" s="25"/>
    </row>
    <row r="247" spans="1:2" ht="11.25">
      <c r="A247" s="25"/>
      <c r="B247" s="25"/>
    </row>
    <row r="248" spans="1:2" ht="11.25">
      <c r="A248" s="25"/>
      <c r="B248" s="25"/>
    </row>
    <row r="249" spans="1:2" ht="11.25">
      <c r="A249" s="25"/>
      <c r="B249" s="25"/>
    </row>
    <row r="250" spans="1:2" ht="11.25">
      <c r="A250" s="25"/>
      <c r="B250" s="25"/>
    </row>
    <row r="251" spans="1:2" ht="11.25">
      <c r="A251" s="25"/>
      <c r="B251" s="25"/>
    </row>
    <row r="252" spans="1:2" ht="11.25">
      <c r="A252" s="25"/>
      <c r="B252" s="25"/>
    </row>
    <row r="253" spans="1:2" ht="11.25">
      <c r="A253" s="25"/>
      <c r="B253" s="25"/>
    </row>
    <row r="254" spans="1:2" ht="11.25">
      <c r="A254" s="25"/>
      <c r="B254" s="25"/>
    </row>
    <row r="255" spans="1:2" ht="11.25">
      <c r="A255" s="25"/>
      <c r="B255" s="25"/>
    </row>
    <row r="256" spans="1:2" ht="11.25">
      <c r="A256" s="25"/>
      <c r="B256" s="25"/>
    </row>
    <row r="257" spans="1:2" ht="11.25">
      <c r="A257" s="25"/>
      <c r="B257" s="25"/>
    </row>
    <row r="258" spans="1:2" ht="11.25">
      <c r="A258" s="25"/>
      <c r="B258" s="25"/>
    </row>
    <row r="259" spans="1:2" ht="11.25">
      <c r="A259" s="25"/>
      <c r="B259" s="25"/>
    </row>
    <row r="260" spans="1:2" ht="11.25">
      <c r="A260" s="25"/>
      <c r="B260" s="25"/>
    </row>
    <row r="261" spans="1:2" ht="11.25">
      <c r="A261" s="25"/>
      <c r="B261" s="25"/>
    </row>
    <row r="262" spans="1:2" ht="11.25">
      <c r="A262" s="25"/>
      <c r="B262" s="25"/>
    </row>
    <row r="263" spans="1:2" ht="11.25">
      <c r="A263" s="25"/>
      <c r="B263" s="25"/>
    </row>
    <row r="264" spans="1:2" ht="11.25">
      <c r="A264" s="25"/>
      <c r="B264" s="25"/>
    </row>
    <row r="265" spans="1:2" ht="11.25">
      <c r="A265" s="25"/>
      <c r="B265" s="25"/>
    </row>
    <row r="266" spans="1:2" ht="11.25">
      <c r="A266" s="25"/>
      <c r="B266" s="25"/>
    </row>
    <row r="267" spans="1:2" ht="11.25">
      <c r="A267" s="25"/>
      <c r="B267" s="25"/>
    </row>
    <row r="268" spans="1:2" ht="11.25">
      <c r="A268" s="25"/>
      <c r="B268" s="25"/>
    </row>
    <row r="269" spans="1:2" ht="11.25">
      <c r="A269" s="25"/>
      <c r="B269" s="25"/>
    </row>
    <row r="270" spans="1:2" ht="11.25">
      <c r="A270" s="25"/>
      <c r="B270" s="25"/>
    </row>
    <row r="271" spans="1:2" ht="11.25">
      <c r="A271" s="25"/>
      <c r="B271" s="25"/>
    </row>
    <row r="272" spans="1:2" ht="11.25">
      <c r="A272" s="25"/>
      <c r="B272" s="25"/>
    </row>
    <row r="273" spans="1:2" ht="11.25">
      <c r="A273" s="25"/>
      <c r="B273" s="25"/>
    </row>
    <row r="274" spans="1:2" ht="11.25">
      <c r="A274" s="25"/>
      <c r="B274" s="25"/>
    </row>
    <row r="275" spans="1:2" ht="11.25">
      <c r="A275" s="25"/>
      <c r="B275" s="25"/>
    </row>
    <row r="276" spans="1:2" ht="11.25">
      <c r="A276" s="25"/>
      <c r="B276" s="25"/>
    </row>
    <row r="277" spans="1:2" ht="11.25">
      <c r="A277" s="25"/>
      <c r="B277" s="25"/>
    </row>
    <row r="278" spans="1:2" ht="11.25">
      <c r="A278" s="25"/>
      <c r="B278" s="25"/>
    </row>
    <row r="279" spans="1:2" ht="11.25">
      <c r="A279" s="25"/>
      <c r="B279" s="25"/>
    </row>
    <row r="280" spans="1:2" ht="11.25">
      <c r="A280" s="25"/>
      <c r="B280" s="25"/>
    </row>
    <row r="281" spans="1:2" ht="11.25">
      <c r="A281" s="25"/>
      <c r="B281" s="25"/>
    </row>
    <row r="282" spans="1:2" ht="11.25">
      <c r="A282" s="25"/>
      <c r="B282" s="25"/>
    </row>
    <row r="283" spans="1:2" ht="11.25">
      <c r="A283" s="25"/>
      <c r="B283" s="25"/>
    </row>
    <row r="284" spans="1:2" ht="11.25">
      <c r="A284" s="25"/>
      <c r="B284" s="25"/>
    </row>
    <row r="285" spans="1:2" ht="11.25">
      <c r="A285" s="25"/>
      <c r="B285" s="25"/>
    </row>
    <row r="286" spans="1:2" ht="11.25">
      <c r="A286" s="25"/>
      <c r="B286" s="25"/>
    </row>
    <row r="287" spans="1:2" ht="11.25">
      <c r="A287" s="25"/>
      <c r="B287" s="25"/>
    </row>
    <row r="288" spans="1:2" ht="11.25">
      <c r="A288" s="25"/>
      <c r="B288" s="25"/>
    </row>
    <row r="289" spans="1:2" ht="11.25">
      <c r="A289" s="25"/>
      <c r="B289" s="25"/>
    </row>
    <row r="290" spans="1:2" ht="11.25">
      <c r="A290" s="25"/>
      <c r="B290" s="25"/>
    </row>
    <row r="291" spans="1:2" ht="11.25">
      <c r="A291" s="25"/>
      <c r="B291" s="25"/>
    </row>
    <row r="292" spans="1:2" ht="11.25">
      <c r="A292" s="25"/>
      <c r="B292" s="25"/>
    </row>
    <row r="293" spans="1:2" ht="11.25">
      <c r="A293" s="25"/>
      <c r="B293" s="25"/>
    </row>
    <row r="294" spans="1:2" ht="11.25">
      <c r="A294" s="25"/>
      <c r="B294" s="25"/>
    </row>
    <row r="295" spans="1:2" ht="11.25">
      <c r="A295" s="25"/>
      <c r="B295" s="25"/>
    </row>
    <row r="296" spans="1:2" ht="11.25">
      <c r="A296" s="25"/>
      <c r="B296" s="25"/>
    </row>
    <row r="297" spans="1:2" ht="11.25">
      <c r="A297" s="25"/>
      <c r="B297" s="25"/>
    </row>
    <row r="298" spans="1:2" ht="11.25">
      <c r="A298" s="25"/>
      <c r="B298" s="25"/>
    </row>
    <row r="299" spans="1:2" ht="11.25">
      <c r="A299" s="25"/>
      <c r="B299" s="25"/>
    </row>
    <row r="300" spans="1:2" ht="11.25">
      <c r="A300" s="25"/>
      <c r="B300" s="25"/>
    </row>
    <row r="301" spans="1:2" ht="11.25">
      <c r="A301" s="25"/>
      <c r="B301" s="25"/>
    </row>
    <row r="302" spans="1:2" ht="11.25">
      <c r="A302" s="25"/>
      <c r="B302" s="25"/>
    </row>
    <row r="303" spans="1:2" ht="11.25">
      <c r="A303" s="25"/>
      <c r="B303" s="25"/>
    </row>
    <row r="304" spans="1:2" ht="11.25">
      <c r="A304" s="25"/>
      <c r="B304" s="25"/>
    </row>
    <row r="305" spans="1:2" ht="11.25">
      <c r="A305" s="25"/>
      <c r="B305" s="25"/>
    </row>
    <row r="306" spans="1:2" ht="11.25">
      <c r="A306" s="25"/>
      <c r="B306" s="25"/>
    </row>
    <row r="307" spans="1:2" ht="11.25">
      <c r="A307" s="25"/>
      <c r="B307" s="25"/>
    </row>
    <row r="308" spans="1:2" ht="11.25">
      <c r="A308" s="25"/>
      <c r="B308" s="25"/>
    </row>
    <row r="309" spans="1:2" ht="11.25">
      <c r="A309" s="25"/>
      <c r="B309" s="25"/>
    </row>
    <row r="310" spans="1:2" ht="11.25">
      <c r="A310" s="25"/>
      <c r="B310" s="25"/>
    </row>
    <row r="311" spans="1:2" ht="11.25">
      <c r="A311" s="25"/>
      <c r="B311" s="25"/>
    </row>
    <row r="312" spans="1:2" ht="11.25">
      <c r="A312" s="25"/>
      <c r="B312" s="25"/>
    </row>
    <row r="313" spans="1:2" ht="11.25">
      <c r="A313" s="25"/>
      <c r="B313" s="25"/>
    </row>
    <row r="314" spans="1:2" ht="11.25">
      <c r="A314" s="25"/>
      <c r="B314" s="25"/>
    </row>
    <row r="315" spans="1:2" ht="11.25">
      <c r="A315" s="25"/>
      <c r="B315" s="25"/>
    </row>
    <row r="316" spans="1:2" ht="11.25">
      <c r="A316" s="25"/>
      <c r="B316" s="25"/>
    </row>
    <row r="317" spans="1:2" ht="11.25">
      <c r="A317" s="25"/>
      <c r="B317" s="25"/>
    </row>
    <row r="318" spans="1:2" ht="11.25">
      <c r="A318" s="25"/>
      <c r="B318" s="25"/>
    </row>
    <row r="319" spans="1:2" ht="11.25">
      <c r="A319" s="25"/>
      <c r="B319" s="25"/>
    </row>
    <row r="320" spans="1:2" ht="11.25">
      <c r="A320" s="25"/>
      <c r="B320" s="25"/>
    </row>
    <row r="321" spans="1:2" ht="11.25">
      <c r="A321" s="25"/>
      <c r="B321" s="25"/>
    </row>
    <row r="322" spans="1:2" ht="11.25">
      <c r="A322" s="25"/>
      <c r="B322" s="25"/>
    </row>
    <row r="323" spans="1:2" ht="11.25">
      <c r="A323" s="25"/>
      <c r="B323" s="25"/>
    </row>
    <row r="324" spans="1:2" ht="11.25">
      <c r="A324" s="25"/>
      <c r="B324" s="25"/>
    </row>
    <row r="325" spans="1:2" ht="11.25">
      <c r="A325" s="25"/>
      <c r="B325" s="25"/>
    </row>
    <row r="326" spans="1:2" ht="11.25">
      <c r="A326" s="25"/>
      <c r="B326" s="25"/>
    </row>
    <row r="327" spans="1:2" ht="11.25">
      <c r="A327" s="25"/>
      <c r="B327" s="25"/>
    </row>
    <row r="328" spans="1:2" ht="11.25">
      <c r="A328" s="25"/>
      <c r="B328" s="25"/>
    </row>
    <row r="329" spans="1:2" ht="11.25">
      <c r="A329" s="25"/>
      <c r="B329" s="25"/>
    </row>
    <row r="330" spans="1:2" ht="11.25">
      <c r="A330" s="25"/>
      <c r="B330" s="25"/>
    </row>
    <row r="331" spans="1:2" ht="11.25">
      <c r="A331" s="25"/>
      <c r="B331" s="25"/>
    </row>
    <row r="332" spans="1:2" ht="11.25">
      <c r="A332" s="25"/>
      <c r="B332" s="25"/>
    </row>
    <row r="333" spans="1:2" ht="11.25">
      <c r="A333" s="25"/>
      <c r="B333" s="25"/>
    </row>
    <row r="334" spans="1:2" ht="11.25">
      <c r="A334" s="25"/>
      <c r="B334" s="25"/>
    </row>
    <row r="335" spans="1:2" ht="11.25">
      <c r="A335" s="25"/>
      <c r="B335" s="25"/>
    </row>
    <row r="336" spans="1:2" ht="11.25">
      <c r="A336" s="25"/>
      <c r="B336" s="25"/>
    </row>
    <row r="337" spans="1:2" ht="11.25">
      <c r="A337" s="25"/>
      <c r="B337" s="25"/>
    </row>
    <row r="338" spans="1:2" ht="11.25">
      <c r="A338" s="25"/>
      <c r="B338" s="25"/>
    </row>
    <row r="339" spans="1:2" ht="11.25">
      <c r="A339" s="25"/>
      <c r="B339" s="25"/>
    </row>
    <row r="340" spans="1:2" ht="11.25">
      <c r="A340" s="25"/>
      <c r="B340" s="25"/>
    </row>
    <row r="341" spans="1:2" ht="11.25">
      <c r="A341" s="25"/>
      <c r="B341" s="25"/>
    </row>
    <row r="342" spans="1:2" ht="11.25">
      <c r="A342" s="25"/>
      <c r="B342" s="25"/>
    </row>
    <row r="343" spans="1:2" ht="11.25">
      <c r="A343" s="25"/>
      <c r="B343" s="25"/>
    </row>
    <row r="344" spans="1:2" ht="11.25">
      <c r="A344" s="25"/>
      <c r="B344" s="25"/>
    </row>
    <row r="345" spans="1:2" ht="11.25">
      <c r="A345" s="25"/>
      <c r="B345" s="25"/>
    </row>
    <row r="346" spans="1:2" ht="11.25">
      <c r="A346" s="25"/>
      <c r="B346" s="25"/>
    </row>
    <row r="347" spans="1:2" ht="11.25">
      <c r="A347" s="25"/>
      <c r="B347" s="25"/>
    </row>
    <row r="348" spans="1:2" ht="11.25">
      <c r="A348" s="25"/>
      <c r="B348" s="25"/>
    </row>
    <row r="349" spans="1:2" ht="11.25">
      <c r="A349" s="25"/>
      <c r="B349" s="25"/>
    </row>
    <row r="350" spans="1:2" ht="11.25">
      <c r="A350" s="25"/>
      <c r="B350" s="25"/>
    </row>
    <row r="351" spans="1:2" ht="11.25">
      <c r="A351" s="25"/>
      <c r="B351" s="25"/>
    </row>
    <row r="352" spans="1:2" ht="11.25">
      <c r="A352" s="25"/>
      <c r="B352" s="25"/>
    </row>
    <row r="353" spans="1:2" ht="11.25">
      <c r="A353" s="25"/>
      <c r="B353" s="25"/>
    </row>
    <row r="354" spans="1:2" ht="11.25">
      <c r="A354" s="25"/>
      <c r="B354" s="25"/>
    </row>
    <row r="355" spans="1:2" ht="11.25">
      <c r="A355" s="25"/>
      <c r="B355" s="25"/>
    </row>
    <row r="356" spans="1:2" ht="11.25">
      <c r="A356" s="25"/>
      <c r="B356" s="25"/>
    </row>
    <row r="357" spans="1:2" ht="11.25">
      <c r="A357" s="25"/>
      <c r="B357" s="25"/>
    </row>
    <row r="358" spans="1:2" ht="11.25">
      <c r="A358" s="25"/>
      <c r="B358" s="25"/>
    </row>
    <row r="359" spans="1:2" ht="11.25">
      <c r="A359" s="25"/>
      <c r="B359" s="25"/>
    </row>
    <row r="360" spans="1:2" ht="11.25">
      <c r="A360" s="25"/>
      <c r="B360" s="25"/>
    </row>
    <row r="361" spans="1:2" ht="11.25">
      <c r="A361" s="25"/>
      <c r="B361" s="25"/>
    </row>
    <row r="362" spans="1:2" ht="11.25">
      <c r="A362" s="25"/>
      <c r="B362" s="25"/>
    </row>
    <row r="363" spans="1:2" ht="11.25">
      <c r="A363" s="25"/>
      <c r="B363" s="25"/>
    </row>
    <row r="364" spans="1:2" ht="11.25">
      <c r="A364" s="25"/>
      <c r="B364" s="25"/>
    </row>
    <row r="365" spans="1:2" ht="11.25">
      <c r="A365" s="25"/>
      <c r="B365" s="25"/>
    </row>
    <row r="366" spans="1:2" ht="11.25">
      <c r="A366" s="25"/>
      <c r="B366" s="25"/>
    </row>
    <row r="367" spans="1:2" ht="11.25">
      <c r="A367" s="25"/>
      <c r="B367" s="25"/>
    </row>
    <row r="368" spans="1:2" ht="11.25">
      <c r="A368" s="25"/>
      <c r="B368" s="25"/>
    </row>
    <row r="369" spans="1:2" ht="11.25">
      <c r="A369" s="25"/>
      <c r="B369" s="25"/>
    </row>
    <row r="370" spans="1:2" ht="11.25">
      <c r="A370" s="25"/>
      <c r="B370" s="25"/>
    </row>
    <row r="371" spans="1:2" ht="11.25">
      <c r="A371" s="25"/>
      <c r="B371" s="25"/>
    </row>
    <row r="372" spans="1:2" ht="11.25">
      <c r="A372" s="25"/>
      <c r="B372" s="25"/>
    </row>
    <row r="373" spans="1:2" ht="11.25">
      <c r="A373" s="25"/>
      <c r="B373" s="25"/>
    </row>
    <row r="374" spans="1:2" ht="11.25">
      <c r="A374" s="25"/>
      <c r="B374" s="25"/>
    </row>
    <row r="375" spans="1:2" ht="11.25">
      <c r="A375" s="25"/>
      <c r="B375" s="25"/>
    </row>
    <row r="376" spans="1:2" ht="11.25">
      <c r="A376" s="25"/>
      <c r="B376" s="25"/>
    </row>
    <row r="377" spans="1:2" ht="11.25">
      <c r="A377" s="25"/>
      <c r="B377" s="25"/>
    </row>
    <row r="378" spans="1:2" ht="11.25">
      <c r="A378" s="25"/>
      <c r="B378" s="25"/>
    </row>
    <row r="379" spans="1:2" ht="11.25">
      <c r="A379" s="25"/>
      <c r="B379" s="25"/>
    </row>
    <row r="380" spans="1:2" ht="11.25">
      <c r="A380" s="25"/>
      <c r="B380" s="25"/>
    </row>
    <row r="381" spans="1:2" ht="11.25">
      <c r="A381" s="25"/>
      <c r="B381" s="25"/>
    </row>
    <row r="382" spans="1:2" ht="11.25">
      <c r="A382" s="25"/>
      <c r="B382" s="25"/>
    </row>
    <row r="383" spans="1:2" ht="11.25">
      <c r="A383" s="25"/>
      <c r="B383" s="25"/>
    </row>
    <row r="384" spans="1:2" ht="11.25">
      <c r="A384" s="25"/>
      <c r="B384" s="25"/>
    </row>
    <row r="385" spans="1:2" ht="11.25">
      <c r="A385" s="25"/>
      <c r="B385" s="25"/>
    </row>
    <row r="386" spans="1:2" ht="11.25">
      <c r="A386" s="25"/>
      <c r="B386" s="25"/>
    </row>
    <row r="387" spans="1:2" ht="11.25">
      <c r="A387" s="25"/>
      <c r="B387" s="25"/>
    </row>
    <row r="388" spans="1:2" ht="11.25">
      <c r="A388" s="25"/>
      <c r="B388" s="25"/>
    </row>
    <row r="389" spans="1:2" ht="11.25">
      <c r="A389" s="25"/>
      <c r="B389" s="25"/>
    </row>
    <row r="390" spans="1:2" ht="11.25">
      <c r="A390" s="25"/>
      <c r="B390" s="25"/>
    </row>
    <row r="391" spans="1:2" ht="11.25">
      <c r="A391" s="25"/>
      <c r="B391" s="25"/>
    </row>
    <row r="392" spans="1:2" ht="11.25">
      <c r="A392" s="25"/>
      <c r="B392" s="25"/>
    </row>
    <row r="393" spans="1:2" ht="11.25">
      <c r="A393" s="25"/>
      <c r="B393" s="25"/>
    </row>
    <row r="394" spans="1:2" ht="11.25">
      <c r="A394" s="25"/>
      <c r="B394" s="25"/>
    </row>
    <row r="395" spans="1:2" ht="11.25">
      <c r="A395" s="25"/>
      <c r="B395" s="25"/>
    </row>
    <row r="396" spans="1:2" ht="11.25">
      <c r="A396" s="25"/>
      <c r="B396" s="25"/>
    </row>
    <row r="397" spans="1:2" ht="11.25">
      <c r="A397" s="25"/>
      <c r="B397" s="25"/>
    </row>
    <row r="398" spans="1:2" ht="11.25">
      <c r="A398" s="25"/>
      <c r="B398" s="25"/>
    </row>
    <row r="399" spans="1:2" ht="11.25">
      <c r="A399" s="25"/>
      <c r="B399" s="25"/>
    </row>
    <row r="400" spans="1:2" ht="11.25">
      <c r="A400" s="25"/>
      <c r="B400" s="25"/>
    </row>
    <row r="401" spans="1:2" ht="11.25">
      <c r="A401" s="25"/>
      <c r="B401" s="25"/>
    </row>
    <row r="402" spans="1:2" ht="11.25">
      <c r="A402" s="25"/>
      <c r="B402" s="25"/>
    </row>
    <row r="403" spans="1:2" ht="11.25">
      <c r="A403" s="25"/>
      <c r="B403" s="25"/>
    </row>
    <row r="404" spans="1:2" ht="11.25">
      <c r="A404" s="25"/>
      <c r="B404" s="25"/>
    </row>
    <row r="405" spans="1:2" ht="11.25">
      <c r="A405" s="25"/>
      <c r="B405" s="25"/>
    </row>
    <row r="406" spans="1:2" ht="11.25">
      <c r="A406" s="25"/>
      <c r="B406" s="25"/>
    </row>
    <row r="407" spans="1:2" ht="11.25">
      <c r="A407" s="25"/>
      <c r="B407" s="25"/>
    </row>
    <row r="408" spans="1:2" ht="11.25">
      <c r="A408" s="25"/>
      <c r="B408" s="25"/>
    </row>
    <row r="409" spans="1:2" ht="11.25">
      <c r="A409" s="25"/>
      <c r="B409" s="25"/>
    </row>
    <row r="410" spans="1:2" ht="11.25">
      <c r="A410" s="25"/>
      <c r="B410" s="25"/>
    </row>
    <row r="411" spans="1:2" ht="11.25">
      <c r="A411" s="25"/>
      <c r="B411" s="25"/>
    </row>
    <row r="412" spans="1:2" ht="11.25">
      <c r="A412" s="25"/>
      <c r="B412" s="25"/>
    </row>
    <row r="413" spans="1:2" ht="11.25">
      <c r="A413" s="25"/>
      <c r="B413" s="25"/>
    </row>
    <row r="414" spans="1:2" ht="11.25">
      <c r="A414" s="25"/>
      <c r="B414" s="25"/>
    </row>
    <row r="415" spans="1:2" ht="11.25">
      <c r="A415" s="25"/>
      <c r="B415" s="25"/>
    </row>
    <row r="416" spans="1:2" ht="11.25">
      <c r="A416" s="25"/>
      <c r="B416" s="25"/>
    </row>
    <row r="417" spans="1:2" ht="11.25">
      <c r="A417" s="25"/>
      <c r="B417" s="25"/>
    </row>
    <row r="418" spans="1:2" ht="11.25">
      <c r="A418" s="25"/>
      <c r="B418" s="25"/>
    </row>
    <row r="419" spans="1:2" ht="11.25">
      <c r="A419" s="25"/>
      <c r="B419" s="25"/>
    </row>
    <row r="420" spans="1:2" ht="11.25">
      <c r="A420" s="25"/>
      <c r="B420" s="25"/>
    </row>
    <row r="421" spans="1:2" ht="11.25">
      <c r="A421" s="25"/>
      <c r="B421" s="25"/>
    </row>
    <row r="422" spans="1:2" ht="11.25">
      <c r="A422" s="25"/>
      <c r="B422" s="25"/>
    </row>
    <row r="423" spans="1:2" ht="11.25">
      <c r="A423" s="25"/>
      <c r="B423" s="25"/>
    </row>
    <row r="424" spans="1:2" ht="11.25">
      <c r="A424" s="25"/>
      <c r="B424" s="25"/>
    </row>
    <row r="425" spans="1:2" ht="11.25">
      <c r="A425" s="25"/>
      <c r="B425" s="25"/>
    </row>
    <row r="426" spans="1:2" ht="11.25">
      <c r="A426" s="25"/>
      <c r="B426" s="25"/>
    </row>
    <row r="427" spans="1:2" ht="11.25">
      <c r="A427" s="25"/>
      <c r="B427" s="25"/>
    </row>
    <row r="428" spans="1:2" ht="11.25">
      <c r="A428" s="25"/>
      <c r="B428" s="25"/>
    </row>
    <row r="429" spans="1:2" ht="11.25">
      <c r="A429" s="25"/>
      <c r="B429" s="25"/>
    </row>
    <row r="430" spans="1:2" ht="11.25">
      <c r="A430" s="25"/>
      <c r="B430" s="25"/>
    </row>
    <row r="431" spans="1:2" ht="11.25">
      <c r="A431" s="25"/>
      <c r="B431" s="25"/>
    </row>
    <row r="432" spans="1:2" ht="11.25">
      <c r="A432" s="25"/>
      <c r="B432" s="25"/>
    </row>
    <row r="433" spans="1:2" ht="11.25">
      <c r="A433" s="25"/>
      <c r="B433" s="25"/>
    </row>
    <row r="434" spans="1:2" ht="11.25">
      <c r="A434" s="25"/>
      <c r="B434" s="25"/>
    </row>
    <row r="435" spans="1:2" ht="11.25">
      <c r="A435" s="25"/>
      <c r="B435" s="25"/>
    </row>
    <row r="436" spans="1:2" ht="11.25">
      <c r="A436" s="25"/>
      <c r="B436" s="25"/>
    </row>
    <row r="437" spans="1:2" ht="11.25">
      <c r="A437" s="25"/>
      <c r="B437" s="25"/>
    </row>
    <row r="438" spans="1:2" ht="11.25">
      <c r="A438" s="25"/>
      <c r="B438" s="25"/>
    </row>
    <row r="439" spans="1:2" ht="11.25">
      <c r="A439" s="25"/>
      <c r="B439" s="25"/>
    </row>
    <row r="440" spans="1:2" ht="11.25">
      <c r="A440" s="25"/>
      <c r="B440" s="25"/>
    </row>
    <row r="441" spans="1:2" ht="11.25">
      <c r="A441" s="25"/>
      <c r="B441" s="25"/>
    </row>
    <row r="442" spans="1:2" ht="11.25">
      <c r="A442" s="25"/>
      <c r="B442" s="25"/>
    </row>
    <row r="443" spans="1:2" ht="11.25">
      <c r="A443" s="25"/>
      <c r="B443" s="25"/>
    </row>
    <row r="444" spans="1:2" ht="11.25">
      <c r="A444" s="25"/>
      <c r="B444" s="25"/>
    </row>
    <row r="445" spans="1:2" ht="11.25">
      <c r="A445" s="25"/>
      <c r="B445" s="25"/>
    </row>
    <row r="446" spans="1:2" ht="11.25">
      <c r="A446" s="25"/>
      <c r="B446" s="25"/>
    </row>
    <row r="447" spans="1:2" ht="11.25">
      <c r="A447" s="25"/>
      <c r="B447" s="25"/>
    </row>
    <row r="448" spans="1:2" ht="11.25">
      <c r="A448" s="25"/>
      <c r="B448" s="25"/>
    </row>
    <row r="449" spans="1:2" ht="11.25">
      <c r="A449" s="25"/>
      <c r="B449" s="25"/>
    </row>
    <row r="450" spans="1:2" ht="11.25">
      <c r="A450" s="25"/>
      <c r="B450" s="25"/>
    </row>
    <row r="451" spans="1:2" ht="11.25">
      <c r="A451" s="25"/>
      <c r="B451" s="25"/>
    </row>
    <row r="452" spans="1:2" ht="11.25">
      <c r="A452" s="25"/>
      <c r="B452" s="25"/>
    </row>
    <row r="453" spans="1:2" ht="11.25">
      <c r="A453" s="25"/>
      <c r="B453" s="25"/>
    </row>
    <row r="454" spans="1:2" ht="11.25">
      <c r="A454" s="25"/>
      <c r="B454" s="25"/>
    </row>
    <row r="455" spans="1:2" ht="11.25">
      <c r="A455" s="25"/>
      <c r="B455" s="25"/>
    </row>
    <row r="456" spans="1:2" ht="11.25">
      <c r="A456" s="25"/>
      <c r="B456" s="25"/>
    </row>
    <row r="457" spans="1:2" ht="11.25">
      <c r="A457" s="25"/>
      <c r="B457" s="25"/>
    </row>
    <row r="458" spans="1:2" ht="11.25">
      <c r="A458" s="25"/>
      <c r="B458" s="25"/>
    </row>
    <row r="459" spans="1:2" ht="11.25">
      <c r="A459" s="25"/>
      <c r="B459" s="25"/>
    </row>
    <row r="460" spans="1:2" ht="11.25">
      <c r="A460" s="25"/>
      <c r="B460" s="25"/>
    </row>
    <row r="461" spans="1:2" ht="11.25">
      <c r="A461" s="25"/>
      <c r="B461" s="25"/>
    </row>
    <row r="462" spans="1:2" ht="11.25">
      <c r="A462" s="25"/>
      <c r="B462" s="25"/>
    </row>
    <row r="463" spans="1:2" ht="11.25">
      <c r="A463" s="25"/>
      <c r="B463" s="25"/>
    </row>
    <row r="464" spans="1:2" ht="11.25">
      <c r="A464" s="25"/>
      <c r="B464" s="25"/>
    </row>
    <row r="465" spans="1:2" ht="11.25">
      <c r="A465" s="25"/>
      <c r="B465" s="25"/>
    </row>
    <row r="466" spans="1:2" ht="11.25">
      <c r="A466" s="25"/>
      <c r="B466" s="25"/>
    </row>
    <row r="467" spans="1:2" ht="11.25">
      <c r="A467" s="25"/>
      <c r="B467" s="25"/>
    </row>
    <row r="468" spans="1:2" ht="11.25">
      <c r="A468" s="25"/>
      <c r="B468" s="25"/>
    </row>
    <row r="469" spans="1:2" ht="11.25">
      <c r="A469" s="25"/>
      <c r="B469" s="25"/>
    </row>
    <row r="470" spans="1:2" ht="11.25">
      <c r="A470" s="25"/>
      <c r="B470" s="25"/>
    </row>
    <row r="471" spans="1:2" ht="11.25">
      <c r="A471" s="25"/>
      <c r="B471" s="25"/>
    </row>
    <row r="472" spans="1:2" ht="11.25">
      <c r="A472" s="25"/>
      <c r="B472" s="25"/>
    </row>
    <row r="473" spans="1:2" ht="11.25">
      <c r="A473" s="25"/>
      <c r="B473" s="25"/>
    </row>
    <row r="474" spans="1:2" ht="11.25">
      <c r="A474" s="25"/>
      <c r="B474" s="25"/>
    </row>
    <row r="475" spans="1:2" ht="11.25">
      <c r="A475" s="25"/>
      <c r="B475" s="25"/>
    </row>
    <row r="476" spans="1:2" ht="11.25">
      <c r="A476" s="25"/>
      <c r="B476" s="25"/>
    </row>
    <row r="477" spans="1:2" ht="11.25">
      <c r="A477" s="25"/>
      <c r="B477" s="25"/>
    </row>
    <row r="478" spans="1:2" ht="11.25">
      <c r="A478" s="25"/>
      <c r="B478" s="25"/>
    </row>
    <row r="479" spans="1:2" ht="11.25">
      <c r="A479" s="25"/>
      <c r="B479" s="25"/>
    </row>
    <row r="480" spans="1:2" ht="11.25">
      <c r="A480" s="25"/>
      <c r="B480" s="25"/>
    </row>
    <row r="481" spans="1:2" ht="11.25">
      <c r="A481" s="25"/>
      <c r="B481" s="25"/>
    </row>
    <row r="482" spans="1:2" ht="11.25">
      <c r="A482" s="25"/>
      <c r="B482" s="25"/>
    </row>
    <row r="483" spans="1:2" ht="11.25">
      <c r="A483" s="25"/>
      <c r="B483" s="25"/>
    </row>
    <row r="484" spans="1:2" ht="11.25">
      <c r="A484" s="25"/>
      <c r="B484" s="25"/>
    </row>
    <row r="485" spans="1:2" ht="11.25">
      <c r="A485" s="25"/>
      <c r="B485" s="25"/>
    </row>
    <row r="486" spans="1:2" ht="11.25">
      <c r="A486" s="25"/>
      <c r="B486" s="25"/>
    </row>
    <row r="487" spans="1:2" ht="11.25">
      <c r="A487" s="25"/>
      <c r="B487" s="25"/>
    </row>
    <row r="488" spans="1:2" ht="11.25">
      <c r="A488" s="25"/>
      <c r="B488" s="25"/>
    </row>
    <row r="489" spans="1:2" ht="11.25">
      <c r="A489" s="25"/>
      <c r="B489" s="25"/>
    </row>
    <row r="490" spans="1:2" ht="11.25">
      <c r="A490" s="25"/>
      <c r="B490" s="25"/>
    </row>
    <row r="491" spans="1:2" ht="11.25">
      <c r="A491" s="25"/>
      <c r="B491" s="25"/>
    </row>
    <row r="492" spans="1:2" ht="11.25">
      <c r="A492" s="25"/>
      <c r="B492" s="25"/>
    </row>
    <row r="493" spans="1:2" ht="11.25">
      <c r="A493" s="25"/>
      <c r="B493" s="25"/>
    </row>
    <row r="494" spans="1:2" ht="11.25">
      <c r="A494" s="25"/>
      <c r="B494" s="25"/>
    </row>
    <row r="495" spans="1:2" ht="11.25">
      <c r="A495" s="25"/>
      <c r="B495" s="25"/>
    </row>
    <row r="496" spans="1:2" ht="11.25">
      <c r="A496" s="25"/>
      <c r="B496" s="25"/>
    </row>
    <row r="497" spans="1:2" ht="11.25">
      <c r="A497" s="25"/>
      <c r="B497" s="25"/>
    </row>
    <row r="498" spans="1:2" ht="11.25">
      <c r="A498" s="25"/>
      <c r="B498" s="25"/>
    </row>
    <row r="499" spans="1:2" ht="11.25">
      <c r="A499" s="25"/>
      <c r="B499" s="25"/>
    </row>
    <row r="500" spans="1:2" ht="11.25">
      <c r="A500" s="25"/>
      <c r="B500" s="25"/>
    </row>
    <row r="501" spans="1:2" ht="11.25">
      <c r="A501" s="25"/>
      <c r="B501" s="25"/>
    </row>
    <row r="502" spans="1:2" ht="11.25">
      <c r="A502" s="25"/>
      <c r="B502" s="25"/>
    </row>
    <row r="503" spans="1:2" ht="11.25">
      <c r="A503" s="25"/>
      <c r="B503" s="25"/>
    </row>
    <row r="504" spans="1:2" ht="11.25">
      <c r="A504" s="25"/>
      <c r="B504" s="25"/>
    </row>
    <row r="505" spans="1:2" ht="11.25">
      <c r="A505" s="25"/>
      <c r="B505" s="25"/>
    </row>
    <row r="506" spans="1:2" ht="11.25">
      <c r="A506" s="25"/>
      <c r="B506" s="25"/>
    </row>
    <row r="507" spans="1:2" ht="11.25">
      <c r="A507" s="25"/>
      <c r="B507" s="25"/>
    </row>
    <row r="508" spans="1:2" ht="11.25">
      <c r="A508" s="25"/>
      <c r="B508" s="25"/>
    </row>
    <row r="509" spans="1:2" ht="11.25">
      <c r="A509" s="25"/>
      <c r="B509" s="25"/>
    </row>
    <row r="510" spans="1:2" ht="11.25">
      <c r="A510" s="25"/>
      <c r="B510" s="25"/>
    </row>
    <row r="511" spans="1:2" ht="11.25">
      <c r="A511" s="25"/>
      <c r="B511" s="25"/>
    </row>
    <row r="512" spans="1:2" ht="11.25">
      <c r="A512" s="25"/>
      <c r="B512" s="25"/>
    </row>
    <row r="513" spans="1:2" ht="11.25">
      <c r="A513" s="25"/>
      <c r="B513" s="25"/>
    </row>
    <row r="514" spans="1:2" ht="11.25">
      <c r="A514" s="25"/>
      <c r="B514" s="25"/>
    </row>
    <row r="515" spans="1:2" ht="11.25">
      <c r="A515" s="25"/>
      <c r="B515" s="25"/>
    </row>
    <row r="516" spans="1:2" ht="11.25">
      <c r="A516" s="25"/>
      <c r="B516" s="25"/>
    </row>
    <row r="517" spans="1:2" ht="11.25">
      <c r="A517" s="25"/>
      <c r="B517" s="25"/>
    </row>
    <row r="518" spans="1:2" ht="11.25">
      <c r="A518" s="25"/>
      <c r="B518" s="25"/>
    </row>
    <row r="519" spans="1:2" ht="11.25">
      <c r="A519" s="25"/>
      <c r="B519" s="25"/>
    </row>
    <row r="520" spans="1:2" ht="11.25">
      <c r="A520" s="25"/>
      <c r="B520" s="25"/>
    </row>
    <row r="521" spans="1:2" ht="11.25">
      <c r="A521" s="25"/>
      <c r="B521" s="25"/>
    </row>
    <row r="522" spans="1:2" ht="11.25">
      <c r="A522" s="25"/>
      <c r="B522" s="25"/>
    </row>
    <row r="523" spans="1:2" ht="11.25">
      <c r="A523" s="25"/>
      <c r="B523" s="25"/>
    </row>
    <row r="524" spans="1:2" ht="11.25">
      <c r="A524" s="25"/>
      <c r="B524" s="25"/>
    </row>
    <row r="525" spans="1:2" ht="11.25">
      <c r="A525" s="25"/>
      <c r="B525" s="25"/>
    </row>
    <row r="526" spans="1:2" ht="11.25">
      <c r="A526" s="25"/>
      <c r="B526" s="25"/>
    </row>
    <row r="527" spans="1:2" ht="11.25">
      <c r="A527" s="25"/>
      <c r="B527" s="25"/>
    </row>
    <row r="528" spans="1:2" ht="11.25">
      <c r="A528" s="25"/>
      <c r="B528" s="25"/>
    </row>
    <row r="529" spans="1:2" ht="11.25">
      <c r="A529" s="25"/>
      <c r="B529" s="25"/>
    </row>
    <row r="530" spans="1:2" ht="11.25">
      <c r="A530" s="25"/>
      <c r="B530" s="25"/>
    </row>
    <row r="531" spans="1:2" ht="11.25">
      <c r="A531" s="25"/>
      <c r="B531" s="25"/>
    </row>
    <row r="532" spans="1:2" ht="11.25">
      <c r="A532" s="25"/>
      <c r="B532" s="25"/>
    </row>
    <row r="533" spans="1:2" ht="11.25">
      <c r="A533" s="25"/>
      <c r="B533" s="25"/>
    </row>
    <row r="534" spans="1:2" ht="11.25">
      <c r="A534" s="25"/>
      <c r="B534" s="25"/>
    </row>
    <row r="535" spans="1:2" ht="11.25">
      <c r="A535" s="25"/>
      <c r="B535" s="25"/>
    </row>
    <row r="536" spans="1:2" ht="11.25">
      <c r="A536" s="25"/>
      <c r="B536" s="25"/>
    </row>
    <row r="537" spans="1:2" ht="11.25">
      <c r="A537" s="25"/>
      <c r="B537" s="25"/>
    </row>
    <row r="538" spans="1:2" ht="11.25">
      <c r="A538" s="25"/>
      <c r="B538" s="25"/>
    </row>
    <row r="539" spans="1:2" ht="11.25">
      <c r="A539" s="25"/>
      <c r="B539" s="25"/>
    </row>
    <row r="540" spans="1:2" ht="11.25">
      <c r="A540" s="25"/>
      <c r="B540" s="25"/>
    </row>
    <row r="541" spans="1:2" ht="11.25">
      <c r="A541" s="25"/>
      <c r="B541" s="25"/>
    </row>
    <row r="542" spans="1:2" ht="11.25">
      <c r="A542" s="25"/>
      <c r="B542" s="25"/>
    </row>
    <row r="543" spans="1:2" ht="11.25">
      <c r="A543" s="25"/>
      <c r="B543" s="25"/>
    </row>
    <row r="544" spans="1:2" ht="11.25">
      <c r="A544" s="25"/>
      <c r="B544" s="25"/>
    </row>
    <row r="545" spans="1:2" ht="11.25">
      <c r="A545" s="25"/>
      <c r="B545" s="25"/>
    </row>
    <row r="546" spans="1:2" ht="11.25">
      <c r="A546" s="25"/>
      <c r="B546" s="25"/>
    </row>
    <row r="547" spans="1:2" ht="11.25">
      <c r="A547" s="25"/>
      <c r="B547" s="25"/>
    </row>
    <row r="548" spans="1:2" ht="11.25">
      <c r="A548" s="25"/>
      <c r="B548" s="25"/>
    </row>
    <row r="549" spans="1:2" ht="11.25">
      <c r="A549" s="25"/>
      <c r="B549" s="25"/>
    </row>
    <row r="550" spans="1:2" ht="11.25">
      <c r="A550" s="25"/>
      <c r="B550" s="25"/>
    </row>
    <row r="551" spans="1:2" ht="11.25">
      <c r="A551" s="25"/>
      <c r="B551" s="25"/>
    </row>
    <row r="552" spans="1:2" ht="11.25">
      <c r="A552" s="25"/>
      <c r="B552" s="25"/>
    </row>
    <row r="553" spans="1:2" ht="11.25">
      <c r="A553" s="25"/>
      <c r="B553" s="25"/>
    </row>
    <row r="554" spans="1:2" ht="11.25">
      <c r="A554" s="25"/>
      <c r="B554" s="25"/>
    </row>
    <row r="555" spans="1:2" ht="11.25">
      <c r="A555" s="25"/>
      <c r="B555" s="25"/>
    </row>
    <row r="556" spans="1:2" ht="11.25">
      <c r="A556" s="25"/>
      <c r="B556" s="25"/>
    </row>
    <row r="557" spans="1:2" ht="11.25">
      <c r="A557" s="25"/>
      <c r="B557" s="25"/>
    </row>
    <row r="558" spans="1:2" ht="11.25">
      <c r="A558" s="25"/>
      <c r="B558" s="25"/>
    </row>
    <row r="559" spans="1:2" ht="11.25">
      <c r="A559" s="25"/>
      <c r="B559" s="25"/>
    </row>
    <row r="560" spans="1:2" ht="11.25">
      <c r="A560" s="25"/>
      <c r="B560" s="25"/>
    </row>
    <row r="561" spans="1:2" ht="11.25">
      <c r="A561" s="25"/>
      <c r="B561" s="25"/>
    </row>
    <row r="562" spans="1:2" ht="11.25">
      <c r="A562" s="25"/>
      <c r="B562" s="25"/>
    </row>
    <row r="563" spans="1:2" ht="11.25">
      <c r="A563" s="25"/>
      <c r="B563" s="25"/>
    </row>
    <row r="564" spans="1:2" ht="11.25">
      <c r="A564" s="25"/>
      <c r="B564" s="25"/>
    </row>
    <row r="565" spans="1:2" ht="11.25">
      <c r="A565" s="25"/>
      <c r="B565" s="25"/>
    </row>
    <row r="566" spans="1:2" ht="11.25">
      <c r="A566" s="25"/>
      <c r="B566" s="25"/>
    </row>
    <row r="567" spans="1:2" ht="11.25">
      <c r="A567" s="25"/>
      <c r="B567" s="25"/>
    </row>
    <row r="568" spans="1:2" ht="11.25">
      <c r="A568" s="25"/>
      <c r="B568" s="25"/>
    </row>
    <row r="569" spans="1:2" ht="11.25">
      <c r="A569" s="25"/>
      <c r="B569" s="25"/>
    </row>
    <row r="570" spans="1:2" ht="11.25">
      <c r="A570" s="25"/>
      <c r="B570" s="25"/>
    </row>
    <row r="571" spans="1:2" ht="11.25">
      <c r="A571" s="25"/>
      <c r="B571" s="25"/>
    </row>
    <row r="572" spans="1:2" ht="11.25">
      <c r="A572" s="25"/>
      <c r="B572" s="25"/>
    </row>
    <row r="573" spans="1:2" ht="11.25">
      <c r="A573" s="25"/>
      <c r="B573" s="25"/>
    </row>
    <row r="574" spans="1:2" ht="11.25">
      <c r="A574" s="25"/>
      <c r="B574" s="25"/>
    </row>
    <row r="575" spans="1:2" ht="11.25">
      <c r="A575" s="25"/>
      <c r="B575" s="25"/>
    </row>
    <row r="576" spans="1:2" ht="11.25">
      <c r="A576" s="25"/>
      <c r="B576" s="25"/>
    </row>
    <row r="577" spans="1:2" ht="11.25">
      <c r="A577" s="25"/>
      <c r="B577" s="25"/>
    </row>
    <row r="578" spans="1:2" ht="11.25">
      <c r="A578" s="25"/>
      <c r="B578" s="25"/>
    </row>
    <row r="579" spans="1:2" ht="11.25">
      <c r="A579" s="25"/>
      <c r="B579" s="25"/>
    </row>
    <row r="580" spans="1:2" ht="11.25">
      <c r="A580" s="25"/>
      <c r="B580" s="25"/>
    </row>
    <row r="581" spans="1:2" ht="11.25">
      <c r="A581" s="25"/>
      <c r="B581" s="25"/>
    </row>
    <row r="582" spans="1:2" ht="11.25">
      <c r="A582" s="25"/>
      <c r="B582" s="25"/>
    </row>
    <row r="583" spans="1:2" ht="11.25">
      <c r="A583" s="25"/>
      <c r="B583" s="25"/>
    </row>
    <row r="584" spans="1:2" ht="11.25">
      <c r="A584" s="25"/>
      <c r="B584" s="25"/>
    </row>
    <row r="585" spans="1:2" ht="11.25">
      <c r="A585" s="25"/>
      <c r="B585" s="25"/>
    </row>
    <row r="586" spans="1:2" ht="11.25">
      <c r="A586" s="25"/>
      <c r="B586" s="25"/>
    </row>
    <row r="587" spans="1:2" ht="11.25">
      <c r="A587" s="25"/>
      <c r="B587" s="25"/>
    </row>
    <row r="588" spans="1:2" ht="11.25">
      <c r="A588" s="25"/>
      <c r="B588" s="25"/>
    </row>
    <row r="589" spans="1:2" ht="11.25">
      <c r="A589" s="25"/>
      <c r="B589" s="25"/>
    </row>
    <row r="590" spans="1:2" ht="11.25">
      <c r="A590" s="25"/>
      <c r="B590" s="25"/>
    </row>
    <row r="591" spans="1:2" ht="11.25">
      <c r="A591" s="25"/>
      <c r="B591" s="25"/>
    </row>
    <row r="592" spans="1:2" ht="11.25">
      <c r="A592" s="25"/>
      <c r="B592" s="25"/>
    </row>
    <row r="593" spans="1:2" ht="11.25">
      <c r="A593" s="25"/>
      <c r="B593" s="25"/>
    </row>
    <row r="594" spans="1:2" ht="11.25">
      <c r="A594" s="25"/>
      <c r="B594" s="25"/>
    </row>
    <row r="595" spans="1:2" ht="11.25">
      <c r="A595" s="25"/>
      <c r="B595" s="25"/>
    </row>
    <row r="596" spans="1:2" ht="11.25">
      <c r="A596" s="25"/>
      <c r="B596" s="25"/>
    </row>
    <row r="597" spans="1:2" ht="11.25">
      <c r="A597" s="25"/>
      <c r="B597" s="25"/>
    </row>
    <row r="598" spans="1:2" ht="11.25">
      <c r="A598" s="25"/>
      <c r="B598" s="25"/>
    </row>
    <row r="599" spans="1:2" ht="11.25">
      <c r="A599" s="25"/>
      <c r="B599" s="25"/>
    </row>
    <row r="600" spans="1:2" ht="11.25">
      <c r="A600" s="25"/>
      <c r="B600" s="25"/>
    </row>
    <row r="601" spans="1:2" ht="11.25">
      <c r="A601" s="25"/>
      <c r="B601" s="25"/>
    </row>
    <row r="602" spans="1:2" ht="11.25">
      <c r="A602" s="25"/>
      <c r="B602" s="25"/>
    </row>
    <row r="603" spans="1:2" ht="11.25">
      <c r="A603" s="25"/>
      <c r="B603" s="25"/>
    </row>
    <row r="604" spans="1:2" ht="11.25">
      <c r="A604" s="25"/>
      <c r="B604" s="25"/>
    </row>
    <row r="605" spans="1:2" ht="11.25">
      <c r="A605" s="25"/>
      <c r="B605" s="25"/>
    </row>
    <row r="606" spans="1:2" ht="11.25">
      <c r="A606" s="25"/>
      <c r="B606" s="25"/>
    </row>
    <row r="607" spans="1:2" ht="11.25">
      <c r="A607" s="25"/>
      <c r="B607" s="25"/>
    </row>
    <row r="608" spans="1:2" ht="11.25">
      <c r="A608" s="25"/>
      <c r="B608" s="25"/>
    </row>
    <row r="609" spans="1:2" ht="11.25">
      <c r="A609" s="25"/>
      <c r="B609" s="25"/>
    </row>
    <row r="610" spans="1:2" ht="11.25">
      <c r="A610" s="25"/>
      <c r="B610" s="25"/>
    </row>
    <row r="611" spans="1:2" ht="11.25">
      <c r="A611" s="25"/>
      <c r="B611" s="25"/>
    </row>
    <row r="612" spans="1:2" ht="11.25">
      <c r="A612" s="25"/>
      <c r="B612" s="25"/>
    </row>
    <row r="613" spans="1:2" ht="11.25">
      <c r="A613" s="25"/>
      <c r="B613" s="25"/>
    </row>
    <row r="614" spans="1:2" ht="11.25">
      <c r="A614" s="25"/>
      <c r="B614" s="25"/>
    </row>
    <row r="615" spans="1:2" ht="11.25">
      <c r="A615" s="25"/>
      <c r="B615" s="25"/>
    </row>
    <row r="616" spans="1:2" ht="11.25">
      <c r="A616" s="25"/>
      <c r="B616" s="25"/>
    </row>
    <row r="617" spans="1:2" ht="11.25">
      <c r="A617" s="25"/>
      <c r="B617" s="25"/>
    </row>
    <row r="618" spans="1:2" ht="11.25">
      <c r="A618" s="25"/>
      <c r="B618" s="25"/>
    </row>
    <row r="619" spans="1:2" ht="11.25">
      <c r="A619" s="25"/>
      <c r="B619" s="25"/>
    </row>
    <row r="620" spans="1:2" ht="11.25">
      <c r="A620" s="25"/>
      <c r="B620" s="25"/>
    </row>
    <row r="621" spans="1:2" ht="11.25">
      <c r="A621" s="25"/>
      <c r="B621" s="25"/>
    </row>
    <row r="622" spans="1:2" ht="11.25">
      <c r="A622" s="25"/>
      <c r="B622" s="25"/>
    </row>
    <row r="623" spans="1:2" ht="11.25">
      <c r="A623" s="25"/>
      <c r="B623" s="25"/>
    </row>
    <row r="624" spans="1:2" ht="11.25">
      <c r="A624" s="25"/>
      <c r="B624" s="25"/>
    </row>
    <row r="625" spans="1:2" ht="11.25">
      <c r="A625" s="25"/>
      <c r="B625" s="25"/>
    </row>
    <row r="626" spans="1:2" ht="11.25">
      <c r="A626" s="25"/>
      <c r="B626" s="25"/>
    </row>
    <row r="627" spans="1:2" ht="11.25">
      <c r="A627" s="25"/>
      <c r="B627" s="25"/>
    </row>
    <row r="628" spans="1:2" ht="11.25">
      <c r="A628" s="25"/>
      <c r="B628" s="25"/>
    </row>
    <row r="629" spans="1:2" ht="11.25">
      <c r="A629" s="25"/>
      <c r="B629" s="25"/>
    </row>
    <row r="630" spans="1:2" ht="11.25">
      <c r="A630" s="25"/>
      <c r="B630" s="25"/>
    </row>
    <row r="631" spans="1:2" ht="11.25">
      <c r="A631" s="25"/>
      <c r="B631" s="25"/>
    </row>
    <row r="632" spans="1:2" ht="11.25">
      <c r="A632" s="25"/>
      <c r="B632" s="25"/>
    </row>
    <row r="633" spans="1:2" ht="11.25">
      <c r="A633" s="25"/>
      <c r="B633" s="25"/>
    </row>
    <row r="634" spans="1:2" ht="11.25">
      <c r="A634" s="25"/>
      <c r="B634" s="25"/>
    </row>
    <row r="635" spans="1:2" ht="11.25">
      <c r="A635" s="25"/>
      <c r="B635" s="25"/>
    </row>
    <row r="636" spans="1:2" ht="11.25">
      <c r="A636" s="25"/>
      <c r="B636" s="25"/>
    </row>
    <row r="637" spans="1:2" ht="11.25">
      <c r="A637" s="25"/>
      <c r="B637" s="25"/>
    </row>
    <row r="638" spans="1:2" ht="11.25">
      <c r="A638" s="25"/>
      <c r="B638" s="25"/>
    </row>
    <row r="639" spans="1:2" ht="11.25">
      <c r="A639" s="25"/>
      <c r="B639" s="25"/>
    </row>
    <row r="640" spans="1:2" ht="11.25">
      <c r="A640" s="25"/>
      <c r="B640" s="25"/>
    </row>
    <row r="641" spans="1:2" ht="11.25">
      <c r="A641" s="25"/>
      <c r="B641" s="25"/>
    </row>
    <row r="642" spans="1:2" ht="11.25">
      <c r="A642" s="25"/>
      <c r="B642" s="25"/>
    </row>
    <row r="643" spans="1:2" ht="11.25">
      <c r="A643" s="25"/>
      <c r="B643" s="25"/>
    </row>
    <row r="644" spans="1:2" ht="11.25">
      <c r="A644" s="25"/>
      <c r="B644" s="25"/>
    </row>
    <row r="645" spans="1:2" ht="11.25">
      <c r="A645" s="25"/>
      <c r="B645" s="25"/>
    </row>
    <row r="646" spans="1:2" ht="11.25">
      <c r="A646" s="25"/>
      <c r="B646" s="25"/>
    </row>
    <row r="647" spans="1:2" ht="11.25">
      <c r="A647" s="25"/>
      <c r="B647" s="25"/>
    </row>
    <row r="648" spans="1:2" ht="11.25">
      <c r="A648" s="25"/>
      <c r="B648" s="25"/>
    </row>
    <row r="649" spans="1:2" ht="11.25">
      <c r="A649" s="25"/>
      <c r="B649" s="25"/>
    </row>
    <row r="650" spans="1:2" ht="11.25">
      <c r="A650" s="25"/>
      <c r="B650" s="25"/>
    </row>
    <row r="651" spans="1:2" ht="11.25">
      <c r="A651" s="25"/>
      <c r="B651" s="25"/>
    </row>
    <row r="652" spans="1:2" ht="11.25">
      <c r="A652" s="25"/>
      <c r="B652" s="25"/>
    </row>
    <row r="653" spans="1:2" ht="11.25">
      <c r="A653" s="25"/>
      <c r="B653" s="25"/>
    </row>
    <row r="654" spans="1:2" ht="11.25">
      <c r="A654" s="25"/>
      <c r="B654" s="25"/>
    </row>
    <row r="655" spans="1:2" ht="11.25">
      <c r="A655" s="25"/>
      <c r="B655" s="25"/>
    </row>
    <row r="656" spans="1:2" ht="11.25">
      <c r="A656" s="25"/>
      <c r="B656" s="25"/>
    </row>
    <row r="657" spans="1:2" ht="11.25">
      <c r="A657" s="25"/>
      <c r="B657" s="25"/>
    </row>
    <row r="658" spans="1:2" ht="11.25">
      <c r="A658" s="25"/>
      <c r="B658" s="25"/>
    </row>
    <row r="659" spans="1:2" ht="11.25">
      <c r="A659" s="25"/>
      <c r="B659" s="25"/>
    </row>
    <row r="660" spans="1:2" ht="11.25">
      <c r="A660" s="25"/>
      <c r="B660" s="25"/>
    </row>
    <row r="661" spans="1:2" ht="11.25">
      <c r="A661" s="25"/>
      <c r="B661" s="25"/>
    </row>
    <row r="662" spans="1:2" ht="11.25">
      <c r="A662" s="25"/>
      <c r="B662" s="25"/>
    </row>
    <row r="663" spans="1:2" ht="11.25">
      <c r="A663" s="25"/>
      <c r="B663" s="25"/>
    </row>
    <row r="664" spans="1:2" ht="11.25">
      <c r="A664" s="25"/>
      <c r="B664" s="25"/>
    </row>
    <row r="665" spans="1:2" ht="11.25">
      <c r="A665" s="25"/>
      <c r="B665" s="25"/>
    </row>
    <row r="666" spans="1:2" ht="11.25">
      <c r="A666" s="25"/>
      <c r="B666" s="25"/>
    </row>
    <row r="667" spans="1:2" ht="11.25">
      <c r="A667" s="25"/>
      <c r="B667" s="25"/>
    </row>
    <row r="668" spans="1:2" ht="11.25">
      <c r="A668" s="25"/>
      <c r="B668" s="25"/>
    </row>
    <row r="669" spans="1:2" ht="11.25">
      <c r="A669" s="25"/>
      <c r="B669" s="25"/>
    </row>
    <row r="670" spans="1:2" ht="11.25">
      <c r="A670" s="25"/>
      <c r="B670" s="25"/>
    </row>
    <row r="671" spans="1:2" ht="11.25">
      <c r="A671" s="25"/>
      <c r="B671" s="25"/>
    </row>
    <row r="672" spans="1:2" ht="11.25">
      <c r="A672" s="25"/>
      <c r="B672" s="25"/>
    </row>
    <row r="673" spans="1:2" ht="11.25">
      <c r="A673" s="25"/>
      <c r="B673" s="25"/>
    </row>
    <row r="674" spans="1:2" ht="11.25">
      <c r="A674" s="25"/>
      <c r="B674" s="25"/>
    </row>
    <row r="675" spans="1:2" ht="11.25">
      <c r="A675" s="25"/>
      <c r="B675" s="25"/>
    </row>
    <row r="676" spans="1:2" ht="11.25">
      <c r="A676" s="25"/>
      <c r="B676" s="25"/>
    </row>
    <row r="677" spans="1:2" ht="11.25">
      <c r="A677" s="25"/>
      <c r="B677" s="25"/>
    </row>
    <row r="678" spans="1:2" ht="11.25">
      <c r="A678" s="25"/>
      <c r="B678" s="25"/>
    </row>
    <row r="679" spans="1:2" ht="11.25">
      <c r="A679" s="25"/>
      <c r="B679" s="25"/>
    </row>
    <row r="680" spans="1:2" ht="11.25">
      <c r="A680" s="25"/>
      <c r="B680" s="25"/>
    </row>
    <row r="681" spans="1:2" ht="11.25">
      <c r="A681" s="25"/>
      <c r="B681" s="25"/>
    </row>
    <row r="682" spans="1:2" ht="11.25">
      <c r="A682" s="25"/>
      <c r="B682" s="25"/>
    </row>
    <row r="683" spans="1:2" ht="11.25">
      <c r="A683" s="25"/>
      <c r="B683" s="25"/>
    </row>
    <row r="684" spans="1:2" ht="11.25">
      <c r="A684" s="25"/>
      <c r="B684" s="25"/>
    </row>
    <row r="685" spans="1:2" ht="11.25">
      <c r="A685" s="25"/>
      <c r="B685" s="25"/>
    </row>
    <row r="686" spans="1:2" ht="11.25">
      <c r="A686" s="25"/>
      <c r="B686" s="25"/>
    </row>
    <row r="687" spans="1:2" ht="11.25">
      <c r="A687" s="25"/>
      <c r="B687" s="25"/>
    </row>
    <row r="688" spans="1:2" ht="11.25">
      <c r="A688" s="25"/>
      <c r="B688" s="25"/>
    </row>
    <row r="689" spans="1:2" ht="11.25">
      <c r="A689" s="25"/>
      <c r="B689" s="25"/>
    </row>
    <row r="690" spans="1:2" ht="11.25">
      <c r="A690" s="25"/>
      <c r="B690" s="25"/>
    </row>
    <row r="691" spans="1:2" ht="11.25">
      <c r="A691" s="25"/>
      <c r="B691" s="25"/>
    </row>
    <row r="692" spans="1:2" ht="11.25">
      <c r="A692" s="25"/>
      <c r="B692" s="25"/>
    </row>
    <row r="693" spans="1:2" ht="11.25">
      <c r="A693" s="25"/>
      <c r="B693" s="25"/>
    </row>
    <row r="694" spans="1:2" ht="11.25">
      <c r="A694" s="25"/>
      <c r="B694" s="25"/>
    </row>
    <row r="695" spans="1:2" ht="11.25">
      <c r="A695" s="25"/>
      <c r="B695" s="25"/>
    </row>
    <row r="696" spans="1:2" ht="11.25">
      <c r="A696" s="25"/>
      <c r="B696" s="25"/>
    </row>
    <row r="697" spans="1:2" ht="11.25">
      <c r="A697" s="25"/>
      <c r="B697" s="25"/>
    </row>
    <row r="698" spans="1:2" ht="11.25">
      <c r="A698" s="25"/>
      <c r="B698" s="25"/>
    </row>
    <row r="699" spans="1:2" ht="11.25">
      <c r="A699" s="25"/>
      <c r="B699" s="25"/>
    </row>
    <row r="700" spans="1:2" ht="11.25">
      <c r="A700" s="25"/>
      <c r="B700" s="25"/>
    </row>
    <row r="701" spans="1:2" ht="11.25">
      <c r="A701" s="25"/>
      <c r="B701" s="25"/>
    </row>
    <row r="702" spans="1:2" ht="11.25">
      <c r="A702" s="25"/>
      <c r="B702" s="25"/>
    </row>
    <row r="703" spans="1:2" ht="11.25">
      <c r="A703" s="25"/>
      <c r="B703" s="25"/>
    </row>
    <row r="704" spans="1:2" ht="11.25">
      <c r="A704" s="25"/>
      <c r="B704" s="25"/>
    </row>
    <row r="705" spans="1:2" ht="11.25">
      <c r="A705" s="25"/>
      <c r="B705" s="25"/>
    </row>
    <row r="706" spans="1:2" ht="11.25">
      <c r="A706" s="25"/>
      <c r="B706" s="25"/>
    </row>
    <row r="707" spans="1:2" ht="11.25">
      <c r="A707" s="25"/>
      <c r="B707" s="25"/>
    </row>
    <row r="708" spans="1:2" ht="11.25">
      <c r="A708" s="25"/>
      <c r="B708" s="25"/>
    </row>
    <row r="709" spans="1:2" ht="11.25">
      <c r="A709" s="25"/>
      <c r="B709" s="25"/>
    </row>
    <row r="710" spans="1:2" ht="11.25">
      <c r="A710" s="25"/>
      <c r="B710" s="25"/>
    </row>
    <row r="711" spans="1:2" ht="11.25">
      <c r="A711" s="25"/>
      <c r="B711" s="25"/>
    </row>
    <row r="712" spans="1:2" ht="11.25">
      <c r="A712" s="25"/>
      <c r="B712" s="25"/>
    </row>
    <row r="713" spans="1:2" ht="11.25">
      <c r="A713" s="25"/>
      <c r="B713" s="25"/>
    </row>
    <row r="714" spans="1:2" ht="11.25">
      <c r="A714" s="25"/>
      <c r="B714" s="25"/>
    </row>
    <row r="715" spans="1:2" ht="11.25">
      <c r="A715" s="25"/>
      <c r="B715" s="25"/>
    </row>
    <row r="716" spans="1:2" ht="11.25">
      <c r="A716" s="25"/>
      <c r="B716" s="25"/>
    </row>
    <row r="717" spans="1:2" ht="11.25">
      <c r="A717" s="25"/>
      <c r="B717" s="25"/>
    </row>
    <row r="718" spans="1:2" ht="11.25">
      <c r="A718" s="25"/>
      <c r="B718" s="25"/>
    </row>
    <row r="719" spans="1:2" ht="11.25">
      <c r="A719" s="25"/>
      <c r="B719" s="25"/>
    </row>
    <row r="720" spans="1:2" ht="11.25">
      <c r="A720" s="25"/>
      <c r="B720" s="25"/>
    </row>
    <row r="721" spans="1:2" ht="11.25">
      <c r="A721" s="25"/>
      <c r="B721" s="25"/>
    </row>
    <row r="722" spans="1:2" ht="11.25">
      <c r="A722" s="25"/>
      <c r="B722" s="25"/>
    </row>
    <row r="723" spans="1:2" ht="11.25">
      <c r="A723" s="25"/>
      <c r="B723" s="25"/>
    </row>
    <row r="724" spans="1:2" ht="11.25">
      <c r="A724" s="25"/>
      <c r="B724" s="25"/>
    </row>
    <row r="725" spans="1:2" ht="11.25">
      <c r="A725" s="25"/>
      <c r="B725" s="25"/>
    </row>
    <row r="726" spans="1:2" ht="11.25">
      <c r="A726" s="25"/>
      <c r="B726" s="25"/>
    </row>
  </sheetData>
  <sheetProtection/>
  <mergeCells count="7">
    <mergeCell ref="A8:B10"/>
    <mergeCell ref="A11:B11"/>
    <mergeCell ref="A79:B79"/>
    <mergeCell ref="A3:D3"/>
    <mergeCell ref="A4:D4"/>
    <mergeCell ref="A5:D5"/>
    <mergeCell ref="A6:D6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portrait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7"/>
  <sheetViews>
    <sheetView view="pageBreakPreview" zoomScale="55" zoomScaleSheetLayoutView="55" zoomScalePageLayoutView="0" workbookViewId="0" topLeftCell="A1">
      <selection activeCell="C118" sqref="C118"/>
    </sheetView>
  </sheetViews>
  <sheetFormatPr defaultColWidth="9.140625" defaultRowHeight="12.75"/>
  <cols>
    <col min="1" max="1" width="7.7109375" style="369" customWidth="1"/>
    <col min="2" max="2" width="112.57421875" style="369" customWidth="1"/>
    <col min="3" max="4" width="31.7109375" style="369" customWidth="1"/>
    <col min="5" max="16384" width="9.140625" style="369" customWidth="1"/>
  </cols>
  <sheetData>
    <row r="1" spans="1:4" ht="20.25">
      <c r="A1" s="368"/>
      <c r="B1" s="915" t="s">
        <v>930</v>
      </c>
      <c r="C1" s="915"/>
      <c r="D1" s="915"/>
    </row>
    <row r="2" spans="1:4" ht="20.25">
      <c r="A2" s="920" t="s">
        <v>910</v>
      </c>
      <c r="B2" s="920"/>
      <c r="C2" s="920"/>
      <c r="D2" s="920"/>
    </row>
    <row r="3" spans="1:4" ht="20.25" customHeight="1">
      <c r="A3" s="919" t="s">
        <v>1254</v>
      </c>
      <c r="B3" s="919"/>
      <c r="C3" s="919"/>
      <c r="D3" s="919"/>
    </row>
    <row r="4" spans="1:4" ht="20.25" customHeight="1">
      <c r="A4" s="916" t="s">
        <v>1259</v>
      </c>
      <c r="B4" s="916"/>
      <c r="C4" s="916"/>
      <c r="D4" s="916"/>
    </row>
    <row r="5" spans="1:4" ht="20.25">
      <c r="A5" s="370"/>
      <c r="B5" s="370"/>
      <c r="C5" s="370"/>
      <c r="D5" s="370"/>
    </row>
    <row r="6" spans="1:4" ht="60.75">
      <c r="A6" s="917"/>
      <c r="B6" s="918"/>
      <c r="C6" s="371" t="s">
        <v>651</v>
      </c>
      <c r="D6" s="371" t="s">
        <v>652</v>
      </c>
    </row>
    <row r="7" spans="1:4" ht="20.25">
      <c r="A7" s="918">
        <v>1</v>
      </c>
      <c r="B7" s="918"/>
      <c r="C7" s="372">
        <v>2</v>
      </c>
      <c r="D7" s="372">
        <v>3</v>
      </c>
    </row>
    <row r="8" spans="1:4" ht="20.25">
      <c r="A8" s="373" t="s">
        <v>752</v>
      </c>
      <c r="B8" s="374" t="s">
        <v>753</v>
      </c>
      <c r="C8" s="375"/>
      <c r="D8" s="375"/>
    </row>
    <row r="9" spans="1:4" ht="20.25">
      <c r="A9" s="376" t="s">
        <v>268</v>
      </c>
      <c r="B9" s="377" t="s">
        <v>754</v>
      </c>
      <c r="C9" s="569"/>
      <c r="D9" s="569"/>
    </row>
    <row r="10" spans="1:4" ht="20.25">
      <c r="A10" s="378" t="s">
        <v>723</v>
      </c>
      <c r="B10" s="377" t="s">
        <v>755</v>
      </c>
      <c r="C10" s="379">
        <v>111906</v>
      </c>
      <c r="D10" s="379">
        <v>104931</v>
      </c>
    </row>
    <row r="11" spans="1:4" ht="40.5">
      <c r="A11" s="378"/>
      <c r="B11" s="377" t="s">
        <v>1132</v>
      </c>
      <c r="C11" s="379">
        <v>-2235</v>
      </c>
      <c r="D11" s="379">
        <v>-1028</v>
      </c>
    </row>
    <row r="12" spans="1:4" ht="20.25">
      <c r="A12" s="378" t="s">
        <v>725</v>
      </c>
      <c r="B12" s="377" t="s">
        <v>756</v>
      </c>
      <c r="C12" s="379">
        <v>-32486</v>
      </c>
      <c r="D12" s="379">
        <v>-42060</v>
      </c>
    </row>
    <row r="13" spans="1:4" ht="20.25">
      <c r="A13" s="378" t="s">
        <v>757</v>
      </c>
      <c r="B13" s="377" t="s">
        <v>758</v>
      </c>
      <c r="C13" s="379">
        <v>-17465</v>
      </c>
      <c r="D13" s="379">
        <v>-9240</v>
      </c>
    </row>
    <row r="14" spans="1:4" ht="20.25">
      <c r="A14" s="378"/>
      <c r="B14" s="377" t="s">
        <v>759</v>
      </c>
      <c r="C14" s="379">
        <v>0</v>
      </c>
      <c r="D14" s="379">
        <v>-440</v>
      </c>
    </row>
    <row r="15" spans="1:4" ht="20.25">
      <c r="A15" s="378" t="s">
        <v>760</v>
      </c>
      <c r="B15" s="377" t="s">
        <v>761</v>
      </c>
      <c r="C15" s="379">
        <v>6227</v>
      </c>
      <c r="D15" s="379">
        <v>6738</v>
      </c>
    </row>
    <row r="16" spans="1:4" ht="20.25">
      <c r="A16" s="380"/>
      <c r="B16" s="381" t="s">
        <v>762</v>
      </c>
      <c r="C16" s="382">
        <f>SUM(C10,C12:C13,C15)</f>
        <v>68182</v>
      </c>
      <c r="D16" s="382">
        <f>SUM(D10,D12:D13,D15)</f>
        <v>60369</v>
      </c>
    </row>
    <row r="17" spans="1:4" ht="20.25">
      <c r="A17" s="372" t="s">
        <v>269</v>
      </c>
      <c r="B17" s="377" t="s">
        <v>986</v>
      </c>
      <c r="C17" s="379">
        <v>5078</v>
      </c>
      <c r="D17" s="379">
        <v>4353</v>
      </c>
    </row>
    <row r="18" spans="1:4" ht="20.25">
      <c r="A18" s="372" t="s">
        <v>270</v>
      </c>
      <c r="B18" s="377" t="s">
        <v>763</v>
      </c>
      <c r="C18" s="379">
        <v>642</v>
      </c>
      <c r="D18" s="379">
        <v>1644</v>
      </c>
    </row>
    <row r="19" spans="1:4" ht="20.25">
      <c r="A19" s="376" t="s">
        <v>271</v>
      </c>
      <c r="B19" s="377" t="s">
        <v>764</v>
      </c>
      <c r="C19" s="382"/>
      <c r="D19" s="382"/>
    </row>
    <row r="20" spans="1:4" ht="20.25">
      <c r="A20" s="378" t="s">
        <v>723</v>
      </c>
      <c r="B20" s="377" t="s">
        <v>765</v>
      </c>
      <c r="C20" s="383"/>
      <c r="D20" s="383"/>
    </row>
    <row r="21" spans="1:4" ht="20.25">
      <c r="A21" s="378" t="s">
        <v>766</v>
      </c>
      <c r="B21" s="377" t="s">
        <v>724</v>
      </c>
      <c r="C21" s="379">
        <v>-55574</v>
      </c>
      <c r="D21" s="379">
        <v>-51518</v>
      </c>
    </row>
    <row r="22" spans="1:4" ht="20.25">
      <c r="A22" s="378" t="s">
        <v>767</v>
      </c>
      <c r="B22" s="377" t="s">
        <v>768</v>
      </c>
      <c r="C22" s="379">
        <v>14866</v>
      </c>
      <c r="D22" s="379">
        <v>14880</v>
      </c>
    </row>
    <row r="23" spans="1:4" ht="20.25">
      <c r="A23" s="380"/>
      <c r="B23" s="378" t="s">
        <v>769</v>
      </c>
      <c r="C23" s="382">
        <f>SUM(C21:C22)</f>
        <v>-40708</v>
      </c>
      <c r="D23" s="382">
        <f>SUM(D21:D22)</f>
        <v>-36638</v>
      </c>
    </row>
    <row r="24" spans="1:4" ht="20.25">
      <c r="A24" s="378" t="s">
        <v>725</v>
      </c>
      <c r="B24" s="377" t="s">
        <v>770</v>
      </c>
      <c r="C24" s="379">
        <v>1431</v>
      </c>
      <c r="D24" s="379">
        <v>2535</v>
      </c>
    </row>
    <row r="25" spans="1:4" ht="20.25">
      <c r="A25" s="378" t="s">
        <v>757</v>
      </c>
      <c r="B25" s="377" t="s">
        <v>1201</v>
      </c>
      <c r="C25" s="379">
        <v>-760</v>
      </c>
      <c r="D25" s="379">
        <v>-5643</v>
      </c>
    </row>
    <row r="26" spans="1:4" ht="20.25">
      <c r="A26" s="380"/>
      <c r="B26" s="381" t="s">
        <v>771</v>
      </c>
      <c r="C26" s="382">
        <f>SUM(C23,C24:C25)</f>
        <v>-40037</v>
      </c>
      <c r="D26" s="382">
        <f>SUM(D23,D24:D25)</f>
        <v>-39746</v>
      </c>
    </row>
    <row r="27" spans="1:4" ht="40.5">
      <c r="A27" s="376" t="s">
        <v>274</v>
      </c>
      <c r="B27" s="377" t="s">
        <v>772</v>
      </c>
      <c r="C27" s="382"/>
      <c r="D27" s="382"/>
    </row>
    <row r="28" spans="1:4" ht="20.25">
      <c r="A28" s="378" t="s">
        <v>723</v>
      </c>
      <c r="B28" s="377" t="s">
        <v>773</v>
      </c>
      <c r="C28" s="379">
        <v>0</v>
      </c>
      <c r="D28" s="379">
        <v>1668</v>
      </c>
    </row>
    <row r="29" spans="1:4" ht="20.25">
      <c r="A29" s="378" t="s">
        <v>725</v>
      </c>
      <c r="B29" s="377" t="s">
        <v>774</v>
      </c>
      <c r="C29" s="379">
        <v>0</v>
      </c>
      <c r="D29" s="379">
        <v>-682</v>
      </c>
    </row>
    <row r="30" spans="1:4" ht="20.25">
      <c r="A30" s="376"/>
      <c r="B30" s="381" t="s">
        <v>775</v>
      </c>
      <c r="C30" s="382">
        <f>SUM(C28:C29)</f>
        <v>0</v>
      </c>
      <c r="D30" s="382">
        <f>SUM(D28:D29)</f>
        <v>986</v>
      </c>
    </row>
    <row r="31" spans="1:4" ht="40.5">
      <c r="A31" s="376" t="s">
        <v>277</v>
      </c>
      <c r="B31" s="377" t="s">
        <v>843</v>
      </c>
      <c r="C31" s="379"/>
      <c r="D31" s="379"/>
    </row>
    <row r="32" spans="1:4" ht="20.25">
      <c r="A32" s="376" t="s">
        <v>280</v>
      </c>
      <c r="B32" s="377" t="s">
        <v>776</v>
      </c>
      <c r="C32" s="382"/>
      <c r="D32" s="382"/>
    </row>
    <row r="33" spans="1:4" ht="20.25">
      <c r="A33" s="378" t="s">
        <v>723</v>
      </c>
      <c r="B33" s="377" t="s">
        <v>777</v>
      </c>
      <c r="C33" s="379">
        <v>-22549</v>
      </c>
      <c r="D33" s="379">
        <v>-19234</v>
      </c>
    </row>
    <row r="34" spans="1:4" ht="20.25">
      <c r="A34" s="378" t="s">
        <v>725</v>
      </c>
      <c r="B34" s="377" t="s">
        <v>778</v>
      </c>
      <c r="C34" s="379">
        <v>3649</v>
      </c>
      <c r="D34" s="379">
        <v>2049</v>
      </c>
    </row>
    <row r="35" spans="1:4" ht="20.25">
      <c r="A35" s="378" t="s">
        <v>757</v>
      </c>
      <c r="B35" s="377" t="s">
        <v>779</v>
      </c>
      <c r="C35" s="379">
        <v>-9162</v>
      </c>
      <c r="D35" s="379">
        <v>-9147</v>
      </c>
    </row>
    <row r="36" spans="1:4" ht="20.25">
      <c r="A36" s="378" t="s">
        <v>760</v>
      </c>
      <c r="B36" s="377" t="s">
        <v>780</v>
      </c>
      <c r="C36" s="379">
        <v>3048</v>
      </c>
      <c r="D36" s="379">
        <v>7350</v>
      </c>
    </row>
    <row r="37" spans="1:4" ht="20.25">
      <c r="A37" s="384"/>
      <c r="B37" s="381" t="s">
        <v>781</v>
      </c>
      <c r="C37" s="382">
        <f>SUM(C33:C36)</f>
        <v>-25014</v>
      </c>
      <c r="D37" s="382">
        <f>SUM(D33:D36)</f>
        <v>-18982</v>
      </c>
    </row>
    <row r="38" spans="1:4" ht="20.25">
      <c r="A38" s="376" t="s">
        <v>284</v>
      </c>
      <c r="B38" s="377" t="s">
        <v>782</v>
      </c>
      <c r="C38" s="379">
        <v>-4931</v>
      </c>
      <c r="D38" s="379">
        <v>-4796</v>
      </c>
    </row>
    <row r="39" spans="1:4" ht="40.5">
      <c r="A39" s="376"/>
      <c r="B39" s="377" t="s">
        <v>1133</v>
      </c>
      <c r="C39" s="379">
        <v>-3252</v>
      </c>
      <c r="D39" s="379">
        <v>-3729.72835</v>
      </c>
    </row>
    <row r="40" spans="1:4" ht="20.25">
      <c r="A40" s="376" t="s">
        <v>286</v>
      </c>
      <c r="B40" s="377" t="s">
        <v>783</v>
      </c>
      <c r="C40" s="379"/>
      <c r="D40" s="379"/>
    </row>
    <row r="41" spans="1:4" ht="20.25">
      <c r="A41" s="376" t="s">
        <v>291</v>
      </c>
      <c r="B41" s="377" t="s">
        <v>784</v>
      </c>
      <c r="C41" s="382">
        <f>C16+C17+C18+C26+C30+C31+C37+C38+C40</f>
        <v>3920</v>
      </c>
      <c r="D41" s="382">
        <f>D16+D17+D18+D26+D30+D31+D37+D38+D40</f>
        <v>3828</v>
      </c>
    </row>
    <row r="42" spans="1:4" ht="20.25">
      <c r="A42" s="385" t="s">
        <v>660</v>
      </c>
      <c r="B42" s="374" t="s">
        <v>785</v>
      </c>
      <c r="C42" s="382"/>
      <c r="D42" s="382"/>
    </row>
    <row r="43" spans="1:4" ht="20.25">
      <c r="A43" s="376" t="s">
        <v>268</v>
      </c>
      <c r="B43" s="377" t="s">
        <v>754</v>
      </c>
      <c r="C43" s="382"/>
      <c r="D43" s="382"/>
    </row>
    <row r="44" spans="1:4" ht="20.25">
      <c r="A44" s="378" t="s">
        <v>723</v>
      </c>
      <c r="B44" s="377" t="s">
        <v>755</v>
      </c>
      <c r="C44" s="379"/>
      <c r="D44" s="379"/>
    </row>
    <row r="45" spans="1:4" ht="40.5">
      <c r="A45" s="378"/>
      <c r="B45" s="377" t="s">
        <v>1132</v>
      </c>
      <c r="C45" s="379"/>
      <c r="D45" s="379"/>
    </row>
    <row r="46" spans="1:4" ht="20.25">
      <c r="A46" s="378" t="s">
        <v>725</v>
      </c>
      <c r="B46" s="377" t="s">
        <v>756</v>
      </c>
      <c r="C46" s="379"/>
      <c r="D46" s="379"/>
    </row>
    <row r="47" spans="1:4" ht="20.25">
      <c r="A47" s="378" t="s">
        <v>757</v>
      </c>
      <c r="B47" s="377" t="s">
        <v>758</v>
      </c>
      <c r="C47" s="379"/>
      <c r="D47" s="379"/>
    </row>
    <row r="48" spans="1:4" ht="20.25">
      <c r="A48" s="378" t="s">
        <v>760</v>
      </c>
      <c r="B48" s="377" t="s">
        <v>761</v>
      </c>
      <c r="C48" s="379"/>
      <c r="D48" s="379"/>
    </row>
    <row r="49" spans="1:4" ht="20.25">
      <c r="A49" s="380"/>
      <c r="B49" s="381" t="s">
        <v>786</v>
      </c>
      <c r="C49" s="382">
        <f>SUM(C44,C46:C48)</f>
        <v>0</v>
      </c>
      <c r="D49" s="382">
        <f>SUM(D44,D46:D48)</f>
        <v>0</v>
      </c>
    </row>
    <row r="50" spans="1:4" ht="20.25">
      <c r="A50" s="384" t="s">
        <v>269</v>
      </c>
      <c r="B50" s="377" t="s">
        <v>787</v>
      </c>
      <c r="C50" s="382"/>
      <c r="D50" s="382"/>
    </row>
    <row r="51" spans="1:4" ht="20.25">
      <c r="A51" s="378" t="s">
        <v>723</v>
      </c>
      <c r="B51" s="377" t="s">
        <v>788</v>
      </c>
      <c r="C51" s="379"/>
      <c r="D51" s="379"/>
    </row>
    <row r="52" spans="1:4" ht="20.25">
      <c r="A52" s="380"/>
      <c r="B52" s="377" t="s">
        <v>789</v>
      </c>
      <c r="C52" s="379"/>
      <c r="D52" s="379"/>
    </row>
    <row r="53" spans="1:4" ht="20.25">
      <c r="A53" s="380" t="s">
        <v>725</v>
      </c>
      <c r="B53" s="377" t="s">
        <v>790</v>
      </c>
      <c r="C53" s="383"/>
      <c r="D53" s="383"/>
    </row>
    <row r="54" spans="1:4" ht="20.25">
      <c r="A54" s="380"/>
      <c r="B54" s="377" t="s">
        <v>789</v>
      </c>
      <c r="C54" s="379"/>
      <c r="D54" s="379"/>
    </row>
    <row r="55" spans="1:4" ht="20.25">
      <c r="A55" s="386" t="s">
        <v>791</v>
      </c>
      <c r="B55" s="377" t="s">
        <v>792</v>
      </c>
      <c r="C55" s="379"/>
      <c r="D55" s="379"/>
    </row>
    <row r="56" spans="1:4" ht="20.25">
      <c r="A56" s="386" t="s">
        <v>793</v>
      </c>
      <c r="B56" s="377" t="s">
        <v>794</v>
      </c>
      <c r="C56" s="379"/>
      <c r="D56" s="379"/>
    </row>
    <row r="57" spans="1:4" ht="20.25">
      <c r="A57" s="387"/>
      <c r="B57" s="378" t="s">
        <v>795</v>
      </c>
      <c r="C57" s="382">
        <f>SUM(C55:C56)</f>
        <v>0</v>
      </c>
      <c r="D57" s="382">
        <f>SUM(D55:D56)</f>
        <v>0</v>
      </c>
    </row>
    <row r="58" spans="1:4" ht="20.25">
      <c r="A58" s="380" t="s">
        <v>757</v>
      </c>
      <c r="B58" s="377" t="s">
        <v>796</v>
      </c>
      <c r="C58" s="379"/>
      <c r="D58" s="379"/>
    </row>
    <row r="59" spans="1:4" ht="20.25">
      <c r="A59" s="380" t="s">
        <v>760</v>
      </c>
      <c r="B59" s="377" t="s">
        <v>797</v>
      </c>
      <c r="C59" s="379"/>
      <c r="D59" s="379"/>
    </row>
    <row r="60" spans="1:4" ht="20.25">
      <c r="A60" s="373"/>
      <c r="B60" s="381" t="s">
        <v>798</v>
      </c>
      <c r="C60" s="382">
        <f>SUM(C51,C57,C58,C59)</f>
        <v>0</v>
      </c>
      <c r="D60" s="382">
        <f>SUM(D51,D57,D58,D59)</f>
        <v>0</v>
      </c>
    </row>
    <row r="61" spans="1:4" ht="20.25">
      <c r="A61" s="384" t="s">
        <v>270</v>
      </c>
      <c r="B61" s="387" t="s">
        <v>763</v>
      </c>
      <c r="C61" s="379"/>
      <c r="D61" s="379"/>
    </row>
    <row r="62" spans="1:4" ht="20.25">
      <c r="A62" s="376" t="s">
        <v>271</v>
      </c>
      <c r="B62" s="377" t="s">
        <v>799</v>
      </c>
      <c r="C62" s="382"/>
      <c r="D62" s="382"/>
    </row>
    <row r="63" spans="1:4" ht="20.25">
      <c r="A63" s="378" t="s">
        <v>723</v>
      </c>
      <c r="B63" s="377" t="s">
        <v>800</v>
      </c>
      <c r="C63" s="382"/>
      <c r="D63" s="382"/>
    </row>
    <row r="64" spans="1:4" ht="20.25">
      <c r="A64" s="378" t="s">
        <v>766</v>
      </c>
      <c r="B64" s="377" t="s">
        <v>724</v>
      </c>
      <c r="C64" s="379"/>
      <c r="D64" s="379"/>
    </row>
    <row r="65" spans="1:4" ht="20.25">
      <c r="A65" s="378" t="s">
        <v>767</v>
      </c>
      <c r="B65" s="377" t="s">
        <v>768</v>
      </c>
      <c r="C65" s="379"/>
      <c r="D65" s="379"/>
    </row>
    <row r="66" spans="1:4" ht="20.25">
      <c r="A66" s="380"/>
      <c r="B66" s="378" t="s">
        <v>801</v>
      </c>
      <c r="C66" s="382">
        <f>SUM(C64:C65)</f>
        <v>0</v>
      </c>
      <c r="D66" s="382">
        <f>SUM(D64:D65)</f>
        <v>0</v>
      </c>
    </row>
    <row r="67" spans="1:4" ht="20.25">
      <c r="A67" s="380" t="s">
        <v>725</v>
      </c>
      <c r="B67" s="377" t="s">
        <v>802</v>
      </c>
      <c r="C67" s="382"/>
      <c r="D67" s="382"/>
    </row>
    <row r="68" spans="1:4" ht="20.25">
      <c r="A68" s="386" t="s">
        <v>791</v>
      </c>
      <c r="B68" s="377" t="s">
        <v>724</v>
      </c>
      <c r="C68" s="379"/>
      <c r="D68" s="379"/>
    </row>
    <row r="69" spans="1:4" ht="20.25">
      <c r="A69" s="386" t="s">
        <v>793</v>
      </c>
      <c r="B69" s="377" t="s">
        <v>768</v>
      </c>
      <c r="C69" s="379"/>
      <c r="D69" s="379"/>
    </row>
    <row r="70" spans="1:4" ht="20.25">
      <c r="A70" s="380"/>
      <c r="B70" s="378" t="s">
        <v>795</v>
      </c>
      <c r="C70" s="382">
        <f>SUM(C68:C69)</f>
        <v>0</v>
      </c>
      <c r="D70" s="382">
        <f>SUM(D68:D69)</f>
        <v>0</v>
      </c>
    </row>
    <row r="71" spans="1:4" ht="20.25">
      <c r="A71" s="384"/>
      <c r="B71" s="388" t="s">
        <v>771</v>
      </c>
      <c r="C71" s="382">
        <f>SUM(C66,C70)</f>
        <v>0</v>
      </c>
      <c r="D71" s="382">
        <f>SUM(D66,D70)</f>
        <v>0</v>
      </c>
    </row>
    <row r="72" spans="1:4" ht="40.5">
      <c r="A72" s="376" t="s">
        <v>274</v>
      </c>
      <c r="B72" s="377" t="s">
        <v>803</v>
      </c>
      <c r="C72" s="382"/>
      <c r="D72" s="382"/>
    </row>
    <row r="73" spans="1:4" ht="20.25">
      <c r="A73" s="378" t="s">
        <v>723</v>
      </c>
      <c r="B73" s="387" t="s">
        <v>804</v>
      </c>
      <c r="C73" s="384"/>
      <c r="D73" s="384"/>
    </row>
    <row r="74" spans="1:4" ht="20.25">
      <c r="A74" s="378" t="s">
        <v>766</v>
      </c>
      <c r="B74" s="377" t="s">
        <v>724</v>
      </c>
      <c r="C74" s="389"/>
      <c r="D74" s="389"/>
    </row>
    <row r="75" spans="1:4" ht="20.25">
      <c r="A75" s="378" t="s">
        <v>767</v>
      </c>
      <c r="B75" s="377" t="s">
        <v>768</v>
      </c>
      <c r="C75" s="389"/>
      <c r="D75" s="389"/>
    </row>
    <row r="76" spans="1:4" ht="20.25">
      <c r="A76" s="380"/>
      <c r="B76" s="378" t="s">
        <v>801</v>
      </c>
      <c r="C76" s="382">
        <f>SUM(C74:C75)</f>
        <v>0</v>
      </c>
      <c r="D76" s="382">
        <f>SUM(D74:D75)</f>
        <v>0</v>
      </c>
    </row>
    <row r="77" spans="1:4" ht="20.25">
      <c r="A77" s="380" t="s">
        <v>725</v>
      </c>
      <c r="B77" s="377" t="s">
        <v>805</v>
      </c>
      <c r="C77" s="379"/>
      <c r="D77" s="379"/>
    </row>
    <row r="78" spans="1:4" ht="20.25">
      <c r="A78" s="380"/>
      <c r="B78" s="381" t="s">
        <v>822</v>
      </c>
      <c r="C78" s="381">
        <f>SUM(C76,C77)</f>
        <v>0</v>
      </c>
      <c r="D78" s="381">
        <f>SUM(D76,D77)</f>
        <v>0</v>
      </c>
    </row>
    <row r="79" spans="1:4" ht="40.5">
      <c r="A79" s="376" t="s">
        <v>277</v>
      </c>
      <c r="B79" s="377" t="s">
        <v>843</v>
      </c>
      <c r="C79" s="379"/>
      <c r="D79" s="379"/>
    </row>
    <row r="80" spans="1:4" ht="20.25">
      <c r="A80" s="376" t="s">
        <v>280</v>
      </c>
      <c r="B80" s="377" t="s">
        <v>806</v>
      </c>
      <c r="C80" s="384"/>
      <c r="D80" s="384"/>
    </row>
    <row r="81" spans="1:4" ht="20.25">
      <c r="A81" s="378" t="s">
        <v>723</v>
      </c>
      <c r="B81" s="377" t="s">
        <v>777</v>
      </c>
      <c r="C81" s="389"/>
      <c r="D81" s="389"/>
    </row>
    <row r="82" spans="1:4" ht="20.25">
      <c r="A82" s="378" t="s">
        <v>725</v>
      </c>
      <c r="B82" s="377" t="s">
        <v>778</v>
      </c>
      <c r="C82" s="389"/>
      <c r="D82" s="389"/>
    </row>
    <row r="83" spans="1:4" ht="20.25">
      <c r="A83" s="378" t="s">
        <v>757</v>
      </c>
      <c r="B83" s="377" t="s">
        <v>779</v>
      </c>
      <c r="C83" s="389"/>
      <c r="D83" s="389"/>
    </row>
    <row r="84" spans="1:4" ht="20.25">
      <c r="A84" s="378" t="s">
        <v>760</v>
      </c>
      <c r="B84" s="377" t="s">
        <v>807</v>
      </c>
      <c r="C84" s="389"/>
      <c r="D84" s="389"/>
    </row>
    <row r="85" spans="1:4" ht="20.25">
      <c r="A85" s="384"/>
      <c r="B85" s="381" t="s">
        <v>781</v>
      </c>
      <c r="C85" s="381">
        <f>SUM(C81:C84)</f>
        <v>0</v>
      </c>
      <c r="D85" s="381">
        <f>SUM(D81:D84)</f>
        <v>0</v>
      </c>
    </row>
    <row r="86" spans="1:4" ht="20.25">
      <c r="A86" s="376" t="s">
        <v>284</v>
      </c>
      <c r="B86" s="377" t="s">
        <v>808</v>
      </c>
      <c r="C86" s="384"/>
      <c r="D86" s="384"/>
    </row>
    <row r="87" spans="1:4" ht="20.25">
      <c r="A87" s="378" t="s">
        <v>723</v>
      </c>
      <c r="B87" s="377" t="s">
        <v>811</v>
      </c>
      <c r="C87" s="389"/>
      <c r="D87" s="389"/>
    </row>
    <row r="88" spans="1:4" ht="20.25">
      <c r="A88" s="378" t="s">
        <v>725</v>
      </c>
      <c r="B88" s="377" t="s">
        <v>812</v>
      </c>
      <c r="C88" s="389"/>
      <c r="D88" s="389"/>
    </row>
    <row r="89" spans="1:4" ht="20.25">
      <c r="A89" s="378" t="s">
        <v>757</v>
      </c>
      <c r="B89" s="377" t="s">
        <v>813</v>
      </c>
      <c r="C89" s="389"/>
      <c r="D89" s="389"/>
    </row>
    <row r="90" spans="1:4" ht="20.25">
      <c r="A90" s="378"/>
      <c r="B90" s="381" t="s">
        <v>814</v>
      </c>
      <c r="C90" s="381">
        <f>SUM(C87:C89)</f>
        <v>0</v>
      </c>
      <c r="D90" s="381">
        <f>SUM(D87:D89)</f>
        <v>0</v>
      </c>
    </row>
    <row r="91" spans="1:4" ht="20.25">
      <c r="A91" s="376" t="s">
        <v>286</v>
      </c>
      <c r="B91" s="377" t="s">
        <v>782</v>
      </c>
      <c r="C91" s="389"/>
      <c r="D91" s="389"/>
    </row>
    <row r="92" spans="1:4" ht="40.5">
      <c r="A92" s="376"/>
      <c r="B92" s="377" t="s">
        <v>1133</v>
      </c>
      <c r="C92" s="379"/>
      <c r="D92" s="379"/>
    </row>
    <row r="93" spans="1:4" ht="20.25">
      <c r="A93" s="376" t="s">
        <v>291</v>
      </c>
      <c r="B93" s="377" t="s">
        <v>987</v>
      </c>
      <c r="C93" s="379"/>
      <c r="D93" s="379"/>
    </row>
    <row r="94" spans="1:4" ht="20.25">
      <c r="A94" s="376" t="s">
        <v>977</v>
      </c>
      <c r="B94" s="377" t="s">
        <v>978</v>
      </c>
      <c r="C94" s="389"/>
      <c r="D94" s="389"/>
    </row>
    <row r="95" spans="1:4" ht="20.25">
      <c r="A95" s="376" t="s">
        <v>293</v>
      </c>
      <c r="B95" s="377" t="s">
        <v>815</v>
      </c>
      <c r="C95" s="381">
        <f>SUM(C94,C93,C91,C90,C85,C79,C78,C71,C61,C60,C49)</f>
        <v>0</v>
      </c>
      <c r="D95" s="381">
        <f>SUM(D94,D93,D91,D90,D85,D79,D78,D71,D61,D60,D49)</f>
        <v>0</v>
      </c>
    </row>
    <row r="96" spans="1:4" ht="20.25">
      <c r="A96" s="373" t="s">
        <v>816</v>
      </c>
      <c r="B96" s="374" t="s">
        <v>817</v>
      </c>
      <c r="C96" s="384"/>
      <c r="D96" s="384"/>
    </row>
    <row r="97" spans="1:4" ht="20.25">
      <c r="A97" s="376" t="s">
        <v>268</v>
      </c>
      <c r="B97" s="377" t="s">
        <v>988</v>
      </c>
      <c r="C97" s="382">
        <f>C41</f>
        <v>3920</v>
      </c>
      <c r="D97" s="382">
        <f>D41</f>
        <v>3828</v>
      </c>
    </row>
    <row r="98" spans="1:4" ht="20.25">
      <c r="A98" s="376" t="s">
        <v>269</v>
      </c>
      <c r="B98" s="377" t="s">
        <v>989</v>
      </c>
      <c r="C98" s="382">
        <f>C95</f>
        <v>0</v>
      </c>
      <c r="D98" s="382">
        <f>D95</f>
        <v>0</v>
      </c>
    </row>
    <row r="99" spans="1:4" ht="20.25">
      <c r="A99" s="384" t="s">
        <v>270</v>
      </c>
      <c r="B99" s="377" t="s">
        <v>818</v>
      </c>
      <c r="C99" s="382"/>
      <c r="D99" s="382"/>
    </row>
    <row r="100" spans="1:4" ht="20.25">
      <c r="A100" s="378" t="s">
        <v>723</v>
      </c>
      <c r="B100" s="377" t="s">
        <v>788</v>
      </c>
      <c r="C100" s="379">
        <v>3300</v>
      </c>
      <c r="D100" s="379">
        <v>2619</v>
      </c>
    </row>
    <row r="101" spans="1:4" ht="20.25">
      <c r="A101" s="380"/>
      <c r="B101" s="377" t="s">
        <v>789</v>
      </c>
      <c r="C101" s="379"/>
      <c r="D101" s="379"/>
    </row>
    <row r="102" spans="1:4" ht="20.25">
      <c r="A102" s="380" t="s">
        <v>725</v>
      </c>
      <c r="B102" s="377" t="s">
        <v>790</v>
      </c>
      <c r="C102" s="379"/>
      <c r="D102" s="379"/>
    </row>
    <row r="103" spans="1:4" ht="20.25">
      <c r="A103" s="380"/>
      <c r="B103" s="377" t="s">
        <v>789</v>
      </c>
      <c r="C103" s="379"/>
      <c r="D103" s="379"/>
    </row>
    <row r="104" spans="1:4" ht="20.25">
      <c r="A104" s="386" t="s">
        <v>791</v>
      </c>
      <c r="B104" s="377" t="s">
        <v>792</v>
      </c>
      <c r="C104" s="379">
        <v>22</v>
      </c>
      <c r="D104" s="379">
        <v>30</v>
      </c>
    </row>
    <row r="105" spans="1:4" ht="20.25">
      <c r="A105" s="386" t="s">
        <v>793</v>
      </c>
      <c r="B105" s="377" t="s">
        <v>794</v>
      </c>
      <c r="C105" s="379">
        <v>1363</v>
      </c>
      <c r="D105" s="379">
        <v>1567</v>
      </c>
    </row>
    <row r="106" spans="1:4" ht="20.25">
      <c r="A106" s="387"/>
      <c r="B106" s="378" t="s">
        <v>795</v>
      </c>
      <c r="C106" s="382">
        <f>SUM(C102,C104:C105)</f>
        <v>1385</v>
      </c>
      <c r="D106" s="382">
        <f>SUM(D102,D104:D105)</f>
        <v>1597</v>
      </c>
    </row>
    <row r="107" spans="1:4" ht="20.25">
      <c r="A107" s="380" t="s">
        <v>757</v>
      </c>
      <c r="B107" s="377" t="s">
        <v>796</v>
      </c>
      <c r="C107" s="379">
        <v>1767</v>
      </c>
      <c r="D107" s="379">
        <v>1179</v>
      </c>
    </row>
    <row r="108" spans="1:4" ht="20.25">
      <c r="A108" s="380" t="s">
        <v>760</v>
      </c>
      <c r="B108" s="377" t="s">
        <v>797</v>
      </c>
      <c r="C108" s="379">
        <v>1297</v>
      </c>
      <c r="D108" s="379">
        <v>1251</v>
      </c>
    </row>
    <row r="109" spans="1:4" ht="20.25">
      <c r="A109" s="373"/>
      <c r="B109" s="381" t="s">
        <v>819</v>
      </c>
      <c r="C109" s="382">
        <f>SUM(C100,C106,C107:C108)</f>
        <v>7749</v>
      </c>
      <c r="D109" s="382">
        <f>SUM(D100,D106,D107:D108)</f>
        <v>6646</v>
      </c>
    </row>
    <row r="110" spans="1:4" ht="40.5">
      <c r="A110" s="384" t="s">
        <v>271</v>
      </c>
      <c r="B110" s="377" t="s">
        <v>990</v>
      </c>
      <c r="C110" s="379"/>
      <c r="D110" s="379"/>
    </row>
    <row r="111" spans="1:4" ht="20.25">
      <c r="A111" s="376" t="s">
        <v>274</v>
      </c>
      <c r="B111" s="377" t="s">
        <v>808</v>
      </c>
      <c r="C111" s="382"/>
      <c r="D111" s="382"/>
    </row>
    <row r="112" spans="1:4" ht="20.25">
      <c r="A112" s="378" t="s">
        <v>723</v>
      </c>
      <c r="B112" s="377" t="s">
        <v>820</v>
      </c>
      <c r="C112" s="379">
        <v>-113</v>
      </c>
      <c r="D112" s="379">
        <v>-90</v>
      </c>
    </row>
    <row r="113" spans="1:4" ht="20.25">
      <c r="A113" s="378" t="s">
        <v>725</v>
      </c>
      <c r="B113" s="377" t="s">
        <v>812</v>
      </c>
      <c r="C113" s="379">
        <v>-2002</v>
      </c>
      <c r="D113" s="379">
        <v>-1305</v>
      </c>
    </row>
    <row r="114" spans="1:4" ht="20.25">
      <c r="A114" s="378" t="s">
        <v>757</v>
      </c>
      <c r="B114" s="377" t="s">
        <v>821</v>
      </c>
      <c r="C114" s="379">
        <v>-556</v>
      </c>
      <c r="D114" s="379">
        <v>-898</v>
      </c>
    </row>
    <row r="115" spans="1:4" ht="20.25">
      <c r="A115" s="378"/>
      <c r="B115" s="381" t="s">
        <v>822</v>
      </c>
      <c r="C115" s="382">
        <f>SUM(C112:C114)</f>
        <v>-2671</v>
      </c>
      <c r="D115" s="382">
        <f>SUM(D112:D114)</f>
        <v>-2293</v>
      </c>
    </row>
    <row r="116" spans="1:4" ht="40.5">
      <c r="A116" s="384" t="s">
        <v>277</v>
      </c>
      <c r="B116" s="377" t="s">
        <v>991</v>
      </c>
      <c r="C116" s="379">
        <v>-5078</v>
      </c>
      <c r="D116" s="379">
        <v>-4353</v>
      </c>
    </row>
    <row r="117" spans="1:4" ht="20.25">
      <c r="A117" s="384" t="s">
        <v>280</v>
      </c>
      <c r="B117" s="377" t="s">
        <v>823</v>
      </c>
      <c r="C117" s="379">
        <v>38</v>
      </c>
      <c r="D117" s="379">
        <v>305</v>
      </c>
    </row>
    <row r="118" spans="1:4" ht="20.25">
      <c r="A118" s="384" t="s">
        <v>284</v>
      </c>
      <c r="B118" s="377" t="s">
        <v>824</v>
      </c>
      <c r="C118" s="379">
        <v>-360</v>
      </c>
      <c r="D118" s="379">
        <v>-442</v>
      </c>
    </row>
    <row r="119" spans="1:4" ht="20.25">
      <c r="A119" s="384" t="s">
        <v>286</v>
      </c>
      <c r="B119" s="377" t="s">
        <v>825</v>
      </c>
      <c r="C119" s="382">
        <f>SUM(C97,C98,C109,C110,C115,C116,C117,C118)</f>
        <v>3598</v>
      </c>
      <c r="D119" s="382">
        <f>SUM(D97,D98,D109,D110,D115,D116,D117,D118)</f>
        <v>3691</v>
      </c>
    </row>
    <row r="120" spans="1:4" ht="20.25">
      <c r="A120" s="384" t="s">
        <v>291</v>
      </c>
      <c r="B120" s="377" t="s">
        <v>826</v>
      </c>
      <c r="C120" s="379"/>
      <c r="D120" s="379"/>
    </row>
    <row r="121" spans="1:4" ht="20.25">
      <c r="A121" s="384" t="s">
        <v>293</v>
      </c>
      <c r="B121" s="377" t="s">
        <v>827</v>
      </c>
      <c r="C121" s="379"/>
      <c r="D121" s="379"/>
    </row>
    <row r="122" spans="1:4" ht="20.25">
      <c r="A122" s="384" t="s">
        <v>828</v>
      </c>
      <c r="B122" s="377" t="s">
        <v>829</v>
      </c>
      <c r="C122" s="382">
        <f>SUM(C120:C121)</f>
        <v>0</v>
      </c>
      <c r="D122" s="382">
        <f>SUM(D120:D121)</f>
        <v>0</v>
      </c>
    </row>
    <row r="123" spans="1:4" ht="20.25">
      <c r="A123" s="384" t="s">
        <v>830</v>
      </c>
      <c r="B123" s="377" t="s">
        <v>831</v>
      </c>
      <c r="C123" s="379"/>
      <c r="D123" s="379"/>
    </row>
    <row r="124" spans="1:4" ht="20.25">
      <c r="A124" s="384" t="s">
        <v>832</v>
      </c>
      <c r="B124" s="377" t="s">
        <v>833</v>
      </c>
      <c r="C124" s="379"/>
      <c r="D124" s="379"/>
    </row>
    <row r="125" spans="1:4" ht="20.25">
      <c r="A125" s="384" t="s">
        <v>834</v>
      </c>
      <c r="B125" s="377" t="s">
        <v>835</v>
      </c>
      <c r="C125" s="382">
        <f>SUM(C119,C122:C124)</f>
        <v>3598</v>
      </c>
      <c r="D125" s="382">
        <f>SUM(D119,D122:D124)</f>
        <v>3691</v>
      </c>
    </row>
    <row r="126" spans="1:4" ht="20.25">
      <c r="A126" s="390"/>
      <c r="B126" s="390"/>
      <c r="C126" s="368"/>
      <c r="D126" s="368"/>
    </row>
    <row r="127" spans="1:4" ht="20.25">
      <c r="A127" s="391"/>
      <c r="B127" s="392" t="s">
        <v>1260</v>
      </c>
      <c r="C127" s="914" t="s">
        <v>1258</v>
      </c>
      <c r="D127" s="914"/>
    </row>
  </sheetData>
  <sheetProtection/>
  <mergeCells count="7">
    <mergeCell ref="C127:D127"/>
    <mergeCell ref="B1:D1"/>
    <mergeCell ref="A4:D4"/>
    <mergeCell ref="A6:B6"/>
    <mergeCell ref="A7:B7"/>
    <mergeCell ref="A3:D3"/>
    <mergeCell ref="A2:D2"/>
  </mergeCells>
  <printOptions horizontalCentered="1"/>
  <pageMargins left="0.31496062992125984" right="0.2755905511811024" top="0.2362204724409449" bottom="0.15748031496062992" header="0.2755905511811024" footer="0.15748031496062992"/>
  <pageSetup horizontalDpi="600" verticalDpi="600" orientation="portrait" paperSize="9" scale="4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6">
      <selection activeCell="B3" sqref="B3:B30"/>
    </sheetView>
  </sheetViews>
  <sheetFormatPr defaultColWidth="9.140625" defaultRowHeight="12.75"/>
  <cols>
    <col min="1" max="1" width="10.57421875" style="124" customWidth="1"/>
    <col min="2" max="2" width="63.140625" style="124" bestFit="1" customWidth="1"/>
    <col min="3" max="3" width="28.8515625" style="124" bestFit="1" customWidth="1"/>
    <col min="4" max="4" width="12.57421875" style="124" customWidth="1"/>
    <col min="5" max="5" width="15.7109375" style="124" bestFit="1" customWidth="1"/>
    <col min="6" max="16384" width="9.140625" style="124" customWidth="1"/>
  </cols>
  <sheetData>
    <row r="1" spans="1:4" ht="31.5">
      <c r="A1" s="488" t="s">
        <v>412</v>
      </c>
      <c r="B1" s="488" t="s">
        <v>413</v>
      </c>
      <c r="C1" s="489"/>
      <c r="D1" s="488" t="s">
        <v>414</v>
      </c>
    </row>
    <row r="2" spans="1:4" ht="15.75">
      <c r="A2" s="488"/>
      <c r="B2" s="490" t="s">
        <v>415</v>
      </c>
      <c r="C2" s="488"/>
      <c r="D2" s="488"/>
    </row>
    <row r="3" spans="1:4" ht="15.75">
      <c r="A3" s="491">
        <v>1</v>
      </c>
      <c r="B3" s="492" t="s">
        <v>416</v>
      </c>
      <c r="C3" s="493"/>
      <c r="D3" s="489"/>
    </row>
    <row r="4" spans="1:4" ht="15.75">
      <c r="A4" s="491">
        <v>2</v>
      </c>
      <c r="B4" s="492" t="s">
        <v>993</v>
      </c>
      <c r="C4" s="493"/>
      <c r="D4" s="489"/>
    </row>
    <row r="5" spans="1:4" ht="15.75">
      <c r="A5" s="491">
        <v>3</v>
      </c>
      <c r="B5" s="492" t="s">
        <v>417</v>
      </c>
      <c r="C5" s="493"/>
      <c r="D5" s="489"/>
    </row>
    <row r="6" spans="1:4" ht="12.75" customHeight="1">
      <c r="A6" s="491">
        <v>4</v>
      </c>
      <c r="B6" s="492" t="s">
        <v>994</v>
      </c>
      <c r="C6" s="493"/>
      <c r="D6" s="489"/>
    </row>
    <row r="7" spans="1:4" ht="15.75">
      <c r="A7" s="491">
        <v>5</v>
      </c>
      <c r="B7" s="492" t="s">
        <v>418</v>
      </c>
      <c r="C7" s="493"/>
      <c r="D7" s="489"/>
    </row>
    <row r="8" spans="1:4" ht="15.75">
      <c r="A8" s="491">
        <v>6</v>
      </c>
      <c r="B8" s="492" t="s">
        <v>425</v>
      </c>
      <c r="C8" s="493"/>
      <c r="D8" s="489"/>
    </row>
    <row r="9" spans="1:4" ht="15.75">
      <c r="A9" s="491">
        <v>7</v>
      </c>
      <c r="B9" s="492" t="s">
        <v>419</v>
      </c>
      <c r="C9" s="493"/>
      <c r="D9" s="489"/>
    </row>
    <row r="10" spans="1:4" ht="15.75">
      <c r="A10" s="491">
        <v>8</v>
      </c>
      <c r="B10" s="492" t="s">
        <v>426</v>
      </c>
      <c r="C10" s="493"/>
      <c r="D10" s="489"/>
    </row>
    <row r="11" spans="1:4" ht="15.75">
      <c r="A11" s="491">
        <v>9</v>
      </c>
      <c r="B11" s="492" t="s">
        <v>430</v>
      </c>
      <c r="C11" s="493"/>
      <c r="D11" s="489"/>
    </row>
    <row r="12" spans="1:4" ht="15.75">
      <c r="A12" s="491">
        <v>10</v>
      </c>
      <c r="B12" s="492" t="s">
        <v>427</v>
      </c>
      <c r="C12" s="493"/>
      <c r="D12" s="489"/>
    </row>
    <row r="13" spans="1:4" ht="15.75">
      <c r="A13" s="491">
        <v>11</v>
      </c>
      <c r="B13" s="492" t="s">
        <v>420</v>
      </c>
      <c r="C13" s="493"/>
      <c r="D13" s="489"/>
    </row>
    <row r="14" spans="1:4" ht="15.75">
      <c r="A14" s="491">
        <v>12</v>
      </c>
      <c r="B14" s="492" t="s">
        <v>995</v>
      </c>
      <c r="C14" s="493"/>
      <c r="D14" s="489"/>
    </row>
    <row r="15" spans="1:4" ht="15.75">
      <c r="A15" s="491">
        <v>13</v>
      </c>
      <c r="B15" s="492" t="s">
        <v>996</v>
      </c>
      <c r="C15" s="493"/>
      <c r="D15" s="489"/>
    </row>
    <row r="16" spans="1:5" ht="15.75">
      <c r="A16" s="491">
        <v>14</v>
      </c>
      <c r="B16" s="492" t="s">
        <v>997</v>
      </c>
      <c r="C16" s="493"/>
      <c r="D16" s="493"/>
      <c r="E16" s="125"/>
    </row>
    <row r="17" spans="1:5" ht="15.75">
      <c r="A17" s="491">
        <v>15</v>
      </c>
      <c r="B17" s="492" t="s">
        <v>421</v>
      </c>
      <c r="C17" s="493"/>
      <c r="D17" s="493"/>
      <c r="E17" s="125"/>
    </row>
    <row r="18" spans="1:5" ht="15.75">
      <c r="A18" s="491">
        <v>16</v>
      </c>
      <c r="B18" s="492" t="s">
        <v>424</v>
      </c>
      <c r="C18" s="493"/>
      <c r="D18" s="493"/>
      <c r="E18" s="125"/>
    </row>
    <row r="19" spans="1:5" ht="15.75">
      <c r="A19" s="491">
        <v>17</v>
      </c>
      <c r="B19" s="492" t="s">
        <v>422</v>
      </c>
      <c r="C19" s="493"/>
      <c r="D19" s="493"/>
      <c r="E19" s="125"/>
    </row>
    <row r="20" spans="1:5" ht="15.75">
      <c r="A20" s="491">
        <v>18</v>
      </c>
      <c r="B20" s="492" t="s">
        <v>428</v>
      </c>
      <c r="C20" s="493"/>
      <c r="D20" s="493"/>
      <c r="E20" s="125"/>
    </row>
    <row r="21" spans="1:5" ht="15.75">
      <c r="A21" s="491">
        <v>19</v>
      </c>
      <c r="B21" s="492" t="s">
        <v>998</v>
      </c>
      <c r="C21" s="493"/>
      <c r="D21" s="493"/>
      <c r="E21" s="125"/>
    </row>
    <row r="22" spans="1:5" ht="15.75">
      <c r="A22" s="491">
        <v>20</v>
      </c>
      <c r="B22" s="492" t="s">
        <v>429</v>
      </c>
      <c r="C22" s="493"/>
      <c r="D22" s="493"/>
      <c r="E22" s="125"/>
    </row>
    <row r="23" spans="1:5" ht="15.75">
      <c r="A23" s="491">
        <v>21</v>
      </c>
      <c r="B23" s="492" t="s">
        <v>423</v>
      </c>
      <c r="C23" s="493"/>
      <c r="D23" s="493"/>
      <c r="E23" s="125"/>
    </row>
    <row r="24" spans="1:5" ht="15.75">
      <c r="A24" s="491">
        <v>22</v>
      </c>
      <c r="B24" s="492" t="s">
        <v>999</v>
      </c>
      <c r="C24" s="493"/>
      <c r="D24" s="493"/>
      <c r="E24" s="125"/>
    </row>
    <row r="25" spans="1:5" ht="15.75">
      <c r="A25" s="491">
        <v>23</v>
      </c>
      <c r="B25" s="492" t="s">
        <v>1000</v>
      </c>
      <c r="C25" s="493"/>
      <c r="D25" s="493"/>
      <c r="E25" s="125"/>
    </row>
    <row r="26" spans="1:5" ht="15.75">
      <c r="A26" s="491">
        <v>24</v>
      </c>
      <c r="B26" s="492" t="s">
        <v>1001</v>
      </c>
      <c r="C26" s="493"/>
      <c r="D26" s="493"/>
      <c r="E26" s="125"/>
    </row>
    <row r="27" spans="1:5" ht="15.75">
      <c r="A27" s="491">
        <v>25</v>
      </c>
      <c r="B27" s="492" t="s">
        <v>1002</v>
      </c>
      <c r="C27" s="493"/>
      <c r="D27" s="493"/>
      <c r="E27" s="125"/>
    </row>
    <row r="28" spans="1:4" ht="16.5" customHeight="1">
      <c r="A28" s="491">
        <v>26</v>
      </c>
      <c r="B28" s="492" t="s">
        <v>1003</v>
      </c>
      <c r="C28" s="493"/>
      <c r="D28" s="489"/>
    </row>
    <row r="29" spans="1:4" ht="15.75">
      <c r="A29" s="491">
        <v>27</v>
      </c>
      <c r="B29" s="492" t="s">
        <v>1004</v>
      </c>
      <c r="C29" s="493"/>
      <c r="D29" s="489"/>
    </row>
    <row r="30" spans="1:4" ht="15.75">
      <c r="A30" s="491">
        <v>28</v>
      </c>
      <c r="B30" s="492" t="s">
        <v>361</v>
      </c>
      <c r="C30" s="493"/>
      <c r="D30" s="48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33">
      <selection activeCell="C2" sqref="C2:C43"/>
    </sheetView>
  </sheetViews>
  <sheetFormatPr defaultColWidth="9.140625" defaultRowHeight="12.75"/>
  <cols>
    <col min="1" max="1" width="20.421875" style="0" bestFit="1" customWidth="1"/>
    <col min="2" max="2" width="18.00390625" style="0" bestFit="1" customWidth="1"/>
    <col min="3" max="3" width="56.7109375" style="0" bestFit="1" customWidth="1"/>
    <col min="4" max="4" width="19.57421875" style="0" customWidth="1"/>
  </cols>
  <sheetData>
    <row r="1" spans="1:3" ht="15.75">
      <c r="A1" s="508" t="s">
        <v>412</v>
      </c>
      <c r="B1" s="508" t="s">
        <v>431</v>
      </c>
      <c r="C1" s="508" t="s">
        <v>432</v>
      </c>
    </row>
    <row r="2" spans="1:3" ht="33">
      <c r="A2" s="509">
        <v>1</v>
      </c>
      <c r="B2" s="510" t="s">
        <v>433</v>
      </c>
      <c r="C2" s="511" t="s">
        <v>434</v>
      </c>
    </row>
    <row r="3" spans="1:3" ht="33">
      <c r="A3" s="491">
        <v>2</v>
      </c>
      <c r="B3" s="512" t="s">
        <v>487</v>
      </c>
      <c r="C3" s="513" t="s">
        <v>488</v>
      </c>
    </row>
    <row r="4" spans="1:3" ht="33">
      <c r="A4" s="509">
        <v>3</v>
      </c>
      <c r="B4" s="512" t="s">
        <v>483</v>
      </c>
      <c r="C4" s="513" t="s">
        <v>484</v>
      </c>
    </row>
    <row r="5" spans="1:3" ht="33">
      <c r="A5" s="491">
        <v>4</v>
      </c>
      <c r="B5" s="512" t="s">
        <v>437</v>
      </c>
      <c r="C5" s="513" t="s">
        <v>438</v>
      </c>
    </row>
    <row r="6" spans="1:3" ht="33">
      <c r="A6" s="509">
        <v>5</v>
      </c>
      <c r="B6" s="512" t="s">
        <v>451</v>
      </c>
      <c r="C6" s="513" t="s">
        <v>452</v>
      </c>
    </row>
    <row r="7" spans="1:3" ht="33">
      <c r="A7" s="491">
        <v>6</v>
      </c>
      <c r="B7" s="512" t="s">
        <v>435</v>
      </c>
      <c r="C7" s="514" t="s">
        <v>436</v>
      </c>
    </row>
    <row r="8" spans="1:3" ht="33">
      <c r="A8" s="509">
        <v>7</v>
      </c>
      <c r="B8" s="512" t="s">
        <v>495</v>
      </c>
      <c r="C8" s="514" t="s">
        <v>496</v>
      </c>
    </row>
    <row r="9" spans="1:3" ht="33">
      <c r="A9" s="491">
        <v>8</v>
      </c>
      <c r="B9" s="512" t="s">
        <v>447</v>
      </c>
      <c r="C9" s="514" t="s">
        <v>448</v>
      </c>
    </row>
    <row r="10" spans="1:3" ht="33">
      <c r="A10" s="509">
        <v>9</v>
      </c>
      <c r="B10" s="503" t="s">
        <v>509</v>
      </c>
      <c r="C10" s="515" t="s">
        <v>381</v>
      </c>
    </row>
    <row r="11" spans="1:3" ht="33">
      <c r="A11" s="491">
        <v>10</v>
      </c>
      <c r="B11" s="512" t="s">
        <v>449</v>
      </c>
      <c r="C11" s="514" t="s">
        <v>450</v>
      </c>
    </row>
    <row r="12" spans="1:3" ht="33">
      <c r="A12" s="491">
        <v>11</v>
      </c>
      <c r="B12" s="512" t="s">
        <v>1006</v>
      </c>
      <c r="C12" s="514" t="s">
        <v>1007</v>
      </c>
    </row>
    <row r="13" spans="1:3" ht="33">
      <c r="A13" s="509">
        <v>12</v>
      </c>
      <c r="B13" s="512" t="s">
        <v>1008</v>
      </c>
      <c r="C13" s="514" t="s">
        <v>1009</v>
      </c>
    </row>
    <row r="14" spans="1:3" ht="33">
      <c r="A14" s="491">
        <v>13</v>
      </c>
      <c r="B14" s="512" t="s">
        <v>497</v>
      </c>
      <c r="C14" s="514" t="s">
        <v>498</v>
      </c>
    </row>
    <row r="15" spans="1:3" ht="33">
      <c r="A15" s="491">
        <v>14</v>
      </c>
      <c r="B15" s="512" t="s">
        <v>455</v>
      </c>
      <c r="C15" s="514" t="s">
        <v>456</v>
      </c>
    </row>
    <row r="16" spans="1:3" ht="33">
      <c r="A16" s="509">
        <v>15</v>
      </c>
      <c r="B16" s="512" t="s">
        <v>439</v>
      </c>
      <c r="C16" s="514" t="s">
        <v>440</v>
      </c>
    </row>
    <row r="17" spans="1:3" ht="33">
      <c r="A17" s="491">
        <v>16</v>
      </c>
      <c r="B17" s="512" t="s">
        <v>443</v>
      </c>
      <c r="C17" s="514" t="s">
        <v>444</v>
      </c>
    </row>
    <row r="18" spans="1:3" ht="33">
      <c r="A18" s="491">
        <v>17</v>
      </c>
      <c r="B18" s="512" t="s">
        <v>493</v>
      </c>
      <c r="C18" s="514" t="s">
        <v>494</v>
      </c>
    </row>
    <row r="19" spans="1:3" ht="33">
      <c r="A19" s="509">
        <v>18</v>
      </c>
      <c r="B19" s="512" t="s">
        <v>499</v>
      </c>
      <c r="C19" s="514" t="s">
        <v>500</v>
      </c>
    </row>
    <row r="20" spans="1:3" ht="33">
      <c r="A20" s="491">
        <v>19</v>
      </c>
      <c r="B20" s="512" t="s">
        <v>485</v>
      </c>
      <c r="C20" s="514" t="s">
        <v>486</v>
      </c>
    </row>
    <row r="21" spans="1:3" ht="33">
      <c r="A21" s="491">
        <v>20</v>
      </c>
      <c r="B21" s="512" t="s">
        <v>461</v>
      </c>
      <c r="C21" s="514" t="s">
        <v>462</v>
      </c>
    </row>
    <row r="22" spans="1:3" ht="33">
      <c r="A22" s="509">
        <v>21</v>
      </c>
      <c r="B22" s="512" t="s">
        <v>467</v>
      </c>
      <c r="C22" s="514" t="s">
        <v>1010</v>
      </c>
    </row>
    <row r="23" spans="1:3" ht="33">
      <c r="A23" s="491">
        <v>22</v>
      </c>
      <c r="B23" s="512" t="s">
        <v>472</v>
      </c>
      <c r="C23" s="514" t="s">
        <v>1011</v>
      </c>
    </row>
    <row r="24" spans="1:3" ht="33">
      <c r="A24" s="491">
        <v>23</v>
      </c>
      <c r="B24" s="512" t="s">
        <v>489</v>
      </c>
      <c r="C24" s="514" t="s">
        <v>490</v>
      </c>
    </row>
    <row r="25" spans="1:3" ht="33">
      <c r="A25" s="509">
        <v>24</v>
      </c>
      <c r="B25" s="512" t="s">
        <v>463</v>
      </c>
      <c r="C25" s="514" t="s">
        <v>464</v>
      </c>
    </row>
    <row r="26" spans="1:3" ht="33">
      <c r="A26" s="491">
        <v>25</v>
      </c>
      <c r="B26" s="512" t="s">
        <v>465</v>
      </c>
      <c r="C26" s="514" t="s">
        <v>466</v>
      </c>
    </row>
    <row r="27" spans="1:3" ht="33">
      <c r="A27" s="491">
        <v>26</v>
      </c>
      <c r="B27" s="512" t="s">
        <v>477</v>
      </c>
      <c r="C27" s="514" t="s">
        <v>478</v>
      </c>
    </row>
    <row r="28" spans="1:3" ht="33">
      <c r="A28" s="509">
        <v>27</v>
      </c>
      <c r="B28" s="512" t="s">
        <v>470</v>
      </c>
      <c r="C28" s="514" t="s">
        <v>471</v>
      </c>
    </row>
    <row r="29" spans="1:3" ht="33">
      <c r="A29" s="491">
        <v>28</v>
      </c>
      <c r="B29" s="512" t="s">
        <v>501</v>
      </c>
      <c r="C29" s="514" t="s">
        <v>502</v>
      </c>
    </row>
    <row r="30" spans="1:3" ht="33">
      <c r="A30" s="491">
        <v>29</v>
      </c>
      <c r="B30" s="512" t="s">
        <v>503</v>
      </c>
      <c r="C30" s="514" t="s">
        <v>504</v>
      </c>
    </row>
    <row r="31" spans="1:3" ht="33">
      <c r="A31" s="509">
        <v>30</v>
      </c>
      <c r="B31" s="512" t="s">
        <v>491</v>
      </c>
      <c r="C31" s="514" t="s">
        <v>492</v>
      </c>
    </row>
    <row r="32" spans="1:3" ht="33">
      <c r="A32" s="491">
        <v>31</v>
      </c>
      <c r="B32" s="512" t="s">
        <v>453</v>
      </c>
      <c r="C32" s="514" t="s">
        <v>454</v>
      </c>
    </row>
    <row r="33" spans="1:3" ht="33">
      <c r="A33" s="491">
        <v>32</v>
      </c>
      <c r="B33" s="512" t="s">
        <v>505</v>
      </c>
      <c r="C33" s="514" t="s">
        <v>506</v>
      </c>
    </row>
    <row r="34" spans="1:3" ht="33">
      <c r="A34" s="509">
        <v>33</v>
      </c>
      <c r="B34" s="512" t="s">
        <v>507</v>
      </c>
      <c r="C34" s="514" t="s">
        <v>508</v>
      </c>
    </row>
    <row r="35" spans="1:3" ht="33">
      <c r="A35" s="491">
        <v>34</v>
      </c>
      <c r="B35" s="512" t="s">
        <v>479</v>
      </c>
      <c r="C35" s="514" t="s">
        <v>480</v>
      </c>
    </row>
    <row r="36" spans="1:3" ht="33">
      <c r="A36" s="491">
        <v>35</v>
      </c>
      <c r="B36" s="512" t="s">
        <v>445</v>
      </c>
      <c r="C36" s="514" t="s">
        <v>446</v>
      </c>
    </row>
    <row r="37" spans="1:3" ht="33">
      <c r="A37" s="509">
        <v>36</v>
      </c>
      <c r="B37" s="512" t="s">
        <v>481</v>
      </c>
      <c r="C37" s="514" t="s">
        <v>482</v>
      </c>
    </row>
    <row r="38" spans="1:3" ht="33">
      <c r="A38" s="491">
        <v>37</v>
      </c>
      <c r="B38" s="512" t="s">
        <v>468</v>
      </c>
      <c r="C38" s="514" t="s">
        <v>469</v>
      </c>
    </row>
    <row r="39" spans="1:3" ht="33">
      <c r="A39" s="491">
        <v>38</v>
      </c>
      <c r="B39" s="512" t="s">
        <v>441</v>
      </c>
      <c r="C39" s="514" t="s">
        <v>442</v>
      </c>
    </row>
    <row r="40" spans="1:3" ht="33">
      <c r="A40" s="509">
        <v>39</v>
      </c>
      <c r="B40" s="512" t="s">
        <v>473</v>
      </c>
      <c r="C40" s="514" t="s">
        <v>474</v>
      </c>
    </row>
    <row r="41" spans="1:3" ht="33">
      <c r="A41" s="491">
        <v>40</v>
      </c>
      <c r="B41" s="512" t="s">
        <v>475</v>
      </c>
      <c r="C41" s="514" t="s">
        <v>476</v>
      </c>
    </row>
    <row r="42" spans="1:3" ht="33">
      <c r="A42" s="491">
        <v>41</v>
      </c>
      <c r="B42" s="512" t="s">
        <v>459</v>
      </c>
      <c r="C42" s="514" t="s">
        <v>460</v>
      </c>
    </row>
    <row r="43" spans="1:3" ht="33">
      <c r="A43" s="491">
        <v>42</v>
      </c>
      <c r="B43" s="512" t="s">
        <v>457</v>
      </c>
      <c r="C43" s="514" t="s">
        <v>458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16.7109375" style="115" bestFit="1" customWidth="1"/>
    <col min="2" max="2" width="17.7109375" style="115" bestFit="1" customWidth="1"/>
    <col min="3" max="3" width="23.57421875" style="115" bestFit="1" customWidth="1"/>
    <col min="4" max="5" width="9.140625" style="127" customWidth="1"/>
    <col min="6" max="6" width="22.421875" style="127" bestFit="1" customWidth="1"/>
    <col min="7" max="17" width="9.140625" style="127" customWidth="1"/>
    <col min="18" max="16384" width="9.140625" style="115" customWidth="1"/>
  </cols>
  <sheetData>
    <row r="1" spans="1:6" ht="15.75">
      <c r="A1" s="494" t="s">
        <v>412</v>
      </c>
      <c r="B1" s="494" t="s">
        <v>510</v>
      </c>
      <c r="C1" s="494" t="s">
        <v>511</v>
      </c>
      <c r="D1" s="495"/>
      <c r="E1" s="495" t="s">
        <v>303</v>
      </c>
      <c r="F1" s="495" t="s">
        <v>1005</v>
      </c>
    </row>
    <row r="2" spans="1:17" s="126" customFormat="1" ht="23.25" customHeight="1">
      <c r="A2" s="491">
        <v>1</v>
      </c>
      <c r="B2" s="496" t="s">
        <v>512</v>
      </c>
      <c r="C2" s="497" t="s">
        <v>513</v>
      </c>
      <c r="D2" s="498"/>
      <c r="E2" s="491">
        <v>1</v>
      </c>
      <c r="F2" s="492" t="s">
        <v>515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s="126" customFormat="1" ht="23.25" customHeight="1">
      <c r="A3" s="491">
        <v>2</v>
      </c>
      <c r="B3" s="496" t="s">
        <v>514</v>
      </c>
      <c r="C3" s="499" t="s">
        <v>515</v>
      </c>
      <c r="D3" s="498"/>
      <c r="E3" s="491">
        <v>2</v>
      </c>
      <c r="F3" s="492" t="s">
        <v>523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126" customFormat="1" ht="23.25" customHeight="1">
      <c r="A4" s="491">
        <v>3</v>
      </c>
      <c r="B4" s="496" t="s">
        <v>516</v>
      </c>
      <c r="C4" s="497" t="s">
        <v>517</v>
      </c>
      <c r="D4" s="498"/>
      <c r="E4" s="491">
        <v>3</v>
      </c>
      <c r="F4" s="500" t="s">
        <v>529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s="126" customFormat="1" ht="23.25" customHeight="1">
      <c r="A5" s="491">
        <v>4</v>
      </c>
      <c r="B5" s="496" t="s">
        <v>518</v>
      </c>
      <c r="C5" s="497" t="s">
        <v>519</v>
      </c>
      <c r="D5" s="498"/>
      <c r="E5" s="491">
        <v>4</v>
      </c>
      <c r="F5" s="492" t="s">
        <v>531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s="126" customFormat="1" ht="23.25" customHeight="1">
      <c r="A6" s="491">
        <v>5</v>
      </c>
      <c r="B6" s="496" t="s">
        <v>520</v>
      </c>
      <c r="C6" s="497" t="s">
        <v>521</v>
      </c>
      <c r="D6" s="498"/>
      <c r="E6" s="491">
        <v>5</v>
      </c>
      <c r="F6" s="492" t="s">
        <v>533</v>
      </c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</row>
    <row r="7" spans="1:17" s="126" customFormat="1" ht="23.25" customHeight="1">
      <c r="A7" s="491">
        <v>6</v>
      </c>
      <c r="B7" s="496" t="s">
        <v>522</v>
      </c>
      <c r="C7" s="499" t="s">
        <v>523</v>
      </c>
      <c r="D7" s="498"/>
      <c r="E7" s="491">
        <v>6</v>
      </c>
      <c r="F7" s="492" t="s">
        <v>535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1:17" s="126" customFormat="1" ht="23.25" customHeight="1">
      <c r="A8" s="491">
        <v>7</v>
      </c>
      <c r="B8" s="496" t="s">
        <v>524</v>
      </c>
      <c r="C8" s="497" t="s">
        <v>525</v>
      </c>
      <c r="D8" s="498"/>
      <c r="E8" s="491">
        <v>7</v>
      </c>
      <c r="F8" s="492" t="s">
        <v>537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1:17" s="126" customFormat="1" ht="23.25" customHeight="1">
      <c r="A9" s="491">
        <v>8</v>
      </c>
      <c r="B9" s="496" t="s">
        <v>526</v>
      </c>
      <c r="C9" s="497" t="s">
        <v>527</v>
      </c>
      <c r="D9" s="498"/>
      <c r="E9" s="491">
        <v>8</v>
      </c>
      <c r="F9" s="492" t="s">
        <v>539</v>
      </c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</row>
    <row r="10" spans="1:17" s="126" customFormat="1" ht="23.25" customHeight="1">
      <c r="A10" s="491">
        <v>9</v>
      </c>
      <c r="B10" s="496" t="s">
        <v>528</v>
      </c>
      <c r="C10" s="501" t="s">
        <v>529</v>
      </c>
      <c r="D10" s="498"/>
      <c r="E10" s="491">
        <v>9</v>
      </c>
      <c r="F10" s="492" t="s">
        <v>541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s="126" customFormat="1" ht="23.25" customHeight="1">
      <c r="A11" s="491">
        <v>10</v>
      </c>
      <c r="B11" s="496" t="s">
        <v>530</v>
      </c>
      <c r="C11" s="499" t="s">
        <v>531</v>
      </c>
      <c r="D11" s="498"/>
      <c r="E11" s="491">
        <v>10</v>
      </c>
      <c r="F11" s="492" t="s">
        <v>547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s="126" customFormat="1" ht="23.25" customHeight="1">
      <c r="A12" s="491">
        <v>11</v>
      </c>
      <c r="B12" s="496" t="s">
        <v>532</v>
      </c>
      <c r="C12" s="499" t="s">
        <v>533</v>
      </c>
      <c r="D12" s="498"/>
      <c r="E12" s="491">
        <v>11</v>
      </c>
      <c r="F12" s="492" t="s">
        <v>549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126" customFormat="1" ht="23.25" customHeight="1">
      <c r="A13" s="491">
        <v>12</v>
      </c>
      <c r="B13" s="496" t="s">
        <v>534</v>
      </c>
      <c r="C13" s="499" t="s">
        <v>535</v>
      </c>
      <c r="D13" s="498"/>
      <c r="E13" s="491">
        <v>12</v>
      </c>
      <c r="F13" s="492" t="s">
        <v>551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s="126" customFormat="1" ht="23.25" customHeight="1">
      <c r="A14" s="491">
        <v>13</v>
      </c>
      <c r="B14" s="496" t="s">
        <v>536</v>
      </c>
      <c r="C14" s="499" t="s">
        <v>537</v>
      </c>
      <c r="D14" s="498"/>
      <c r="E14" s="491">
        <v>13</v>
      </c>
      <c r="F14" s="492" t="s">
        <v>553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7" s="126" customFormat="1" ht="23.25" customHeight="1">
      <c r="A15" s="491">
        <v>14</v>
      </c>
      <c r="B15" s="496" t="s">
        <v>538</v>
      </c>
      <c r="C15" s="499" t="s">
        <v>539</v>
      </c>
      <c r="D15" s="498"/>
      <c r="E15" s="491">
        <v>14</v>
      </c>
      <c r="F15" s="492" t="s">
        <v>557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</row>
    <row r="16" spans="1:17" s="126" customFormat="1" ht="23.25" customHeight="1">
      <c r="A16" s="491">
        <v>15</v>
      </c>
      <c r="B16" s="496" t="s">
        <v>540</v>
      </c>
      <c r="C16" s="499" t="s">
        <v>541</v>
      </c>
      <c r="D16" s="498"/>
      <c r="E16" s="491">
        <v>15</v>
      </c>
      <c r="F16" s="492" t="s">
        <v>561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17" s="126" customFormat="1" ht="23.25" customHeight="1">
      <c r="A17" s="491">
        <v>16</v>
      </c>
      <c r="B17" s="496" t="s">
        <v>542</v>
      </c>
      <c r="C17" s="497" t="s">
        <v>543</v>
      </c>
      <c r="D17" s="498"/>
      <c r="E17" s="491">
        <v>16</v>
      </c>
      <c r="F17" s="492" t="s">
        <v>565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</row>
    <row r="18" spans="1:17" s="126" customFormat="1" ht="23.25" customHeight="1">
      <c r="A18" s="491">
        <v>17</v>
      </c>
      <c r="B18" s="496" t="s">
        <v>544</v>
      </c>
      <c r="C18" s="497" t="s">
        <v>545</v>
      </c>
      <c r="D18" s="498"/>
      <c r="E18" s="491">
        <v>17</v>
      </c>
      <c r="F18" s="492" t="s">
        <v>567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</row>
    <row r="19" spans="1:17" s="126" customFormat="1" ht="23.25" customHeight="1">
      <c r="A19" s="491">
        <v>18</v>
      </c>
      <c r="B19" s="496" t="s">
        <v>546</v>
      </c>
      <c r="C19" s="499" t="s">
        <v>547</v>
      </c>
      <c r="D19" s="498"/>
      <c r="E19" s="491">
        <v>18</v>
      </c>
      <c r="F19" s="492" t="s">
        <v>569</v>
      </c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</row>
    <row r="20" spans="1:17" s="126" customFormat="1" ht="23.25" customHeight="1">
      <c r="A20" s="491">
        <v>19</v>
      </c>
      <c r="B20" s="496" t="s">
        <v>548</v>
      </c>
      <c r="C20" s="499" t="s">
        <v>549</v>
      </c>
      <c r="D20" s="498"/>
      <c r="E20" s="491">
        <v>19</v>
      </c>
      <c r="F20" s="492" t="s">
        <v>571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7" s="126" customFormat="1" ht="23.25" customHeight="1">
      <c r="A21" s="491">
        <v>20</v>
      </c>
      <c r="B21" s="496" t="s">
        <v>550</v>
      </c>
      <c r="C21" s="499" t="s">
        <v>551</v>
      </c>
      <c r="D21" s="498"/>
      <c r="E21" s="491">
        <v>20</v>
      </c>
      <c r="F21" s="492" t="s">
        <v>577</v>
      </c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</row>
    <row r="22" spans="1:17" s="126" customFormat="1" ht="23.25" customHeight="1">
      <c r="A22" s="491">
        <v>21</v>
      </c>
      <c r="B22" s="496" t="s">
        <v>552</v>
      </c>
      <c r="C22" s="499" t="s">
        <v>553</v>
      </c>
      <c r="D22" s="498"/>
      <c r="E22" s="491">
        <v>21</v>
      </c>
      <c r="F22" s="492" t="s">
        <v>579</v>
      </c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</row>
    <row r="23" spans="1:17" s="126" customFormat="1" ht="23.25" customHeight="1">
      <c r="A23" s="491">
        <v>22</v>
      </c>
      <c r="B23" s="496" t="s">
        <v>554</v>
      </c>
      <c r="C23" s="497" t="s">
        <v>555</v>
      </c>
      <c r="D23" s="498"/>
      <c r="E23" s="491">
        <v>22</v>
      </c>
      <c r="F23" s="492" t="s">
        <v>581</v>
      </c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</row>
    <row r="24" spans="1:17" s="126" customFormat="1" ht="23.25" customHeight="1">
      <c r="A24" s="491">
        <v>23</v>
      </c>
      <c r="B24" s="496" t="s">
        <v>556</v>
      </c>
      <c r="C24" s="499" t="s">
        <v>557</v>
      </c>
      <c r="D24" s="498"/>
      <c r="E24" s="491">
        <v>23</v>
      </c>
      <c r="F24" s="492" t="s">
        <v>583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</row>
    <row r="25" spans="1:17" s="126" customFormat="1" ht="23.25" customHeight="1">
      <c r="A25" s="491">
        <v>24</v>
      </c>
      <c r="B25" s="496" t="s">
        <v>558</v>
      </c>
      <c r="C25" s="497" t="s">
        <v>559</v>
      </c>
      <c r="D25" s="498"/>
      <c r="E25" s="491">
        <v>24</v>
      </c>
      <c r="F25" s="492" t="s">
        <v>587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</row>
    <row r="26" spans="1:17" s="126" customFormat="1" ht="23.25" customHeight="1">
      <c r="A26" s="491">
        <v>25</v>
      </c>
      <c r="B26" s="496" t="s">
        <v>560</v>
      </c>
      <c r="C26" s="499" t="s">
        <v>561</v>
      </c>
      <c r="D26" s="498"/>
      <c r="E26" s="491">
        <v>25</v>
      </c>
      <c r="F26" s="492" t="s">
        <v>595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</row>
    <row r="27" spans="1:17" s="126" customFormat="1" ht="23.25" customHeight="1">
      <c r="A27" s="491">
        <v>26</v>
      </c>
      <c r="B27" s="496" t="s">
        <v>562</v>
      </c>
      <c r="C27" s="497" t="s">
        <v>563</v>
      </c>
      <c r="D27" s="498"/>
      <c r="E27" s="491">
        <v>26</v>
      </c>
      <c r="F27" s="492" t="s">
        <v>597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</row>
    <row r="28" spans="1:17" s="126" customFormat="1" ht="23.25" customHeight="1">
      <c r="A28" s="491">
        <v>27</v>
      </c>
      <c r="B28" s="496" t="s">
        <v>564</v>
      </c>
      <c r="C28" s="499" t="s">
        <v>565</v>
      </c>
      <c r="D28" s="498"/>
      <c r="E28" s="491">
        <v>27</v>
      </c>
      <c r="F28" s="492" t="s">
        <v>605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</row>
    <row r="29" spans="1:17" s="126" customFormat="1" ht="23.25" customHeight="1">
      <c r="A29" s="491">
        <v>28</v>
      </c>
      <c r="B29" s="496" t="s">
        <v>566</v>
      </c>
      <c r="C29" s="499" t="s">
        <v>567</v>
      </c>
      <c r="D29" s="498"/>
      <c r="E29" s="491">
        <v>28</v>
      </c>
      <c r="F29" s="492" t="s">
        <v>607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</row>
    <row r="30" spans="1:17" s="126" customFormat="1" ht="23.25" customHeight="1">
      <c r="A30" s="491">
        <v>29</v>
      </c>
      <c r="B30" s="496" t="s">
        <v>568</v>
      </c>
      <c r="C30" s="499" t="s">
        <v>569</v>
      </c>
      <c r="D30" s="498"/>
      <c r="E30" s="491">
        <v>29</v>
      </c>
      <c r="F30" s="492" t="s">
        <v>609</v>
      </c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</row>
    <row r="31" spans="1:17" s="126" customFormat="1" ht="23.25" customHeight="1">
      <c r="A31" s="491">
        <v>30</v>
      </c>
      <c r="B31" s="496" t="s">
        <v>570</v>
      </c>
      <c r="C31" s="499" t="s">
        <v>571</v>
      </c>
      <c r="D31" s="498"/>
      <c r="E31" s="491">
        <v>30</v>
      </c>
      <c r="F31" s="492" t="s">
        <v>611</v>
      </c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</row>
    <row r="32" spans="1:17" s="126" customFormat="1" ht="23.25" customHeight="1">
      <c r="A32" s="491">
        <v>31</v>
      </c>
      <c r="B32" s="496" t="s">
        <v>572</v>
      </c>
      <c r="C32" s="497" t="s">
        <v>573</v>
      </c>
      <c r="D32" s="498"/>
      <c r="E32" s="491">
        <v>31</v>
      </c>
      <c r="F32" s="492" t="s">
        <v>615</v>
      </c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</row>
    <row r="33" spans="1:17" s="126" customFormat="1" ht="23.25" customHeight="1">
      <c r="A33" s="491">
        <v>32</v>
      </c>
      <c r="B33" s="496" t="s">
        <v>574</v>
      </c>
      <c r="C33" s="497" t="s">
        <v>575</v>
      </c>
      <c r="D33" s="498"/>
      <c r="E33" s="491">
        <v>32</v>
      </c>
      <c r="F33" s="492" t="s">
        <v>619</v>
      </c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</row>
    <row r="34" spans="1:17" s="126" customFormat="1" ht="23.25" customHeight="1">
      <c r="A34" s="491">
        <v>33</v>
      </c>
      <c r="B34" s="496" t="s">
        <v>576</v>
      </c>
      <c r="C34" s="499" t="s">
        <v>577</v>
      </c>
      <c r="D34" s="498"/>
      <c r="E34" s="495"/>
      <c r="F34" s="495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 s="126" customFormat="1" ht="23.25" customHeight="1">
      <c r="A35" s="491">
        <v>34</v>
      </c>
      <c r="B35" s="496" t="s">
        <v>578</v>
      </c>
      <c r="C35" s="499" t="s">
        <v>579</v>
      </c>
      <c r="D35" s="498"/>
      <c r="E35" s="495"/>
      <c r="F35" s="495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</row>
    <row r="36" spans="1:17" s="126" customFormat="1" ht="23.25" customHeight="1">
      <c r="A36" s="491">
        <v>35</v>
      </c>
      <c r="B36" s="496" t="s">
        <v>580</v>
      </c>
      <c r="C36" s="499" t="s">
        <v>581</v>
      </c>
      <c r="D36" s="498"/>
      <c r="E36" s="495"/>
      <c r="F36" s="495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</row>
    <row r="37" spans="1:17" s="126" customFormat="1" ht="23.25" customHeight="1">
      <c r="A37" s="502">
        <v>36</v>
      </c>
      <c r="B37" s="496" t="s">
        <v>582</v>
      </c>
      <c r="C37" s="499" t="s">
        <v>583</v>
      </c>
      <c r="D37" s="498"/>
      <c r="E37" s="495"/>
      <c r="F37" s="495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1:17" s="126" customFormat="1" ht="23.25" customHeight="1">
      <c r="A38" s="502">
        <v>37</v>
      </c>
      <c r="B38" s="496" t="s">
        <v>584</v>
      </c>
      <c r="C38" s="497" t="s">
        <v>585</v>
      </c>
      <c r="D38" s="498"/>
      <c r="E38" s="495"/>
      <c r="F38" s="495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39" spans="1:17" s="126" customFormat="1" ht="23.25" customHeight="1">
      <c r="A39" s="502">
        <v>38</v>
      </c>
      <c r="B39" s="496" t="s">
        <v>586</v>
      </c>
      <c r="C39" s="499" t="s">
        <v>587</v>
      </c>
      <c r="D39" s="498"/>
      <c r="E39" s="495"/>
      <c r="F39" s="495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</row>
    <row r="40" spans="1:17" s="126" customFormat="1" ht="23.25" customHeight="1">
      <c r="A40" s="502">
        <v>39</v>
      </c>
      <c r="B40" s="496" t="s">
        <v>588</v>
      </c>
      <c r="C40" s="497" t="s">
        <v>589</v>
      </c>
      <c r="D40" s="498"/>
      <c r="E40" s="495"/>
      <c r="F40" s="495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</row>
    <row r="41" spans="1:17" s="126" customFormat="1" ht="23.25" customHeight="1">
      <c r="A41" s="502">
        <v>40</v>
      </c>
      <c r="B41" s="496" t="s">
        <v>590</v>
      </c>
      <c r="C41" s="497" t="s">
        <v>591</v>
      </c>
      <c r="D41" s="498"/>
      <c r="E41" s="495"/>
      <c r="F41" s="495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</row>
    <row r="42" spans="1:17" s="126" customFormat="1" ht="23.25" customHeight="1">
      <c r="A42" s="502">
        <v>41</v>
      </c>
      <c r="B42" s="496" t="s">
        <v>592</v>
      </c>
      <c r="C42" s="497" t="s">
        <v>593</v>
      </c>
      <c r="D42" s="498"/>
      <c r="E42" s="495"/>
      <c r="F42" s="495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</row>
    <row r="43" spans="1:17" s="126" customFormat="1" ht="23.25" customHeight="1">
      <c r="A43" s="502">
        <v>42</v>
      </c>
      <c r="B43" s="496" t="s">
        <v>594</v>
      </c>
      <c r="C43" s="499" t="s">
        <v>595</v>
      </c>
      <c r="D43" s="498"/>
      <c r="E43" s="495"/>
      <c r="F43" s="495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</row>
    <row r="44" spans="1:17" s="126" customFormat="1" ht="23.25" customHeight="1">
      <c r="A44" s="502">
        <v>43</v>
      </c>
      <c r="B44" s="496" t="s">
        <v>596</v>
      </c>
      <c r="C44" s="499" t="s">
        <v>597</v>
      </c>
      <c r="D44" s="498"/>
      <c r="E44" s="495"/>
      <c r="F44" s="495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</row>
    <row r="45" spans="1:17" s="126" customFormat="1" ht="23.25" customHeight="1">
      <c r="A45" s="502">
        <v>44</v>
      </c>
      <c r="B45" s="496" t="s">
        <v>598</v>
      </c>
      <c r="C45" s="497" t="s">
        <v>599</v>
      </c>
      <c r="D45" s="498"/>
      <c r="E45" s="495"/>
      <c r="F45" s="495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</row>
    <row r="46" spans="1:17" s="126" customFormat="1" ht="23.25" customHeight="1">
      <c r="A46" s="503">
        <v>45</v>
      </c>
      <c r="B46" s="496" t="s">
        <v>600</v>
      </c>
      <c r="C46" s="497" t="s">
        <v>601</v>
      </c>
      <c r="D46" s="498"/>
      <c r="E46" s="495"/>
      <c r="F46" s="495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</row>
    <row r="47" spans="1:17" s="126" customFormat="1" ht="23.25" customHeight="1">
      <c r="A47" s="503">
        <v>46</v>
      </c>
      <c r="B47" s="496" t="s">
        <v>602</v>
      </c>
      <c r="C47" s="497" t="s">
        <v>603</v>
      </c>
      <c r="D47" s="498"/>
      <c r="E47" s="495"/>
      <c r="F47" s="495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</row>
    <row r="48" spans="1:17" s="126" customFormat="1" ht="23.25" customHeight="1">
      <c r="A48" s="503">
        <v>47</v>
      </c>
      <c r="B48" s="496" t="s">
        <v>604</v>
      </c>
      <c r="C48" s="499" t="s">
        <v>605</v>
      </c>
      <c r="D48" s="498"/>
      <c r="E48" s="495"/>
      <c r="F48" s="495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</row>
    <row r="49" spans="1:17" s="126" customFormat="1" ht="23.25" customHeight="1">
      <c r="A49" s="503">
        <v>48</v>
      </c>
      <c r="B49" s="496" t="s">
        <v>606</v>
      </c>
      <c r="C49" s="499" t="s">
        <v>607</v>
      </c>
      <c r="D49" s="498"/>
      <c r="E49" s="495"/>
      <c r="F49" s="495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</row>
    <row r="50" spans="1:17" s="126" customFormat="1" ht="23.25" customHeight="1">
      <c r="A50" s="503">
        <v>49</v>
      </c>
      <c r="B50" s="496" t="s">
        <v>608</v>
      </c>
      <c r="C50" s="499" t="s">
        <v>609</v>
      </c>
      <c r="D50" s="498"/>
      <c r="E50" s="495"/>
      <c r="F50" s="495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</row>
    <row r="51" spans="1:17" s="126" customFormat="1" ht="23.25" customHeight="1">
      <c r="A51" s="503">
        <v>50</v>
      </c>
      <c r="B51" s="496" t="s">
        <v>610</v>
      </c>
      <c r="C51" s="499" t="s">
        <v>611</v>
      </c>
      <c r="D51" s="498"/>
      <c r="E51" s="495"/>
      <c r="F51" s="495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</row>
    <row r="52" spans="1:17" s="126" customFormat="1" ht="23.25" customHeight="1">
      <c r="A52" s="503">
        <v>51</v>
      </c>
      <c r="B52" s="496" t="s">
        <v>612</v>
      </c>
      <c r="C52" s="497" t="s">
        <v>613</v>
      </c>
      <c r="D52" s="498"/>
      <c r="E52" s="495"/>
      <c r="F52" s="495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</row>
    <row r="53" spans="1:17" s="126" customFormat="1" ht="23.25" customHeight="1">
      <c r="A53" s="503">
        <v>52</v>
      </c>
      <c r="B53" s="496" t="s">
        <v>614</v>
      </c>
      <c r="C53" s="499" t="s">
        <v>615</v>
      </c>
      <c r="D53" s="498"/>
      <c r="E53" s="495"/>
      <c r="F53" s="495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</row>
    <row r="54" spans="1:17" s="126" customFormat="1" ht="23.25" customHeight="1">
      <c r="A54" s="503">
        <v>53</v>
      </c>
      <c r="B54" s="496" t="s">
        <v>616</v>
      </c>
      <c r="C54" s="497" t="s">
        <v>617</v>
      </c>
      <c r="D54" s="498"/>
      <c r="E54" s="495"/>
      <c r="F54" s="495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</row>
    <row r="55" spans="1:17" s="126" customFormat="1" ht="23.25" customHeight="1">
      <c r="A55" s="503">
        <v>54</v>
      </c>
      <c r="B55" s="496" t="s">
        <v>618</v>
      </c>
      <c r="C55" s="499" t="s">
        <v>619</v>
      </c>
      <c r="D55" s="498"/>
      <c r="E55" s="495"/>
      <c r="F55" s="495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</row>
    <row r="56" spans="1:17" s="126" customFormat="1" ht="23.25" customHeight="1">
      <c r="A56" s="503">
        <v>55</v>
      </c>
      <c r="B56" s="496" t="s">
        <v>620</v>
      </c>
      <c r="C56" s="497" t="s">
        <v>621</v>
      </c>
      <c r="D56" s="498"/>
      <c r="E56" s="495"/>
      <c r="F56" s="495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</row>
    <row r="57" spans="1:6" s="127" customFormat="1" ht="18.75">
      <c r="A57" s="504">
        <v>56</v>
      </c>
      <c r="B57" s="505" t="s">
        <v>622</v>
      </c>
      <c r="C57" s="506" t="s">
        <v>381</v>
      </c>
      <c r="D57" s="495"/>
      <c r="E57" s="495"/>
      <c r="F57" s="495"/>
    </row>
    <row r="58" s="127" customFormat="1" ht="12.75"/>
    <row r="59" s="127" customFormat="1" ht="12.75"/>
    <row r="60" s="127" customFormat="1" ht="12.75"/>
    <row r="61" s="127" customFormat="1" ht="12.75"/>
    <row r="62" s="127" customFormat="1" ht="12.75"/>
    <row r="63" s="127" customFormat="1" ht="12.75"/>
    <row r="64" s="127" customFormat="1" ht="12.75"/>
    <row r="65" s="127" customFormat="1" ht="12.75"/>
    <row r="66" s="127" customFormat="1" ht="12.75"/>
    <row r="67" s="127" customFormat="1" ht="12.75"/>
    <row r="68" s="127" customFormat="1" ht="12.75"/>
    <row r="69" s="127" customFormat="1" ht="12.75"/>
    <row r="70" s="127" customFormat="1" ht="12.75"/>
    <row r="71" s="127" customFormat="1" ht="12.75"/>
    <row r="72" s="127" customFormat="1" ht="12.75"/>
    <row r="73" s="127" customFormat="1" ht="12.75"/>
    <row r="74" s="127" customFormat="1" ht="12.75"/>
    <row r="75" s="127" customFormat="1" ht="12.75"/>
    <row r="76" s="127" customFormat="1" ht="12.75"/>
    <row r="77" s="127" customFormat="1" ht="12.75"/>
    <row r="78" s="127" customFormat="1" ht="12.75"/>
    <row r="79" s="127" customFormat="1" ht="12.75"/>
    <row r="80" s="127" customFormat="1" ht="12.75"/>
    <row r="81" s="127" customFormat="1" ht="12.75"/>
    <row r="82" s="127" customFormat="1" ht="12.75"/>
    <row r="83" s="127" customFormat="1" ht="12.75"/>
    <row r="84" s="127" customFormat="1" ht="12.75"/>
    <row r="85" s="127" customFormat="1" ht="12.75"/>
    <row r="86" s="127" customFormat="1" ht="12.75"/>
    <row r="87" s="127" customFormat="1" ht="12.75"/>
    <row r="88" s="127" customFormat="1" ht="12.75"/>
    <row r="89" s="127" customFormat="1" ht="12.75"/>
    <row r="90" s="127" customFormat="1" ht="12.75"/>
    <row r="91" s="127" customFormat="1" ht="12.75"/>
    <row r="92" s="127" customFormat="1" ht="12.75"/>
    <row r="93" s="127" customFormat="1" ht="12.75"/>
    <row r="94" s="127" customFormat="1" ht="12.75"/>
    <row r="95" s="127" customFormat="1" ht="12.75"/>
    <row r="96" s="127" customFormat="1" ht="12.75"/>
    <row r="97" s="127" customFormat="1" ht="12.75"/>
    <row r="98" s="127" customFormat="1" ht="12.75"/>
    <row r="99" s="127" customFormat="1" ht="12.75"/>
    <row r="100" s="127" customFormat="1" ht="12.75"/>
    <row r="101" s="127" customFormat="1" ht="12.75"/>
    <row r="102" s="127" customFormat="1" ht="12.75"/>
    <row r="103" s="127" customFormat="1" ht="12.75"/>
    <row r="104" s="127" customFormat="1" ht="12.75"/>
    <row r="105" s="127" customFormat="1" ht="12.75"/>
    <row r="106" s="127" customFormat="1" ht="12.75"/>
    <row r="107" s="127" customFormat="1" ht="12.75"/>
    <row r="108" s="127" customFormat="1" ht="12.75"/>
    <row r="109" s="127" customFormat="1" ht="12.75"/>
    <row r="110" s="127" customFormat="1" ht="12.75"/>
    <row r="111" s="127" customFormat="1" ht="12.75"/>
    <row r="112" s="127" customFormat="1" ht="12.75"/>
    <row r="113" s="127" customFormat="1" ht="12.75"/>
    <row r="114" s="127" customFormat="1" ht="12.75"/>
    <row r="115" s="127" customFormat="1" ht="12.75"/>
    <row r="116" s="127" customFormat="1" ht="12.75"/>
    <row r="117" s="127" customFormat="1" ht="12.75"/>
    <row r="118" s="127" customFormat="1" ht="12.75"/>
    <row r="119" s="127" customFormat="1" ht="12.75"/>
    <row r="120" s="127" customFormat="1" ht="12.75"/>
    <row r="121" s="127" customFormat="1" ht="12.75"/>
    <row r="122" s="127" customFormat="1" ht="12.75"/>
    <row r="123" s="127" customFormat="1" ht="12.75"/>
    <row r="124" s="127" customFormat="1" ht="12.75"/>
    <row r="125" s="127" customFormat="1" ht="12.75"/>
    <row r="126" s="127" customFormat="1" ht="12.75"/>
    <row r="127" s="127" customFormat="1" ht="12.75"/>
    <row r="128" s="127" customFormat="1" ht="12.75"/>
    <row r="129" s="127" customFormat="1" ht="12.75"/>
    <row r="130" s="127" customFormat="1" ht="12.75"/>
    <row r="131" s="127" customFormat="1" ht="12.75"/>
    <row r="132" s="127" customFormat="1" ht="12.75"/>
    <row r="133" s="127" customFormat="1" ht="12.75"/>
    <row r="134" s="127" customFormat="1" ht="12.75"/>
    <row r="135" s="127" customFormat="1" ht="12.75"/>
    <row r="136" s="127" customFormat="1" ht="12.75"/>
    <row r="137" s="127" customFormat="1" ht="12.75"/>
    <row r="138" s="127" customFormat="1" ht="12.75"/>
    <row r="139" s="127" customFormat="1" ht="12.75"/>
    <row r="140" s="127" customFormat="1" ht="12.75"/>
    <row r="141" s="127" customFormat="1" ht="12.75"/>
    <row r="142" s="127" customFormat="1" ht="12.75"/>
    <row r="143" s="127" customFormat="1" ht="12.75"/>
    <row r="144" s="127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C2" sqref="C2:C56"/>
    </sheetView>
  </sheetViews>
  <sheetFormatPr defaultColWidth="9.140625" defaultRowHeight="12.75"/>
  <cols>
    <col min="1" max="1" width="16.7109375" style="0" bestFit="1" customWidth="1"/>
    <col min="2" max="2" width="19.28125" style="0" bestFit="1" customWidth="1"/>
    <col min="3" max="3" width="24.8515625" style="0" bestFit="1" customWidth="1"/>
  </cols>
  <sheetData>
    <row r="1" spans="1:3" ht="15.75">
      <c r="A1" s="494" t="s">
        <v>412</v>
      </c>
      <c r="B1" s="494" t="s">
        <v>1012</v>
      </c>
      <c r="C1" s="516" t="s">
        <v>1013</v>
      </c>
    </row>
    <row r="2" spans="1:3" ht="15.75">
      <c r="A2" s="491">
        <v>1</v>
      </c>
      <c r="B2" s="503" t="s">
        <v>1014</v>
      </c>
      <c r="C2" s="517" t="s">
        <v>1015</v>
      </c>
    </row>
    <row r="3" spans="1:3" ht="15.75">
      <c r="A3" s="491">
        <v>2</v>
      </c>
      <c r="B3" s="503" t="s">
        <v>1016</v>
      </c>
      <c r="C3" s="517" t="s">
        <v>1017</v>
      </c>
    </row>
    <row r="4" spans="1:3" ht="15.75">
      <c r="A4" s="491">
        <v>3</v>
      </c>
      <c r="B4" s="503" t="s">
        <v>1018</v>
      </c>
      <c r="C4" s="517" t="s">
        <v>1019</v>
      </c>
    </row>
    <row r="5" spans="1:3" ht="15.75">
      <c r="A5" s="491">
        <v>4</v>
      </c>
      <c r="B5" s="503" t="s">
        <v>1020</v>
      </c>
      <c r="C5" s="517" t="s">
        <v>1021</v>
      </c>
    </row>
    <row r="6" spans="1:3" ht="15.75">
      <c r="A6" s="491">
        <v>5</v>
      </c>
      <c r="B6" s="503" t="s">
        <v>1022</v>
      </c>
      <c r="C6" s="517" t="s">
        <v>1023</v>
      </c>
    </row>
    <row r="7" spans="1:3" ht="15.75">
      <c r="A7" s="491">
        <v>6</v>
      </c>
      <c r="B7" s="503" t="s">
        <v>1024</v>
      </c>
      <c r="C7" s="517" t="s">
        <v>1025</v>
      </c>
    </row>
    <row r="8" spans="1:3" ht="15.75">
      <c r="A8" s="491">
        <v>7</v>
      </c>
      <c r="B8" s="503" t="s">
        <v>1026</v>
      </c>
      <c r="C8" s="517" t="s">
        <v>1027</v>
      </c>
    </row>
    <row r="9" spans="1:3" ht="15.75">
      <c r="A9" s="491">
        <v>8</v>
      </c>
      <c r="B9" s="503" t="s">
        <v>1028</v>
      </c>
      <c r="C9" s="517" t="s">
        <v>1029</v>
      </c>
    </row>
    <row r="10" spans="1:3" ht="15.75">
      <c r="A10" s="491">
        <v>9</v>
      </c>
      <c r="B10" s="503" t="s">
        <v>1030</v>
      </c>
      <c r="C10" s="517" t="s">
        <v>1031</v>
      </c>
    </row>
    <row r="11" spans="1:3" ht="15.75">
      <c r="A11" s="491">
        <v>10</v>
      </c>
      <c r="B11" s="503" t="s">
        <v>1032</v>
      </c>
      <c r="C11" s="517" t="s">
        <v>1033</v>
      </c>
    </row>
    <row r="12" spans="1:3" ht="15.75">
      <c r="A12" s="491">
        <v>11</v>
      </c>
      <c r="B12" s="503" t="s">
        <v>1034</v>
      </c>
      <c r="C12" s="517" t="s">
        <v>1035</v>
      </c>
    </row>
    <row r="13" spans="1:3" ht="15.75">
      <c r="A13" s="491">
        <v>12</v>
      </c>
      <c r="B13" s="503" t="s">
        <v>1036</v>
      </c>
      <c r="C13" s="517" t="s">
        <v>1037</v>
      </c>
    </row>
    <row r="14" spans="1:3" ht="15.75">
      <c r="A14" s="491">
        <v>13</v>
      </c>
      <c r="B14" s="503" t="s">
        <v>1038</v>
      </c>
      <c r="C14" s="517" t="s">
        <v>1039</v>
      </c>
    </row>
    <row r="15" spans="1:3" ht="15.75">
      <c r="A15" s="491">
        <v>14</v>
      </c>
      <c r="B15" s="503" t="s">
        <v>1040</v>
      </c>
      <c r="C15" s="517" t="s">
        <v>1041</v>
      </c>
    </row>
    <row r="16" spans="1:3" ht="15.75">
      <c r="A16" s="491">
        <v>15</v>
      </c>
      <c r="B16" s="503" t="s">
        <v>1042</v>
      </c>
      <c r="C16" s="517" t="s">
        <v>1043</v>
      </c>
    </row>
    <row r="17" spans="1:3" ht="15.75">
      <c r="A17" s="491">
        <v>16</v>
      </c>
      <c r="B17" s="503" t="s">
        <v>1044</v>
      </c>
      <c r="C17" s="517" t="s">
        <v>1045</v>
      </c>
    </row>
    <row r="18" spans="1:3" ht="15.75">
      <c r="A18" s="491">
        <v>17</v>
      </c>
      <c r="B18" s="503" t="s">
        <v>1046</v>
      </c>
      <c r="C18" s="517" t="s">
        <v>1047</v>
      </c>
    </row>
    <row r="19" spans="1:3" ht="15.75">
      <c r="A19" s="491">
        <v>18</v>
      </c>
      <c r="B19" s="503" t="s">
        <v>1048</v>
      </c>
      <c r="C19" s="517" t="s">
        <v>1049</v>
      </c>
    </row>
    <row r="20" spans="1:3" ht="15.75">
      <c r="A20" s="491">
        <v>19</v>
      </c>
      <c r="B20" s="503" t="s">
        <v>1050</v>
      </c>
      <c r="C20" s="517" t="s">
        <v>1051</v>
      </c>
    </row>
    <row r="21" spans="1:3" ht="15.75">
      <c r="A21" s="491">
        <v>20</v>
      </c>
      <c r="B21" s="503" t="s">
        <v>1052</v>
      </c>
      <c r="C21" s="517" t="s">
        <v>1053</v>
      </c>
    </row>
    <row r="22" spans="1:3" ht="15.75">
      <c r="A22" s="491">
        <v>21</v>
      </c>
      <c r="B22" s="503" t="s">
        <v>1054</v>
      </c>
      <c r="C22" s="517" t="s">
        <v>1055</v>
      </c>
    </row>
    <row r="23" spans="1:3" ht="15.75">
      <c r="A23" s="491">
        <v>22</v>
      </c>
      <c r="B23" s="503" t="s">
        <v>1056</v>
      </c>
      <c r="C23" s="517" t="s">
        <v>1057</v>
      </c>
    </row>
    <row r="24" spans="1:3" ht="15.75">
      <c r="A24" s="491">
        <v>23</v>
      </c>
      <c r="B24" s="503" t="s">
        <v>1058</v>
      </c>
      <c r="C24" s="517" t="s">
        <v>1059</v>
      </c>
    </row>
    <row r="25" spans="1:3" ht="15.75">
      <c r="A25" s="491">
        <v>24</v>
      </c>
      <c r="B25" s="503" t="s">
        <v>1060</v>
      </c>
      <c r="C25" s="517" t="s">
        <v>1061</v>
      </c>
    </row>
    <row r="26" spans="1:3" ht="15.75">
      <c r="A26" s="491">
        <v>25</v>
      </c>
      <c r="B26" s="503" t="s">
        <v>1062</v>
      </c>
      <c r="C26" s="517" t="s">
        <v>1063</v>
      </c>
    </row>
    <row r="27" spans="1:3" ht="15.75">
      <c r="A27" s="491">
        <v>26</v>
      </c>
      <c r="B27" s="503" t="s">
        <v>1064</v>
      </c>
      <c r="C27" s="517" t="s">
        <v>1065</v>
      </c>
    </row>
    <row r="28" spans="1:3" ht="15.75">
      <c r="A28" s="491">
        <v>27</v>
      </c>
      <c r="B28" s="503" t="s">
        <v>1066</v>
      </c>
      <c r="C28" s="517" t="s">
        <v>1067</v>
      </c>
    </row>
    <row r="29" spans="1:3" ht="15.75">
      <c r="A29" s="491">
        <v>28</v>
      </c>
      <c r="B29" s="503" t="s">
        <v>1068</v>
      </c>
      <c r="C29" s="517" t="s">
        <v>1069</v>
      </c>
    </row>
    <row r="30" spans="1:3" ht="15.75">
      <c r="A30" s="491">
        <v>29</v>
      </c>
      <c r="B30" s="503" t="s">
        <v>1070</v>
      </c>
      <c r="C30" s="517" t="s">
        <v>1071</v>
      </c>
    </row>
    <row r="31" spans="1:3" ht="15.75">
      <c r="A31" s="491">
        <v>30</v>
      </c>
      <c r="B31" s="503" t="s">
        <v>1072</v>
      </c>
      <c r="C31" s="517" t="s">
        <v>1073</v>
      </c>
    </row>
    <row r="32" spans="1:3" ht="15.75">
      <c r="A32" s="491">
        <v>31</v>
      </c>
      <c r="B32" s="503" t="s">
        <v>1074</v>
      </c>
      <c r="C32" s="517" t="s">
        <v>1075</v>
      </c>
    </row>
    <row r="33" spans="1:3" ht="15.75">
      <c r="A33" s="491">
        <v>32</v>
      </c>
      <c r="B33" s="503" t="s">
        <v>1076</v>
      </c>
      <c r="C33" s="517" t="s">
        <v>1077</v>
      </c>
    </row>
    <row r="34" spans="1:3" ht="15.75">
      <c r="A34" s="491">
        <v>33</v>
      </c>
      <c r="B34" s="503" t="s">
        <v>1078</v>
      </c>
      <c r="C34" s="517" t="s">
        <v>1079</v>
      </c>
    </row>
    <row r="35" spans="1:3" ht="15.75">
      <c r="A35" s="491">
        <v>34</v>
      </c>
      <c r="B35" s="503" t="s">
        <v>1080</v>
      </c>
      <c r="C35" s="517" t="s">
        <v>1081</v>
      </c>
    </row>
    <row r="36" spans="1:3" ht="15.75">
      <c r="A36" s="491">
        <v>35</v>
      </c>
      <c r="B36" s="503" t="s">
        <v>1082</v>
      </c>
      <c r="C36" s="517" t="s">
        <v>1083</v>
      </c>
    </row>
    <row r="37" spans="1:3" ht="15.75">
      <c r="A37" s="502">
        <v>36</v>
      </c>
      <c r="B37" s="503" t="s">
        <v>1084</v>
      </c>
      <c r="C37" s="517" t="s">
        <v>1085</v>
      </c>
    </row>
    <row r="38" spans="1:3" ht="15.75">
      <c r="A38" s="502">
        <v>37</v>
      </c>
      <c r="B38" s="503" t="s">
        <v>1086</v>
      </c>
      <c r="C38" s="517" t="s">
        <v>1087</v>
      </c>
    </row>
    <row r="39" spans="1:3" ht="15.75">
      <c r="A39" s="502">
        <v>38</v>
      </c>
      <c r="B39" s="503" t="s">
        <v>1088</v>
      </c>
      <c r="C39" s="517" t="s">
        <v>1089</v>
      </c>
    </row>
    <row r="40" spans="1:3" ht="15.75">
      <c r="A40" s="502">
        <v>39</v>
      </c>
      <c r="B40" s="503" t="s">
        <v>1090</v>
      </c>
      <c r="C40" s="517" t="s">
        <v>1091</v>
      </c>
    </row>
    <row r="41" spans="1:3" ht="15.75">
      <c r="A41" s="503">
        <v>40</v>
      </c>
      <c r="B41" s="503" t="s">
        <v>1092</v>
      </c>
      <c r="C41" s="517" t="s">
        <v>1093</v>
      </c>
    </row>
    <row r="42" spans="1:3" ht="15.75">
      <c r="A42" s="503">
        <v>41</v>
      </c>
      <c r="B42" s="503" t="s">
        <v>1094</v>
      </c>
      <c r="C42" s="517" t="s">
        <v>1095</v>
      </c>
    </row>
    <row r="43" spans="1:3" ht="15.75">
      <c r="A43" s="503">
        <v>42</v>
      </c>
      <c r="B43" s="503" t="s">
        <v>1096</v>
      </c>
      <c r="C43" s="517" t="s">
        <v>1097</v>
      </c>
    </row>
    <row r="44" spans="1:3" ht="15.75">
      <c r="A44" s="503">
        <v>43</v>
      </c>
      <c r="B44" s="503" t="s">
        <v>1098</v>
      </c>
      <c r="C44" s="517" t="s">
        <v>1099</v>
      </c>
    </row>
    <row r="45" spans="1:3" ht="15.75">
      <c r="A45" s="503">
        <v>44</v>
      </c>
      <c r="B45" s="503" t="s">
        <v>1100</v>
      </c>
      <c r="C45" s="517" t="s">
        <v>1101</v>
      </c>
    </row>
    <row r="46" spans="1:3" ht="15.75">
      <c r="A46" s="503">
        <v>45</v>
      </c>
      <c r="B46" s="503" t="s">
        <v>1102</v>
      </c>
      <c r="C46" s="517" t="s">
        <v>1103</v>
      </c>
    </row>
    <row r="47" spans="1:3" ht="15.75">
      <c r="A47" s="503">
        <v>46</v>
      </c>
      <c r="B47" s="503" t="s">
        <v>1104</v>
      </c>
      <c r="C47" s="517" t="s">
        <v>1105</v>
      </c>
    </row>
    <row r="48" spans="1:3" ht="15.75">
      <c r="A48" s="503">
        <v>47</v>
      </c>
      <c r="B48" s="503" t="s">
        <v>1106</v>
      </c>
      <c r="C48" s="517" t="s">
        <v>1107</v>
      </c>
    </row>
    <row r="49" spans="1:3" ht="15.75">
      <c r="A49" s="503">
        <v>48</v>
      </c>
      <c r="B49" s="503" t="s">
        <v>1108</v>
      </c>
      <c r="C49" s="517" t="s">
        <v>1109</v>
      </c>
    </row>
    <row r="50" spans="1:3" ht="15.75">
      <c r="A50" s="503">
        <v>49</v>
      </c>
      <c r="B50" s="503" t="s">
        <v>1110</v>
      </c>
      <c r="C50" s="517" t="s">
        <v>1111</v>
      </c>
    </row>
    <row r="51" spans="1:3" ht="15.75">
      <c r="A51" s="503">
        <v>50</v>
      </c>
      <c r="B51" s="503" t="s">
        <v>1112</v>
      </c>
      <c r="C51" s="517" t="s">
        <v>1113</v>
      </c>
    </row>
    <row r="52" spans="1:3" ht="15.75">
      <c r="A52" s="503">
        <v>51</v>
      </c>
      <c r="B52" s="503" t="s">
        <v>1114</v>
      </c>
      <c r="C52" s="517" t="s">
        <v>1115</v>
      </c>
    </row>
    <row r="53" spans="1:3" ht="15.75">
      <c r="A53" s="503">
        <v>52</v>
      </c>
      <c r="B53" s="503" t="s">
        <v>1116</v>
      </c>
      <c r="C53" s="517" t="s">
        <v>1117</v>
      </c>
    </row>
    <row r="54" spans="1:3" ht="15.75">
      <c r="A54" s="503">
        <v>53</v>
      </c>
      <c r="B54" s="503" t="s">
        <v>1118</v>
      </c>
      <c r="C54" s="517" t="s">
        <v>1119</v>
      </c>
    </row>
    <row r="55" spans="1:3" ht="15.75">
      <c r="A55" s="503">
        <v>54</v>
      </c>
      <c r="B55" s="503" t="s">
        <v>1120</v>
      </c>
      <c r="C55" s="517" t="s">
        <v>1121</v>
      </c>
    </row>
    <row r="56" spans="1:3" ht="15.75">
      <c r="A56" s="503">
        <v>55</v>
      </c>
      <c r="B56" s="503" t="s">
        <v>1122</v>
      </c>
      <c r="C56" s="503" t="s">
        <v>1123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S44"/>
  <sheetViews>
    <sheetView view="pageBreakPreview" zoomScale="70" zoomScaleSheetLayoutView="70" workbookViewId="0" topLeftCell="U12">
      <selection activeCell="P11" sqref="P11"/>
    </sheetView>
  </sheetViews>
  <sheetFormatPr defaultColWidth="23.28125" defaultRowHeight="12.75"/>
  <cols>
    <col min="1" max="1" width="35.28125" style="187" customWidth="1"/>
    <col min="2" max="17" width="23.28125" style="187" customWidth="1"/>
    <col min="18" max="18" width="25.140625" style="187" customWidth="1"/>
    <col min="19" max="19" width="32.140625" style="187" customWidth="1"/>
    <col min="20" max="22" width="23.28125" style="187" customWidth="1"/>
    <col min="23" max="23" width="25.57421875" style="187" customWidth="1"/>
    <col min="24" max="24" width="25.140625" style="187" customWidth="1"/>
    <col min="25" max="29" width="23.28125" style="187" customWidth="1"/>
    <col min="30" max="30" width="37.00390625" style="187" bestFit="1" customWidth="1"/>
    <col min="31" max="253" width="23.28125" style="187" customWidth="1"/>
    <col min="254" max="16384" width="23.28125" style="188" customWidth="1"/>
  </cols>
  <sheetData>
    <row r="1" spans="1:31" ht="30.75" customHeight="1">
      <c r="A1" s="399" t="s">
        <v>958</v>
      </c>
      <c r="B1" s="778" t="s">
        <v>966</v>
      </c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7" t="s">
        <v>983</v>
      </c>
      <c r="S1" s="777"/>
      <c r="T1" s="777"/>
      <c r="U1" s="777"/>
      <c r="V1" s="777"/>
      <c r="W1" s="777"/>
      <c r="X1" s="777"/>
      <c r="Y1" s="777"/>
      <c r="Z1" s="777"/>
      <c r="AA1" s="777"/>
      <c r="AB1" s="777"/>
      <c r="AC1" s="777"/>
      <c r="AD1" s="777"/>
      <c r="AE1" s="777"/>
    </row>
    <row r="2" spans="1:31" ht="10.5" customHeight="1">
      <c r="A2" s="779"/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  <c r="R2" s="779"/>
      <c r="S2" s="779"/>
      <c r="T2" s="779"/>
      <c r="U2" s="779"/>
      <c r="V2" s="779"/>
      <c r="W2" s="779"/>
      <c r="X2" s="779"/>
      <c r="Y2" s="779"/>
      <c r="Z2" s="779"/>
      <c r="AA2" s="779"/>
      <c r="AB2" s="779"/>
      <c r="AC2" s="779"/>
      <c r="AD2" s="779"/>
      <c r="AE2" s="779"/>
    </row>
    <row r="3" spans="1:31" ht="15.75" hidden="1">
      <c r="A3" s="779"/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79"/>
      <c r="V3" s="779"/>
      <c r="W3" s="779"/>
      <c r="X3" s="779"/>
      <c r="Y3" s="779"/>
      <c r="Z3" s="779"/>
      <c r="AA3" s="779"/>
      <c r="AB3" s="779"/>
      <c r="AC3" s="779"/>
      <c r="AD3" s="779"/>
      <c r="AE3" s="779"/>
    </row>
    <row r="4" spans="1:31" ht="15.75" hidden="1">
      <c r="A4" s="779"/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779"/>
      <c r="Z4" s="779"/>
      <c r="AA4" s="779"/>
      <c r="AB4" s="779"/>
      <c r="AC4" s="779"/>
      <c r="AD4" s="779"/>
      <c r="AE4" s="779"/>
    </row>
    <row r="5" spans="1:31" ht="15.75" hidden="1">
      <c r="A5" s="780"/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</row>
    <row r="6" spans="1:31" ht="137.25" customHeight="1">
      <c r="A6" s="654" t="s">
        <v>950</v>
      </c>
      <c r="B6" s="655" t="s">
        <v>158</v>
      </c>
      <c r="C6" s="655" t="s">
        <v>849</v>
      </c>
      <c r="D6" s="655" t="s">
        <v>159</v>
      </c>
      <c r="E6" s="655" t="s">
        <v>160</v>
      </c>
      <c r="F6" s="655" t="s">
        <v>161</v>
      </c>
      <c r="G6" s="655" t="s">
        <v>162</v>
      </c>
      <c r="H6" s="655" t="s">
        <v>163</v>
      </c>
      <c r="I6" s="655" t="s">
        <v>164</v>
      </c>
      <c r="J6" s="655" t="s">
        <v>165</v>
      </c>
      <c r="K6" s="655" t="s">
        <v>943</v>
      </c>
      <c r="L6" s="655" t="s">
        <v>944</v>
      </c>
      <c r="M6" s="655" t="s">
        <v>945</v>
      </c>
      <c r="N6" s="655" t="s">
        <v>946</v>
      </c>
      <c r="O6" s="655" t="s">
        <v>166</v>
      </c>
      <c r="P6" s="655" t="s">
        <v>947</v>
      </c>
      <c r="Q6" s="655" t="s">
        <v>948</v>
      </c>
      <c r="R6" s="655" t="s">
        <v>167</v>
      </c>
      <c r="S6" s="655" t="s">
        <v>845</v>
      </c>
      <c r="T6" s="655" t="s">
        <v>846</v>
      </c>
      <c r="U6" s="655" t="s">
        <v>847</v>
      </c>
      <c r="V6" s="655" t="s">
        <v>848</v>
      </c>
      <c r="W6" s="655" t="s">
        <v>168</v>
      </c>
      <c r="X6" s="655" t="s">
        <v>169</v>
      </c>
      <c r="Y6" s="655" t="s">
        <v>170</v>
      </c>
      <c r="Z6" s="655" t="s">
        <v>171</v>
      </c>
      <c r="AA6" s="655" t="s">
        <v>172</v>
      </c>
      <c r="AB6" s="655" t="s">
        <v>173</v>
      </c>
      <c r="AC6" s="655" t="s">
        <v>174</v>
      </c>
      <c r="AD6" s="654" t="s">
        <v>175</v>
      </c>
      <c r="AE6" s="654" t="s">
        <v>176</v>
      </c>
    </row>
    <row r="7" spans="1:31" ht="24.75" customHeight="1">
      <c r="A7" s="656" t="s">
        <v>913</v>
      </c>
      <c r="B7" s="657">
        <f>'ТО.5'!H7</f>
        <v>0</v>
      </c>
      <c r="C7" s="657">
        <f>'ТО.5'!H8</f>
        <v>0</v>
      </c>
      <c r="D7" s="657">
        <f>'ТО.5'!H9</f>
        <v>0</v>
      </c>
      <c r="E7" s="657">
        <f>'ТО.5'!H10</f>
        <v>0</v>
      </c>
      <c r="F7" s="657">
        <f>'ТО.5'!H11</f>
        <v>0</v>
      </c>
      <c r="G7" s="657">
        <f>'ТО.5'!H12</f>
        <v>0</v>
      </c>
      <c r="H7" s="657">
        <f>'ТО.5'!H13</f>
        <v>0</v>
      </c>
      <c r="I7" s="657">
        <f>'ТО.5'!H14</f>
        <v>0</v>
      </c>
      <c r="J7" s="657">
        <f>'ТО.5'!H15</f>
        <v>0</v>
      </c>
      <c r="K7" s="657">
        <f>'ТО.5'!H16</f>
        <v>0</v>
      </c>
      <c r="L7" s="657">
        <f>'ТО.5'!H17</f>
        <v>0</v>
      </c>
      <c r="M7" s="657">
        <f>'ТО.5'!H18</f>
        <v>0</v>
      </c>
      <c r="N7" s="657">
        <f>'ТО.5'!H19</f>
        <v>0</v>
      </c>
      <c r="O7" s="657">
        <f>'ТО.5'!H20</f>
        <v>0</v>
      </c>
      <c r="P7" s="657">
        <f>'ТО.5'!H21</f>
        <v>0</v>
      </c>
      <c r="Q7" s="657">
        <f>'ТО.5'!H22</f>
        <v>0</v>
      </c>
      <c r="R7" s="657">
        <f>'ТО.5'!H23</f>
        <v>0</v>
      </c>
      <c r="S7" s="657">
        <f>'ТО.5'!H24</f>
        <v>0</v>
      </c>
      <c r="T7" s="657">
        <f>'ТО.5'!H25</f>
        <v>0</v>
      </c>
      <c r="U7" s="657">
        <f>'ТО.5'!H26</f>
        <v>0</v>
      </c>
      <c r="V7" s="657">
        <f>'ТО.5'!H27</f>
        <v>0</v>
      </c>
      <c r="W7" s="657">
        <f>'ТО.5'!H28</f>
        <v>0</v>
      </c>
      <c r="X7" s="657">
        <f>'ТО.5'!H29</f>
        <v>0</v>
      </c>
      <c r="Y7" s="657">
        <f>'ТО.5'!H30</f>
        <v>0</v>
      </c>
      <c r="Z7" s="657">
        <f>'ТО.5'!H31</f>
        <v>0</v>
      </c>
      <c r="AA7" s="657">
        <f>'ТО.5'!H32</f>
        <v>0</v>
      </c>
      <c r="AB7" s="657">
        <f>'ТО.5'!H33</f>
        <v>0</v>
      </c>
      <c r="AC7" s="657">
        <f>'ТО.5'!H34</f>
        <v>0</v>
      </c>
      <c r="AD7" s="657">
        <f>'ТО.5'!H35</f>
        <v>0</v>
      </c>
      <c r="AE7" s="658">
        <f>SUM(B7:AD7)-C7-S7-T7-U7-V7-K7-L7-M7-N7-P7-Q7</f>
        <v>0</v>
      </c>
    </row>
    <row r="8" spans="1:31" ht="15.75">
      <c r="A8" s="659" t="s">
        <v>157</v>
      </c>
      <c r="B8" s="657">
        <f>'ТО.6'!B7</f>
        <v>0</v>
      </c>
      <c r="C8" s="657">
        <f>'ТО.6'!B8</f>
        <v>0</v>
      </c>
      <c r="D8" s="657">
        <f>'ТО.6'!B9</f>
        <v>0</v>
      </c>
      <c r="E8" s="657">
        <f>'ТО.6'!B10</f>
        <v>0</v>
      </c>
      <c r="F8" s="657">
        <f>'ТО.6'!B11</f>
        <v>0</v>
      </c>
      <c r="G8" s="657">
        <f>'ТО.6'!B12</f>
        <v>0</v>
      </c>
      <c r="H8" s="657">
        <f>'ТО.6'!B13</f>
        <v>0</v>
      </c>
      <c r="I8" s="657">
        <f>'ТО.6'!B14</f>
        <v>0</v>
      </c>
      <c r="J8" s="657">
        <f>'ТО.6'!B15</f>
        <v>0</v>
      </c>
      <c r="K8" s="657">
        <f>'ТО.6'!B16</f>
        <v>0</v>
      </c>
      <c r="L8" s="657">
        <f>'ТО.6'!B17</f>
        <v>0</v>
      </c>
      <c r="M8" s="657">
        <f>'ТО.6'!B18</f>
        <v>0</v>
      </c>
      <c r="N8" s="657">
        <f>'ТО.6'!B19</f>
        <v>0</v>
      </c>
      <c r="O8" s="657">
        <f>'ТО.6'!B20</f>
        <v>0</v>
      </c>
      <c r="P8" s="657">
        <f>'ТО.6'!B21</f>
        <v>0</v>
      </c>
      <c r="Q8" s="657">
        <f>'ТО.6'!B22</f>
        <v>0</v>
      </c>
      <c r="R8" s="657">
        <f>'ТО.6'!B23</f>
        <v>0</v>
      </c>
      <c r="S8" s="657">
        <f>'ТО.6'!B24</f>
        <v>0</v>
      </c>
      <c r="T8" s="657">
        <f>'ТО.6'!B25</f>
        <v>0</v>
      </c>
      <c r="U8" s="657">
        <f>'ТО.6'!B26</f>
        <v>0</v>
      </c>
      <c r="V8" s="657">
        <f>'ТО.6'!B27</f>
        <v>0</v>
      </c>
      <c r="W8" s="657">
        <f>'ТО.6'!B28</f>
        <v>0</v>
      </c>
      <c r="X8" s="657">
        <f>'ТО.6'!B29</f>
        <v>0</v>
      </c>
      <c r="Y8" s="657">
        <f>'ТО.6'!B30</f>
        <v>0</v>
      </c>
      <c r="Z8" s="657">
        <f>'ТО.6'!B31</f>
        <v>0</v>
      </c>
      <c r="AA8" s="657">
        <f>'ТО.6'!B32</f>
        <v>0</v>
      </c>
      <c r="AB8" s="657">
        <f>'ТО.6'!B33</f>
        <v>0</v>
      </c>
      <c r="AC8" s="657">
        <f>'ТО.6'!B34</f>
        <v>0</v>
      </c>
      <c r="AD8" s="657">
        <f>'ТО.6'!B35</f>
        <v>0</v>
      </c>
      <c r="AE8" s="658">
        <f aca="true" t="shared" si="0" ref="AE8:AE29">SUM(B8:AD8)-C8-S8-T8-U8-V8-K8-L8-M8-N8-P8-Q8</f>
        <v>0</v>
      </c>
    </row>
    <row r="9" spans="1:31" ht="24.75" customHeight="1">
      <c r="A9" s="189" t="s">
        <v>914</v>
      </c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8">
        <f t="shared" si="0"/>
        <v>0</v>
      </c>
    </row>
    <row r="10" spans="1:31" ht="15.75">
      <c r="A10" s="190" t="s">
        <v>157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8">
        <f t="shared" si="0"/>
        <v>0</v>
      </c>
    </row>
    <row r="11" spans="1:253" s="653" customFormat="1" ht="24.75" customHeight="1">
      <c r="A11" s="660" t="s">
        <v>915</v>
      </c>
      <c r="B11" s="657">
        <f>'ТО.1.1'!B7</f>
        <v>0</v>
      </c>
      <c r="C11" s="657">
        <f>'ТО.1.1'!B8</f>
        <v>0</v>
      </c>
      <c r="D11" s="657">
        <f>'ТО.1.1'!B9</f>
        <v>0</v>
      </c>
      <c r="E11" s="657">
        <f>'ТО.1.1'!B10</f>
        <v>0</v>
      </c>
      <c r="F11" s="657">
        <f>'ТО.1.1'!B11</f>
        <v>0</v>
      </c>
      <c r="G11" s="657">
        <f>'ТО.1.1'!B12</f>
        <v>0</v>
      </c>
      <c r="H11" s="657">
        <f>'ТО.1.1'!B13</f>
        <v>0</v>
      </c>
      <c r="I11" s="657">
        <f>'ТО.1.1'!B14</f>
        <v>0</v>
      </c>
      <c r="J11" s="657">
        <f>'ТО.1.1'!B15</f>
        <v>0</v>
      </c>
      <c r="K11" s="657">
        <f>'ТО.1.1'!B16</f>
        <v>0</v>
      </c>
      <c r="L11" s="657">
        <f>'ТО.1.1'!B17</f>
        <v>0</v>
      </c>
      <c r="M11" s="657">
        <f>'ТО.1.1'!B18</f>
        <v>0</v>
      </c>
      <c r="N11" s="657">
        <f>'ТО.1.1'!B19</f>
        <v>0</v>
      </c>
      <c r="O11" s="657">
        <f>'ТО.1.1'!B20</f>
        <v>0</v>
      </c>
      <c r="P11" s="657">
        <f>'ТО.1.1'!B21</f>
        <v>0</v>
      </c>
      <c r="Q11" s="657">
        <f>'ТО.1.1'!B22</f>
        <v>0</v>
      </c>
      <c r="R11" s="657">
        <f>'ТО.1.1'!B23</f>
        <v>0</v>
      </c>
      <c r="S11" s="657">
        <f>'ТО.1.1'!B24</f>
        <v>0</v>
      </c>
      <c r="T11" s="657">
        <f>'ТО.1.1'!B25</f>
        <v>0</v>
      </c>
      <c r="U11" s="657">
        <f>'ТО.1.1'!B26</f>
        <v>0</v>
      </c>
      <c r="V11" s="657">
        <f>'ТО.1.1'!B27</f>
        <v>0</v>
      </c>
      <c r="W11" s="657">
        <f>'ТО.1.1'!B28</f>
        <v>0</v>
      </c>
      <c r="X11" s="657">
        <f>'ТО.1.1'!B29</f>
        <v>0</v>
      </c>
      <c r="Y11" s="657">
        <f>'ТО.1.1'!B30</f>
        <v>0</v>
      </c>
      <c r="Z11" s="657">
        <f>'ТО.1.1'!B31</f>
        <v>0</v>
      </c>
      <c r="AA11" s="657">
        <f>'ТО.1.1'!B32</f>
        <v>0</v>
      </c>
      <c r="AB11" s="657">
        <f>'ТО.1.1'!B33</f>
        <v>0</v>
      </c>
      <c r="AC11" s="657">
        <f>'ТО.1.1'!B34</f>
        <v>0</v>
      </c>
      <c r="AD11" s="657">
        <f>'ТО.1.1'!B35</f>
        <v>0</v>
      </c>
      <c r="AE11" s="661">
        <f t="shared" si="0"/>
        <v>0</v>
      </c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2"/>
      <c r="IL11" s="192"/>
      <c r="IM11" s="192"/>
      <c r="IN11" s="192"/>
      <c r="IO11" s="192"/>
      <c r="IP11" s="192"/>
      <c r="IQ11" s="192"/>
      <c r="IR11" s="192"/>
      <c r="IS11" s="192"/>
    </row>
    <row r="12" spans="1:253" s="653" customFormat="1" ht="15.75">
      <c r="A12" s="662" t="s">
        <v>157</v>
      </c>
      <c r="B12" s="657">
        <f>'ТО.1.1'!C7</f>
        <v>0</v>
      </c>
      <c r="C12" s="657">
        <f>'ТО.1.1'!C8</f>
        <v>0</v>
      </c>
      <c r="D12" s="657">
        <f>'ТО.1.1'!C9</f>
        <v>0</v>
      </c>
      <c r="E12" s="657">
        <f>'ТО.1.1'!C10</f>
        <v>0</v>
      </c>
      <c r="F12" s="657">
        <f>'ТО.1.1'!C11</f>
        <v>0</v>
      </c>
      <c r="G12" s="657">
        <f>'ТО.1.1'!C12</f>
        <v>0</v>
      </c>
      <c r="H12" s="657">
        <f>'ТО.1.1'!C13</f>
        <v>0</v>
      </c>
      <c r="I12" s="657">
        <f>'ТО.1.1'!C14</f>
        <v>0</v>
      </c>
      <c r="J12" s="657">
        <f>'ТО.1.1'!C15</f>
        <v>0</v>
      </c>
      <c r="K12" s="657">
        <f>'ТО.1.1'!C16</f>
        <v>0</v>
      </c>
      <c r="L12" s="657">
        <f>'ТО.1.1'!C17</f>
        <v>0</v>
      </c>
      <c r="M12" s="657">
        <f>'ТО.1.1'!C18</f>
        <v>0</v>
      </c>
      <c r="N12" s="657">
        <f>'ТО.1.1'!C19</f>
        <v>0</v>
      </c>
      <c r="O12" s="657">
        <f>'ТО.1.1'!C20</f>
        <v>0</v>
      </c>
      <c r="P12" s="657">
        <f>'ТО.1.1'!C21</f>
        <v>0</v>
      </c>
      <c r="Q12" s="657">
        <f>'ТО.1.1'!C22</f>
        <v>0</v>
      </c>
      <c r="R12" s="657">
        <f>'ТО.1.1'!C23</f>
        <v>0</v>
      </c>
      <c r="S12" s="657">
        <f>'ТО.1.1'!C24</f>
        <v>0</v>
      </c>
      <c r="T12" s="657">
        <f>'ТО.1.1'!C25</f>
        <v>0</v>
      </c>
      <c r="U12" s="657">
        <f>'ТО.1.1'!C26</f>
        <v>0</v>
      </c>
      <c r="V12" s="657">
        <f>'ТО.1.1'!C27</f>
        <v>0</v>
      </c>
      <c r="W12" s="657">
        <f>'ТО.1.1'!C28</f>
        <v>0</v>
      </c>
      <c r="X12" s="657">
        <f>'ТО.1.1'!C29</f>
        <v>0</v>
      </c>
      <c r="Y12" s="657">
        <f>'ТО.1.1'!C30</f>
        <v>0</v>
      </c>
      <c r="Z12" s="657">
        <f>'ТО.1.1'!C31</f>
        <v>0</v>
      </c>
      <c r="AA12" s="657">
        <f>'ТО.1.1'!C32</f>
        <v>0</v>
      </c>
      <c r="AB12" s="657">
        <f>'ТО.1.1'!C33</f>
        <v>0</v>
      </c>
      <c r="AC12" s="657">
        <f>'ТО.1.1'!C34</f>
        <v>0</v>
      </c>
      <c r="AD12" s="657">
        <f>'ТО.1.1'!C35</f>
        <v>0</v>
      </c>
      <c r="AE12" s="661">
        <f t="shared" si="0"/>
        <v>0</v>
      </c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</row>
    <row r="13" spans="1:253" s="653" customFormat="1" ht="24.75" customHeight="1">
      <c r="A13" s="660" t="s">
        <v>916</v>
      </c>
      <c r="B13" s="657">
        <f>'ТО.5'!W7-'ТО.5'!AC7+'ТО.4'!B7</f>
        <v>0</v>
      </c>
      <c r="C13" s="657">
        <f>'ТО.5'!W8-'ТО.5'!AC8+'ТО.4'!B8</f>
        <v>0</v>
      </c>
      <c r="D13" s="657">
        <f>'ТО.5'!W9-'ТО.5'!AC9+'ТО.4'!B9</f>
        <v>0</v>
      </c>
      <c r="E13" s="657">
        <f>'ТО.5'!W10-'ТО.5'!AC10+'ТО.4'!B10</f>
        <v>0</v>
      </c>
      <c r="F13" s="657">
        <f>'ТО.5'!W11-'ТО.5'!AC11+'ТО.4'!B11</f>
        <v>0</v>
      </c>
      <c r="G13" s="657">
        <f>'ТО.5'!W12-'ТО.5'!AC12+'ТО.4'!B12</f>
        <v>0</v>
      </c>
      <c r="H13" s="657">
        <f>'ТО.5'!W13-'ТО.5'!AC13+'ТО.4'!B13</f>
        <v>0</v>
      </c>
      <c r="I13" s="657">
        <f>'ТО.5'!W14-'ТО.5'!AC14+'ТО.4'!B14</f>
        <v>0</v>
      </c>
      <c r="J13" s="657">
        <f>'ТО.5'!W15-'ТО.5'!AC15+'ТО.4'!B15</f>
        <v>0</v>
      </c>
      <c r="K13" s="657">
        <f>'ТО.5'!W16-'ТО.5'!AC16+'ТО.4'!B16</f>
        <v>0</v>
      </c>
      <c r="L13" s="657">
        <f>'ТО.5'!W17-'ТО.5'!AC17+'ТО.4'!B17</f>
        <v>0</v>
      </c>
      <c r="M13" s="657">
        <f>'ТО.5'!W18-'ТО.5'!AC18+'ТО.4'!B18</f>
        <v>0</v>
      </c>
      <c r="N13" s="657">
        <f>'ТО.5'!W19-'ТО.5'!AC19+'ТО.4'!B19</f>
        <v>0</v>
      </c>
      <c r="O13" s="657">
        <f>'ТО.5'!W20-'ТО.5'!AC20+'ТО.4'!B20</f>
        <v>0</v>
      </c>
      <c r="P13" s="657">
        <f>'ТО.5'!W21-'ТО.5'!AC21+'ТО.4'!B21</f>
        <v>0</v>
      </c>
      <c r="Q13" s="657">
        <f>'ТО.5'!W22-'ТО.5'!AC22+'ТО.4'!B22</f>
        <v>0</v>
      </c>
      <c r="R13" s="657">
        <f>'ТО.5'!W23-'ТО.5'!AC23+'ТО.4'!B23</f>
        <v>0</v>
      </c>
      <c r="S13" s="657">
        <f>'ТО.5'!W24-'ТО.5'!AC24+'ТО.4'!B24</f>
        <v>0</v>
      </c>
      <c r="T13" s="657">
        <f>'ТО.5'!W25-'ТО.5'!AC25+'ТО.4'!B25</f>
        <v>0</v>
      </c>
      <c r="U13" s="657">
        <f>'ТО.5'!W26-'ТО.5'!AC26+'ТО.4'!B26</f>
        <v>0</v>
      </c>
      <c r="V13" s="657">
        <f>'ТО.5'!W27-'ТО.5'!AC27+'ТО.4'!B27</f>
        <v>0</v>
      </c>
      <c r="W13" s="657">
        <f>'ТО.5'!W28-'ТО.5'!AC28+'ТО.4'!B28</f>
        <v>0</v>
      </c>
      <c r="X13" s="657">
        <f>'ТО.5'!W29-'ТО.5'!AC29+'ТО.4'!B29</f>
        <v>0</v>
      </c>
      <c r="Y13" s="657">
        <f>'ТО.5'!W30-'ТО.5'!AC30+'ТО.4'!B30</f>
        <v>0</v>
      </c>
      <c r="Z13" s="657">
        <f>'ТО.5'!W31-'ТО.5'!AC31+'ТО.4'!B31</f>
        <v>0</v>
      </c>
      <c r="AA13" s="657">
        <f>'ТО.5'!W32-'ТО.5'!AC32+'ТО.4'!B32</f>
        <v>0</v>
      </c>
      <c r="AB13" s="657">
        <f>'ТО.5'!W33-'ТО.5'!AC33+'ТО.4'!B33</f>
        <v>0</v>
      </c>
      <c r="AC13" s="657">
        <f>'ТО.5'!W34-'ТО.5'!AC34+'ТО.4'!B34</f>
        <v>0</v>
      </c>
      <c r="AD13" s="657">
        <f>'ТО.5'!W35-'ТО.5'!AC35+'ТО.4'!B35</f>
        <v>0</v>
      </c>
      <c r="AE13" s="661">
        <f t="shared" si="0"/>
        <v>0</v>
      </c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192"/>
    </row>
    <row r="14" spans="1:253" s="653" customFormat="1" ht="15.75">
      <c r="A14" s="662" t="s">
        <v>157</v>
      </c>
      <c r="B14" s="657">
        <f>'ТО.6'!H7</f>
        <v>0</v>
      </c>
      <c r="C14" s="657">
        <f>'ТО.6'!H8</f>
        <v>0</v>
      </c>
      <c r="D14" s="657">
        <f>'ТО.6'!H9</f>
        <v>0</v>
      </c>
      <c r="E14" s="657">
        <f>'ТО.6'!H10</f>
        <v>0</v>
      </c>
      <c r="F14" s="657">
        <f>'ТО.6'!H11</f>
        <v>0</v>
      </c>
      <c r="G14" s="657">
        <f>'ТО.6'!H12</f>
        <v>0</v>
      </c>
      <c r="H14" s="657">
        <f>'ТО.6'!H13</f>
        <v>0</v>
      </c>
      <c r="I14" s="657">
        <f>'ТО.6'!H14</f>
        <v>0</v>
      </c>
      <c r="J14" s="657">
        <f>'ТО.6'!H15</f>
        <v>0</v>
      </c>
      <c r="K14" s="657">
        <f>'ТО.6'!H16</f>
        <v>0</v>
      </c>
      <c r="L14" s="657">
        <f>'ТО.6'!H17</f>
        <v>0</v>
      </c>
      <c r="M14" s="657">
        <f>'ТО.6'!H18</f>
        <v>0</v>
      </c>
      <c r="N14" s="657">
        <f>'ТО.6'!H19</f>
        <v>0</v>
      </c>
      <c r="O14" s="657">
        <f>'ТО.6'!H20</f>
        <v>0</v>
      </c>
      <c r="P14" s="657">
        <f>'ТО.6'!H21</f>
        <v>0</v>
      </c>
      <c r="Q14" s="657">
        <f>'ТО.6'!H22</f>
        <v>0</v>
      </c>
      <c r="R14" s="657">
        <f>'ТО.6'!H23</f>
        <v>0</v>
      </c>
      <c r="S14" s="657">
        <f>'ТО.6'!H24</f>
        <v>0</v>
      </c>
      <c r="T14" s="657">
        <f>'ТО.6'!H25</f>
        <v>0</v>
      </c>
      <c r="U14" s="657">
        <f>'ТО.6'!H26</f>
        <v>0</v>
      </c>
      <c r="V14" s="657">
        <f>'ТО.6'!H27</f>
        <v>0</v>
      </c>
      <c r="W14" s="657">
        <f>'ТО.6'!H28</f>
        <v>0</v>
      </c>
      <c r="X14" s="657">
        <f>'ТО.6'!H29</f>
        <v>0</v>
      </c>
      <c r="Y14" s="657">
        <f>'ТО.6'!H30</f>
        <v>0</v>
      </c>
      <c r="Z14" s="657">
        <f>'ТО.6'!H31</f>
        <v>0</v>
      </c>
      <c r="AA14" s="657">
        <f>'ТО.6'!H32</f>
        <v>0</v>
      </c>
      <c r="AB14" s="657">
        <f>'ТО.6'!H33</f>
        <v>0</v>
      </c>
      <c r="AC14" s="657">
        <f>'ТО.6'!H34</f>
        <v>0</v>
      </c>
      <c r="AD14" s="657">
        <f>'ТО.6'!H35</f>
        <v>0</v>
      </c>
      <c r="AE14" s="661">
        <f t="shared" si="0"/>
        <v>0</v>
      </c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  <c r="IL14" s="192"/>
      <c r="IM14" s="192"/>
      <c r="IN14" s="192"/>
      <c r="IO14" s="192"/>
      <c r="IP14" s="192"/>
      <c r="IQ14" s="192"/>
      <c r="IR14" s="192"/>
      <c r="IS14" s="192"/>
    </row>
    <row r="15" spans="1:31" ht="24.75" customHeight="1">
      <c r="A15" s="189" t="s">
        <v>917</v>
      </c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57"/>
      <c r="AE15" s="558">
        <f t="shared" si="0"/>
        <v>0</v>
      </c>
    </row>
    <row r="16" spans="1:31" ht="15.75">
      <c r="A16" s="190" t="s">
        <v>157</v>
      </c>
      <c r="B16" s="557"/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8">
        <f t="shared" si="0"/>
        <v>0</v>
      </c>
    </row>
    <row r="17" spans="1:31" ht="24.75" customHeight="1">
      <c r="A17" s="656" t="s">
        <v>918</v>
      </c>
      <c r="B17" s="657">
        <f>'ТО.1.1'!H7</f>
        <v>0</v>
      </c>
      <c r="C17" s="657">
        <f>'ТО.1.1'!H8</f>
        <v>0</v>
      </c>
      <c r="D17" s="657">
        <f>'ТО.1.1'!H9</f>
        <v>0</v>
      </c>
      <c r="E17" s="657">
        <f>'ТО.1.1'!H10</f>
        <v>0</v>
      </c>
      <c r="F17" s="657">
        <f>'ТО.1.1'!H11</f>
        <v>0</v>
      </c>
      <c r="G17" s="657">
        <f>'ТО.1.1'!H12</f>
        <v>0</v>
      </c>
      <c r="H17" s="657">
        <f>'ТО.1.1'!H13</f>
        <v>0</v>
      </c>
      <c r="I17" s="657">
        <f>'ТО.1.1'!H14</f>
        <v>0</v>
      </c>
      <c r="J17" s="657">
        <f>'ТО.1.1'!H15</f>
        <v>0</v>
      </c>
      <c r="K17" s="657">
        <f>'ТО.1.1'!H16</f>
        <v>0</v>
      </c>
      <c r="L17" s="657">
        <f>'ТО.1.1'!H17</f>
        <v>0</v>
      </c>
      <c r="M17" s="657">
        <f>'ТО.1.1'!H18</f>
        <v>0</v>
      </c>
      <c r="N17" s="657">
        <f>'ТО.1.1'!H19</f>
        <v>0</v>
      </c>
      <c r="O17" s="657">
        <f>'ТО.1.1'!H20</f>
        <v>0</v>
      </c>
      <c r="P17" s="657">
        <f>'ТО.1.1'!H21</f>
        <v>0</v>
      </c>
      <c r="Q17" s="657">
        <f>'ТО.1.1'!H22</f>
        <v>0</v>
      </c>
      <c r="R17" s="657">
        <f>'ТО.1.1'!H23</f>
        <v>0</v>
      </c>
      <c r="S17" s="657">
        <f>'ТО.1.1'!H24</f>
        <v>0</v>
      </c>
      <c r="T17" s="657">
        <f>'ТО.1.1'!H25</f>
        <v>0</v>
      </c>
      <c r="U17" s="657">
        <f>'ТО.1.1'!H26</f>
        <v>0</v>
      </c>
      <c r="V17" s="657">
        <f>'ТО.1.1'!H27</f>
        <v>0</v>
      </c>
      <c r="W17" s="657">
        <f>'ТО.1.1'!H28</f>
        <v>0</v>
      </c>
      <c r="X17" s="657">
        <f>'ТО.1.1'!H29</f>
        <v>0</v>
      </c>
      <c r="Y17" s="657">
        <f>'ТО.1.1'!H30</f>
        <v>0</v>
      </c>
      <c r="Z17" s="657">
        <f>'ТО.1.1'!H31</f>
        <v>0</v>
      </c>
      <c r="AA17" s="657">
        <f>'ТО.1.1'!H32</f>
        <v>0</v>
      </c>
      <c r="AB17" s="657">
        <f>'ТО.1.1'!H33</f>
        <v>0</v>
      </c>
      <c r="AC17" s="657">
        <f>'ТО.1.1'!H34</f>
        <v>0</v>
      </c>
      <c r="AD17" s="657">
        <f>'ТО.1.1'!H35</f>
        <v>0</v>
      </c>
      <c r="AE17" s="661">
        <f t="shared" si="0"/>
        <v>0</v>
      </c>
    </row>
    <row r="18" spans="1:31" ht="15.75">
      <c r="A18" s="659" t="s">
        <v>157</v>
      </c>
      <c r="B18" s="657">
        <f>'ТО.1.1'!I7</f>
        <v>0</v>
      </c>
      <c r="C18" s="657">
        <f>'ТО.1.1'!I8</f>
        <v>0</v>
      </c>
      <c r="D18" s="657">
        <f>'ТО.1.1'!I9</f>
        <v>0</v>
      </c>
      <c r="E18" s="657">
        <f>'ТО.1.1'!I10</f>
        <v>0</v>
      </c>
      <c r="F18" s="657">
        <f>'ТО.1.1'!I11</f>
        <v>0</v>
      </c>
      <c r="G18" s="657">
        <f>'ТО.1.1'!I12</f>
        <v>0</v>
      </c>
      <c r="H18" s="657">
        <f>'ТО.1.1'!I13</f>
        <v>0</v>
      </c>
      <c r="I18" s="657">
        <f>'ТО.1.1'!I14</f>
        <v>0</v>
      </c>
      <c r="J18" s="657">
        <f>'ТО.1.1'!I15</f>
        <v>0</v>
      </c>
      <c r="K18" s="657">
        <f>'ТО.1.1'!I16</f>
        <v>0</v>
      </c>
      <c r="L18" s="657">
        <f>'ТО.1.1'!I17</f>
        <v>0</v>
      </c>
      <c r="M18" s="657">
        <f>'ТО.1.1'!I18</f>
        <v>0</v>
      </c>
      <c r="N18" s="657">
        <f>'ТО.1.1'!I19</f>
        <v>0</v>
      </c>
      <c r="O18" s="657">
        <f>'ТО.1.1'!I20</f>
        <v>0</v>
      </c>
      <c r="P18" s="657">
        <f>'ТО.1.1'!I21</f>
        <v>0</v>
      </c>
      <c r="Q18" s="657">
        <f>'ТО.1.1'!I22</f>
        <v>0</v>
      </c>
      <c r="R18" s="657">
        <f>'ТО.1.1'!I23</f>
        <v>0</v>
      </c>
      <c r="S18" s="657">
        <f>'ТО.1.1'!I24</f>
        <v>0</v>
      </c>
      <c r="T18" s="657">
        <f>'ТО.1.1'!I25</f>
        <v>0</v>
      </c>
      <c r="U18" s="657">
        <f>'ТО.1.1'!I26</f>
        <v>0</v>
      </c>
      <c r="V18" s="657">
        <f>'ТО.1.1'!I27</f>
        <v>0</v>
      </c>
      <c r="W18" s="657">
        <f>'ТО.1.1'!I28</f>
        <v>0</v>
      </c>
      <c r="X18" s="657">
        <f>'ТО.1.1'!I29</f>
        <v>0</v>
      </c>
      <c r="Y18" s="657">
        <f>'ТО.1.1'!I30</f>
        <v>0</v>
      </c>
      <c r="Z18" s="657">
        <f>'ТО.1.1'!I31</f>
        <v>0</v>
      </c>
      <c r="AA18" s="657">
        <f>'ТО.1.1'!I32</f>
        <v>0</v>
      </c>
      <c r="AB18" s="657">
        <f>'ТО.1.1'!I33</f>
        <v>0</v>
      </c>
      <c r="AC18" s="657">
        <f>'ТО.1.1'!I34</f>
        <v>0</v>
      </c>
      <c r="AD18" s="657">
        <f>'ТО.1.1'!I35</f>
        <v>0</v>
      </c>
      <c r="AE18" s="661">
        <f t="shared" si="0"/>
        <v>0</v>
      </c>
    </row>
    <row r="19" spans="1:253" ht="47.25">
      <c r="A19" s="663" t="s">
        <v>919</v>
      </c>
      <c r="B19" s="657">
        <f>'ТО.4'!J7-'ТО.4'!B7</f>
        <v>0</v>
      </c>
      <c r="C19" s="657">
        <f>'ТО.4'!J8-'ТО.4'!B8</f>
        <v>0</v>
      </c>
      <c r="D19" s="657">
        <f>'ТО.4'!J9-'ТО.4'!B9</f>
        <v>0</v>
      </c>
      <c r="E19" s="657">
        <f>'ТО.4'!J10-'ТО.4'!B10</f>
        <v>0</v>
      </c>
      <c r="F19" s="657">
        <f>'ТО.4'!J11-'ТО.4'!B11</f>
        <v>0</v>
      </c>
      <c r="G19" s="657">
        <f>'ТО.4'!J12-'ТО.4'!B12</f>
        <v>0</v>
      </c>
      <c r="H19" s="657">
        <f>'ТО.4'!J13-'ТО.4'!B13</f>
        <v>0</v>
      </c>
      <c r="I19" s="657">
        <f>'ТО.4'!J14-'ТО.4'!B14</f>
        <v>0</v>
      </c>
      <c r="J19" s="657">
        <f>'ТО.4'!J15-'ТО.4'!B15</f>
        <v>0</v>
      </c>
      <c r="K19" s="657">
        <f>'ТО.4'!J16-'ТО.4'!B16</f>
        <v>0</v>
      </c>
      <c r="L19" s="657">
        <f>'ТО.4'!J17-'ТО.4'!B17</f>
        <v>0</v>
      </c>
      <c r="M19" s="657">
        <f>'ТО.4'!J18-'ТО.4'!B18</f>
        <v>0</v>
      </c>
      <c r="N19" s="657">
        <f>'ТО.4'!J19-'ТО.4'!B19</f>
        <v>0</v>
      </c>
      <c r="O19" s="657">
        <f>'ТО.4'!J20-'ТО.4'!B20</f>
        <v>0</v>
      </c>
      <c r="P19" s="657">
        <f>'ТО.4'!J21-'ТО.4'!B21</f>
        <v>0</v>
      </c>
      <c r="Q19" s="657">
        <f>'ТО.4'!J22-'ТО.4'!B22</f>
        <v>0</v>
      </c>
      <c r="R19" s="657">
        <f>'ТО.4'!J23-'ТО.4'!B23</f>
        <v>0</v>
      </c>
      <c r="S19" s="657">
        <f>'ТО.4'!J24-'ТО.4'!B24</f>
        <v>0</v>
      </c>
      <c r="T19" s="657">
        <f>'ТО.4'!J25-'ТО.4'!B25</f>
        <v>0</v>
      </c>
      <c r="U19" s="657">
        <f>'ТО.4'!J26-'ТО.4'!B26</f>
        <v>0</v>
      </c>
      <c r="V19" s="657">
        <f>'ТО.4'!J27-'ТО.4'!B27</f>
        <v>0</v>
      </c>
      <c r="W19" s="657">
        <f>'ТО.4'!J28-'ТО.4'!B28</f>
        <v>0</v>
      </c>
      <c r="X19" s="657">
        <f>'ТО.4'!J29-'ТО.4'!B29</f>
        <v>0</v>
      </c>
      <c r="Y19" s="657">
        <f>'ТО.4'!J30-'ТО.4'!B30</f>
        <v>0</v>
      </c>
      <c r="Z19" s="657">
        <f>'ТО.4'!J31-'ТО.4'!B31</f>
        <v>0</v>
      </c>
      <c r="AA19" s="657">
        <f>'ТО.4'!J32-'ТО.4'!B32</f>
        <v>0</v>
      </c>
      <c r="AB19" s="657">
        <f>'ТО.4'!J33-'ТО.4'!B33</f>
        <v>0</v>
      </c>
      <c r="AC19" s="657">
        <f>'ТО.4'!J34-'ТО.4'!B34</f>
        <v>0</v>
      </c>
      <c r="AD19" s="657">
        <f>'ТО.4'!J35-'ТО.4'!B35</f>
        <v>0</v>
      </c>
      <c r="AE19" s="661">
        <f t="shared" si="0"/>
        <v>0</v>
      </c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2"/>
      <c r="IL19" s="192"/>
      <c r="IM19" s="192"/>
      <c r="IN19" s="192"/>
      <c r="IO19" s="192"/>
      <c r="IP19" s="192"/>
      <c r="IQ19" s="192"/>
      <c r="IR19" s="192"/>
      <c r="IS19" s="192"/>
    </row>
    <row r="20" spans="1:253" ht="15.75">
      <c r="A20" s="191" t="s">
        <v>920</v>
      </c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7"/>
      <c r="V20" s="557"/>
      <c r="W20" s="557"/>
      <c r="X20" s="557"/>
      <c r="Y20" s="557"/>
      <c r="Z20" s="557"/>
      <c r="AA20" s="557"/>
      <c r="AB20" s="557"/>
      <c r="AC20" s="557"/>
      <c r="AD20" s="557"/>
      <c r="AE20" s="558">
        <f t="shared" si="0"/>
        <v>0</v>
      </c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  <c r="IM20" s="192"/>
      <c r="IN20" s="192"/>
      <c r="IO20" s="192"/>
      <c r="IP20" s="192"/>
      <c r="IQ20" s="192"/>
      <c r="IR20" s="192"/>
      <c r="IS20" s="192"/>
    </row>
    <row r="21" spans="1:253" s="653" customFormat="1" ht="42.75" customHeight="1">
      <c r="A21" s="660" t="s">
        <v>921</v>
      </c>
      <c r="B21" s="657">
        <f>'ТО.1.1'!G7</f>
        <v>0</v>
      </c>
      <c r="C21" s="657">
        <f>'ТО.1.1'!G8</f>
        <v>0</v>
      </c>
      <c r="D21" s="657">
        <f>'ТО.1.1'!G9</f>
        <v>0</v>
      </c>
      <c r="E21" s="657">
        <f>'ТО.1.1'!G10</f>
        <v>0</v>
      </c>
      <c r="F21" s="657">
        <f>'ТО.1.1'!G11</f>
        <v>0</v>
      </c>
      <c r="G21" s="657">
        <f>'ТО.1.1'!G12</f>
        <v>0</v>
      </c>
      <c r="H21" s="657">
        <f>'ТО.1.1'!G13</f>
        <v>0</v>
      </c>
      <c r="I21" s="657">
        <f>'ТО.1.1'!G14</f>
        <v>0</v>
      </c>
      <c r="J21" s="657">
        <f>'ТО.1.1'!G15</f>
        <v>0</v>
      </c>
      <c r="K21" s="657">
        <f>'ТО.1.1'!G16</f>
        <v>0</v>
      </c>
      <c r="L21" s="657">
        <f>'ТО.1.1'!G17</f>
        <v>0</v>
      </c>
      <c r="M21" s="657">
        <f>'ТО.1.1'!G18</f>
        <v>0</v>
      </c>
      <c r="N21" s="657">
        <f>'ТО.1.1'!G19</f>
        <v>0</v>
      </c>
      <c r="O21" s="657">
        <f>'ТО.1.1'!G20</f>
        <v>0</v>
      </c>
      <c r="P21" s="657">
        <f>'ТО.1.1'!G21</f>
        <v>0</v>
      </c>
      <c r="Q21" s="657">
        <f>'ТО.1.1'!G22</f>
        <v>0</v>
      </c>
      <c r="R21" s="657">
        <f>'ТО.1.1'!G23</f>
        <v>0</v>
      </c>
      <c r="S21" s="657">
        <f>'ТО.1.1'!G24</f>
        <v>0</v>
      </c>
      <c r="T21" s="657">
        <f>'ТО.1.1'!G25</f>
        <v>0</v>
      </c>
      <c r="U21" s="657">
        <f>'ТО.1.1'!G26</f>
        <v>0</v>
      </c>
      <c r="V21" s="657">
        <f>'ТО.1.1'!G27</f>
        <v>0</v>
      </c>
      <c r="W21" s="657">
        <f>'ТО.1.1'!G28</f>
        <v>0</v>
      </c>
      <c r="X21" s="657">
        <f>'ТО.1.1'!G29</f>
        <v>0</v>
      </c>
      <c r="Y21" s="657">
        <f>'ТО.1.1'!G30</f>
        <v>0</v>
      </c>
      <c r="Z21" s="657">
        <f>'ТО.1.1'!G31</f>
        <v>0</v>
      </c>
      <c r="AA21" s="657">
        <f>'ТО.1.1'!G32</f>
        <v>0</v>
      </c>
      <c r="AB21" s="657">
        <f>'ТО.1.1'!G33</f>
        <v>0</v>
      </c>
      <c r="AC21" s="657">
        <f>'ТО.1.1'!G34</f>
        <v>0</v>
      </c>
      <c r="AD21" s="657">
        <f>'ТО.1.1'!G35</f>
        <v>0</v>
      </c>
      <c r="AE21" s="661">
        <f t="shared" si="0"/>
        <v>0</v>
      </c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  <c r="IL21" s="192"/>
      <c r="IM21" s="192"/>
      <c r="IN21" s="192"/>
      <c r="IO21" s="192"/>
      <c r="IP21" s="192"/>
      <c r="IQ21" s="192"/>
      <c r="IR21" s="192"/>
      <c r="IS21" s="192"/>
    </row>
    <row r="22" spans="1:31" ht="15.75">
      <c r="A22" s="189" t="s">
        <v>922</v>
      </c>
      <c r="B22" s="557"/>
      <c r="C22" s="557"/>
      <c r="D22" s="557"/>
      <c r="E22" s="557"/>
      <c r="F22" s="557"/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7"/>
      <c r="U22" s="557"/>
      <c r="V22" s="557"/>
      <c r="W22" s="557"/>
      <c r="X22" s="557"/>
      <c r="Y22" s="557"/>
      <c r="Z22" s="557"/>
      <c r="AA22" s="557"/>
      <c r="AB22" s="557"/>
      <c r="AC22" s="557"/>
      <c r="AD22" s="557"/>
      <c r="AE22" s="558">
        <f t="shared" si="0"/>
        <v>0</v>
      </c>
    </row>
    <row r="23" spans="1:253" s="653" customFormat="1" ht="15.75">
      <c r="A23" s="660" t="s">
        <v>923</v>
      </c>
      <c r="B23" s="657">
        <f>'ТО.1.1'!N7</f>
        <v>0</v>
      </c>
      <c r="C23" s="657">
        <f>'ТО.1.1'!N8</f>
        <v>0</v>
      </c>
      <c r="D23" s="657">
        <f>'ТО.1.1'!N9</f>
        <v>0</v>
      </c>
      <c r="E23" s="657">
        <f>'ТО.1.1'!N10</f>
        <v>0</v>
      </c>
      <c r="F23" s="657">
        <f>'ТО.1.1'!N11</f>
        <v>0</v>
      </c>
      <c r="G23" s="657">
        <f>'ТО.1.1'!N12</f>
        <v>0</v>
      </c>
      <c r="H23" s="657">
        <f>'ТО.1.1'!N13</f>
        <v>0</v>
      </c>
      <c r="I23" s="657">
        <f>'ТО.1.1'!N14</f>
        <v>0</v>
      </c>
      <c r="J23" s="657">
        <f>'ТО.1.1'!N15</f>
        <v>0</v>
      </c>
      <c r="K23" s="657">
        <f>'ТО.1.1'!N16</f>
        <v>0</v>
      </c>
      <c r="L23" s="657">
        <f>'ТО.1.1'!N17</f>
        <v>0</v>
      </c>
      <c r="M23" s="657">
        <f>'ТО.1.1'!N18</f>
        <v>0</v>
      </c>
      <c r="N23" s="657">
        <f>'ТО.1.1'!N19</f>
        <v>0</v>
      </c>
      <c r="O23" s="657">
        <f>'ТО.1.1'!N20</f>
        <v>0</v>
      </c>
      <c r="P23" s="657">
        <f>'ТО.1.1'!N21</f>
        <v>0</v>
      </c>
      <c r="Q23" s="657">
        <f>'ТО.1.1'!N22</f>
        <v>0</v>
      </c>
      <c r="R23" s="657">
        <f>'ТО.1.1'!N23</f>
        <v>0</v>
      </c>
      <c r="S23" s="657">
        <f>'ТО.1.1'!N24</f>
        <v>0</v>
      </c>
      <c r="T23" s="657">
        <f>'ТО.1.1'!N25</f>
        <v>0</v>
      </c>
      <c r="U23" s="657">
        <f>'ТО.1.1'!N26</f>
        <v>0</v>
      </c>
      <c r="V23" s="657">
        <f>'ТО.1.1'!N27</f>
        <v>0</v>
      </c>
      <c r="W23" s="657">
        <f>'ТО.1.1'!N28</f>
        <v>0</v>
      </c>
      <c r="X23" s="657">
        <f>'ТО.1.1'!N29</f>
        <v>0</v>
      </c>
      <c r="Y23" s="657">
        <f>'ТО.1.1'!N30</f>
        <v>0</v>
      </c>
      <c r="Z23" s="657">
        <f>'ТО.1.1'!N31</f>
        <v>0</v>
      </c>
      <c r="AA23" s="657">
        <f>'ТО.1.1'!N32</f>
        <v>0</v>
      </c>
      <c r="AB23" s="657">
        <f>'ТО.1.1'!N33</f>
        <v>0</v>
      </c>
      <c r="AC23" s="657">
        <f>'ТО.1.1'!N34</f>
        <v>0</v>
      </c>
      <c r="AD23" s="657">
        <f>'ТО.1.1'!N35</f>
        <v>0</v>
      </c>
      <c r="AE23" s="661">
        <f t="shared" si="0"/>
        <v>0</v>
      </c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  <c r="IL23" s="192"/>
      <c r="IM23" s="192"/>
      <c r="IN23" s="192"/>
      <c r="IO23" s="192"/>
      <c r="IP23" s="192"/>
      <c r="IQ23" s="192"/>
      <c r="IR23" s="192"/>
      <c r="IS23" s="192"/>
    </row>
    <row r="24" spans="1:31" ht="15.75">
      <c r="A24" s="189" t="s">
        <v>924</v>
      </c>
      <c r="B24" s="557"/>
      <c r="C24" s="557"/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7"/>
      <c r="R24" s="557"/>
      <c r="S24" s="557"/>
      <c r="T24" s="557"/>
      <c r="U24" s="557"/>
      <c r="V24" s="557"/>
      <c r="W24" s="557"/>
      <c r="X24" s="557"/>
      <c r="Y24" s="557"/>
      <c r="Z24" s="557"/>
      <c r="AA24" s="557"/>
      <c r="AB24" s="557"/>
      <c r="AC24" s="557"/>
      <c r="AD24" s="557"/>
      <c r="AE24" s="558">
        <f t="shared" si="0"/>
        <v>0</v>
      </c>
    </row>
    <row r="25" spans="1:31" ht="15.75">
      <c r="A25" s="190" t="s">
        <v>157</v>
      </c>
      <c r="B25" s="557"/>
      <c r="C25" s="557"/>
      <c r="D25" s="557"/>
      <c r="E25" s="557"/>
      <c r="F25" s="557"/>
      <c r="G25" s="557"/>
      <c r="H25" s="557"/>
      <c r="I25" s="557"/>
      <c r="J25" s="557"/>
      <c r="K25" s="557"/>
      <c r="L25" s="557"/>
      <c r="M25" s="557"/>
      <c r="N25" s="557"/>
      <c r="O25" s="557"/>
      <c r="P25" s="557"/>
      <c r="Q25" s="557"/>
      <c r="R25" s="557"/>
      <c r="S25" s="557"/>
      <c r="T25" s="557"/>
      <c r="U25" s="557"/>
      <c r="V25" s="557"/>
      <c r="W25" s="557"/>
      <c r="X25" s="557"/>
      <c r="Y25" s="557"/>
      <c r="Z25" s="557"/>
      <c r="AA25" s="557"/>
      <c r="AB25" s="557"/>
      <c r="AC25" s="557"/>
      <c r="AD25" s="557"/>
      <c r="AE25" s="558">
        <f t="shared" si="0"/>
        <v>0</v>
      </c>
    </row>
    <row r="26" spans="1:253" s="653" customFormat="1" ht="24.75" customHeight="1">
      <c r="A26" s="660" t="s">
        <v>925</v>
      </c>
      <c r="B26" s="657">
        <f>'ТО.1.1'!O7</f>
        <v>0</v>
      </c>
      <c r="C26" s="657">
        <f>'ТО.1.1'!O8</f>
        <v>0</v>
      </c>
      <c r="D26" s="657">
        <f>'ТО.1.1'!O9</f>
        <v>0</v>
      </c>
      <c r="E26" s="657">
        <f>'ТО.1.1'!O10</f>
        <v>0</v>
      </c>
      <c r="F26" s="657">
        <f>'ТО.1.1'!O11</f>
        <v>0</v>
      </c>
      <c r="G26" s="657">
        <f>'ТО.1.1'!O12</f>
        <v>0</v>
      </c>
      <c r="H26" s="657">
        <f>'ТО.1.1'!O13</f>
        <v>0</v>
      </c>
      <c r="I26" s="657">
        <f>'ТО.1.1'!O14</f>
        <v>0</v>
      </c>
      <c r="J26" s="657">
        <f>'ТО.1.1'!O15</f>
        <v>0</v>
      </c>
      <c r="K26" s="657">
        <f>'ТО.1.1'!O16</f>
        <v>0</v>
      </c>
      <c r="L26" s="657">
        <f>'ТО.1.1'!O17</f>
        <v>0</v>
      </c>
      <c r="M26" s="657">
        <f>'ТО.1.1'!O18</f>
        <v>0</v>
      </c>
      <c r="N26" s="657">
        <f>'ТО.1.1'!O19</f>
        <v>0</v>
      </c>
      <c r="O26" s="657">
        <f>'ТО.1.1'!O20</f>
        <v>0</v>
      </c>
      <c r="P26" s="657">
        <f>'ТО.1.1'!O21</f>
        <v>0</v>
      </c>
      <c r="Q26" s="657">
        <f>'ТО.1.1'!O22</f>
        <v>0</v>
      </c>
      <c r="R26" s="657">
        <f>'ТО.1.1'!O23</f>
        <v>0</v>
      </c>
      <c r="S26" s="657">
        <f>'ТО.1.1'!O24</f>
        <v>0</v>
      </c>
      <c r="T26" s="657">
        <f>'ТО.1.1'!O25</f>
        <v>0</v>
      </c>
      <c r="U26" s="657">
        <f>'ТО.1.1'!O26</f>
        <v>0</v>
      </c>
      <c r="V26" s="657">
        <f>'ТО.1.1'!O27</f>
        <v>0</v>
      </c>
      <c r="W26" s="657">
        <f>'ТО.1.1'!O28</f>
        <v>0</v>
      </c>
      <c r="X26" s="657">
        <f>'ТО.1.1'!O29</f>
        <v>0</v>
      </c>
      <c r="Y26" s="657">
        <f>'ТО.1.1'!O30</f>
        <v>0</v>
      </c>
      <c r="Z26" s="657">
        <f>'ТО.1.1'!O31</f>
        <v>0</v>
      </c>
      <c r="AA26" s="657">
        <f>'ТО.1.1'!O32</f>
        <v>0</v>
      </c>
      <c r="AB26" s="657">
        <f>'ТО.1.1'!O33</f>
        <v>0</v>
      </c>
      <c r="AC26" s="657">
        <f>'ТО.1.1'!O34</f>
        <v>0</v>
      </c>
      <c r="AD26" s="657">
        <f>'ТО.1.1'!O35</f>
        <v>0</v>
      </c>
      <c r="AE26" s="661">
        <f t="shared" si="0"/>
        <v>0</v>
      </c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  <c r="IL26" s="192"/>
      <c r="IM26" s="192"/>
      <c r="IN26" s="192"/>
      <c r="IO26" s="192"/>
      <c r="IP26" s="192"/>
      <c r="IQ26" s="192"/>
      <c r="IR26" s="192"/>
      <c r="IS26" s="192"/>
    </row>
    <row r="27" spans="1:253" s="653" customFormat="1" ht="15.75">
      <c r="A27" s="662" t="s">
        <v>157</v>
      </c>
      <c r="B27" s="657">
        <f>'ТО.1.1'!Q7</f>
        <v>0</v>
      </c>
      <c r="C27" s="657">
        <f>'ТО.1.1'!Q8</f>
        <v>0</v>
      </c>
      <c r="D27" s="657">
        <f>'ТО.1.1'!Q9</f>
        <v>0</v>
      </c>
      <c r="E27" s="657">
        <f>'ТО.1.1'!Q10</f>
        <v>0</v>
      </c>
      <c r="F27" s="657">
        <f>'ТО.1.1'!Q11</f>
        <v>0</v>
      </c>
      <c r="G27" s="657">
        <f>'ТО.1.1'!Q12</f>
        <v>0</v>
      </c>
      <c r="H27" s="657">
        <f>'ТО.1.1'!Q13</f>
        <v>0</v>
      </c>
      <c r="I27" s="657">
        <f>'ТО.1.1'!Q14</f>
        <v>0</v>
      </c>
      <c r="J27" s="657">
        <f>'ТО.1.1'!Q15</f>
        <v>0</v>
      </c>
      <c r="K27" s="657">
        <f>'ТО.1.1'!Q16</f>
        <v>0</v>
      </c>
      <c r="L27" s="657">
        <f>'ТО.1.1'!Q17</f>
        <v>0</v>
      </c>
      <c r="M27" s="657">
        <f>'ТО.1.1'!Q18</f>
        <v>0</v>
      </c>
      <c r="N27" s="657">
        <f>'ТО.1.1'!Q19</f>
        <v>0</v>
      </c>
      <c r="O27" s="657">
        <f>'ТО.1.1'!Q20</f>
        <v>0</v>
      </c>
      <c r="P27" s="657">
        <f>'ТО.1.1'!Q21</f>
        <v>0</v>
      </c>
      <c r="Q27" s="657">
        <f>'ТО.1.1'!Q22</f>
        <v>0</v>
      </c>
      <c r="R27" s="657">
        <f>'ТО.1.1'!Q23</f>
        <v>0</v>
      </c>
      <c r="S27" s="657">
        <f>'ТО.1.1'!Q24</f>
        <v>0</v>
      </c>
      <c r="T27" s="657">
        <f>'ТО.1.1'!Q25</f>
        <v>0</v>
      </c>
      <c r="U27" s="657">
        <f>'ТО.1.1'!Q26</f>
        <v>0</v>
      </c>
      <c r="V27" s="657">
        <f>'ТО.1.1'!Q27</f>
        <v>0</v>
      </c>
      <c r="W27" s="657">
        <f>'ТО.1.1'!Q28</f>
        <v>0</v>
      </c>
      <c r="X27" s="657">
        <f>'ТО.1.1'!Q29</f>
        <v>0</v>
      </c>
      <c r="Y27" s="657">
        <f>'ТО.1.1'!Q30</f>
        <v>0</v>
      </c>
      <c r="Z27" s="657">
        <f>'ТО.1.1'!Q31</f>
        <v>0</v>
      </c>
      <c r="AA27" s="657">
        <f>'ТО.1.1'!Q32</f>
        <v>0</v>
      </c>
      <c r="AB27" s="657">
        <f>'ТО.1.1'!Q33</f>
        <v>0</v>
      </c>
      <c r="AC27" s="657">
        <f>'ТО.1.1'!Q34</f>
        <v>0</v>
      </c>
      <c r="AD27" s="657">
        <f>'ТО.1.1'!Q35</f>
        <v>0</v>
      </c>
      <c r="AE27" s="661">
        <f t="shared" si="0"/>
        <v>0</v>
      </c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  <c r="IL27" s="192"/>
      <c r="IM27" s="192"/>
      <c r="IN27" s="192"/>
      <c r="IO27" s="192"/>
      <c r="IP27" s="192"/>
      <c r="IQ27" s="192"/>
      <c r="IR27" s="192"/>
      <c r="IS27" s="192"/>
    </row>
    <row r="28" spans="1:253" s="653" customFormat="1" ht="31.5">
      <c r="A28" s="660" t="s">
        <v>926</v>
      </c>
      <c r="B28" s="657">
        <f>'ТО.6'!F7</f>
        <v>0</v>
      </c>
      <c r="C28" s="657">
        <f>'ТО.6'!F8</f>
        <v>0</v>
      </c>
      <c r="D28" s="657">
        <f>'ТО.6'!F9</f>
        <v>0</v>
      </c>
      <c r="E28" s="657">
        <f>'ТО.6'!F10</f>
        <v>0</v>
      </c>
      <c r="F28" s="657">
        <f>'ТО.6'!F11</f>
        <v>0</v>
      </c>
      <c r="G28" s="657">
        <f>'ТО.6'!F12</f>
        <v>0</v>
      </c>
      <c r="H28" s="657">
        <f>'ТО.6'!F13</f>
        <v>0</v>
      </c>
      <c r="I28" s="657">
        <f>'ТО.6'!F14</f>
        <v>0</v>
      </c>
      <c r="J28" s="657">
        <f>'ТО.6'!F15</f>
        <v>0</v>
      </c>
      <c r="K28" s="657">
        <f>'ТО.6'!F16</f>
        <v>0</v>
      </c>
      <c r="L28" s="657">
        <f>'ТО.6'!F17</f>
        <v>0</v>
      </c>
      <c r="M28" s="657">
        <f>'ТО.6'!F18</f>
        <v>0</v>
      </c>
      <c r="N28" s="657">
        <f>'ТО.6'!F19</f>
        <v>0</v>
      </c>
      <c r="O28" s="657">
        <f>'ТО.6'!F20</f>
        <v>0</v>
      </c>
      <c r="P28" s="657">
        <f>'ТО.6'!F21</f>
        <v>0</v>
      </c>
      <c r="Q28" s="657">
        <f>'ТО.6'!F22</f>
        <v>0</v>
      </c>
      <c r="R28" s="657">
        <f>'ТО.6'!F23</f>
        <v>0</v>
      </c>
      <c r="S28" s="657">
        <f>'ТО.6'!F24</f>
        <v>0</v>
      </c>
      <c r="T28" s="657">
        <f>'ТО.6'!F25</f>
        <v>0</v>
      </c>
      <c r="U28" s="657">
        <f>'ТО.6'!F26</f>
        <v>0</v>
      </c>
      <c r="V28" s="657">
        <f>'ТО.6'!F27</f>
        <v>0</v>
      </c>
      <c r="W28" s="657">
        <f>'ТО.6'!F28</f>
        <v>0</v>
      </c>
      <c r="X28" s="657">
        <f>'ТО.6'!F29</f>
        <v>0</v>
      </c>
      <c r="Y28" s="657">
        <f>'ТО.6'!F30</f>
        <v>0</v>
      </c>
      <c r="Z28" s="657">
        <f>'ТО.6'!F31</f>
        <v>0</v>
      </c>
      <c r="AA28" s="657">
        <f>'ТО.6'!F32</f>
        <v>0</v>
      </c>
      <c r="AB28" s="657">
        <f>'ТО.6'!F33</f>
        <v>0</v>
      </c>
      <c r="AC28" s="657">
        <f>'ТО.6'!F34</f>
        <v>0</v>
      </c>
      <c r="AD28" s="657">
        <f>'ТО.6'!F35</f>
        <v>0</v>
      </c>
      <c r="AE28" s="661">
        <f t="shared" si="0"/>
        <v>0</v>
      </c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  <c r="IM28" s="192"/>
      <c r="IN28" s="192"/>
      <c r="IO28" s="192"/>
      <c r="IP28" s="192"/>
      <c r="IQ28" s="192"/>
      <c r="IR28" s="192"/>
      <c r="IS28" s="192"/>
    </row>
    <row r="29" spans="1:253" s="653" customFormat="1" ht="31.5">
      <c r="A29" s="660" t="s">
        <v>927</v>
      </c>
      <c r="B29" s="664">
        <f>'ТО.6'!G7</f>
        <v>0</v>
      </c>
      <c r="C29" s="664">
        <f>'ТО.6'!G8</f>
        <v>0</v>
      </c>
      <c r="D29" s="664">
        <f>'ТО.6'!G9</f>
        <v>0</v>
      </c>
      <c r="E29" s="664">
        <f>'ТО.6'!G10</f>
        <v>0</v>
      </c>
      <c r="F29" s="664">
        <f>'ТО.6'!G11</f>
        <v>0</v>
      </c>
      <c r="G29" s="664">
        <f>'ТО.6'!G12</f>
        <v>0</v>
      </c>
      <c r="H29" s="664">
        <f>'ТО.6'!G13</f>
        <v>0</v>
      </c>
      <c r="I29" s="664">
        <f>'ТО.6'!G14</f>
        <v>0</v>
      </c>
      <c r="J29" s="664">
        <f>'ТО.6'!G15</f>
        <v>0</v>
      </c>
      <c r="K29" s="664">
        <f>'ТО.6'!G16</f>
        <v>0</v>
      </c>
      <c r="L29" s="664">
        <f>'ТО.6'!G17</f>
        <v>0</v>
      </c>
      <c r="M29" s="664">
        <f>'ТО.6'!G18</f>
        <v>0</v>
      </c>
      <c r="N29" s="664">
        <f>'ТО.6'!G19</f>
        <v>0</v>
      </c>
      <c r="O29" s="664">
        <f>'ТО.6'!G20</f>
        <v>0</v>
      </c>
      <c r="P29" s="664">
        <f>'ТО.6'!G21</f>
        <v>0</v>
      </c>
      <c r="Q29" s="664">
        <f>'ТО.6'!G22</f>
        <v>0</v>
      </c>
      <c r="R29" s="664">
        <f>'ТО.6'!G23</f>
        <v>0</v>
      </c>
      <c r="S29" s="664">
        <f>'ТО.6'!G24</f>
        <v>0</v>
      </c>
      <c r="T29" s="664">
        <f>'ТО.6'!G25</f>
        <v>0</v>
      </c>
      <c r="U29" s="664">
        <f>'ТО.6'!G26</f>
        <v>0</v>
      </c>
      <c r="V29" s="664">
        <f>'ТО.6'!G27</f>
        <v>0</v>
      </c>
      <c r="W29" s="664">
        <f>'ТО.6'!G28</f>
        <v>0</v>
      </c>
      <c r="X29" s="664">
        <f>'ТО.6'!G29</f>
        <v>0</v>
      </c>
      <c r="Y29" s="664">
        <f>'ТО.6'!G30</f>
        <v>0</v>
      </c>
      <c r="Z29" s="664">
        <f>'ТО.6'!G31</f>
        <v>0</v>
      </c>
      <c r="AA29" s="664">
        <f>'ТО.6'!G32</f>
        <v>0</v>
      </c>
      <c r="AB29" s="664">
        <f>'ТО.6'!G33</f>
        <v>0</v>
      </c>
      <c r="AC29" s="664">
        <f>'ТО.6'!G34</f>
        <v>0</v>
      </c>
      <c r="AD29" s="664">
        <f>'ТО.6'!G35</f>
        <v>0</v>
      </c>
      <c r="AE29" s="661">
        <f t="shared" si="0"/>
        <v>0</v>
      </c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</row>
    <row r="30" spans="1:31" ht="15.75">
      <c r="A30" s="665" t="s">
        <v>928</v>
      </c>
      <c r="B30" s="666">
        <f aca="true" t="shared" si="1" ref="B30:AE30">B7+B9-B11-B13+B15-B17-B19+B20-B21+B22-B23+B24-B26</f>
        <v>0</v>
      </c>
      <c r="C30" s="666">
        <f t="shared" si="1"/>
        <v>0</v>
      </c>
      <c r="D30" s="666">
        <f t="shared" si="1"/>
        <v>0</v>
      </c>
      <c r="E30" s="666">
        <f t="shared" si="1"/>
        <v>0</v>
      </c>
      <c r="F30" s="666">
        <f t="shared" si="1"/>
        <v>0</v>
      </c>
      <c r="G30" s="666">
        <f t="shared" si="1"/>
        <v>0</v>
      </c>
      <c r="H30" s="666">
        <f t="shared" si="1"/>
        <v>0</v>
      </c>
      <c r="I30" s="666">
        <f t="shared" si="1"/>
        <v>0</v>
      </c>
      <c r="J30" s="666">
        <f t="shared" si="1"/>
        <v>0</v>
      </c>
      <c r="K30" s="666">
        <f t="shared" si="1"/>
        <v>0</v>
      </c>
      <c r="L30" s="666">
        <f t="shared" si="1"/>
        <v>0</v>
      </c>
      <c r="M30" s="666">
        <f t="shared" si="1"/>
        <v>0</v>
      </c>
      <c r="N30" s="666">
        <f t="shared" si="1"/>
        <v>0</v>
      </c>
      <c r="O30" s="666">
        <f t="shared" si="1"/>
        <v>0</v>
      </c>
      <c r="P30" s="666">
        <f t="shared" si="1"/>
        <v>0</v>
      </c>
      <c r="Q30" s="666">
        <f t="shared" si="1"/>
        <v>0</v>
      </c>
      <c r="R30" s="666">
        <f t="shared" si="1"/>
        <v>0</v>
      </c>
      <c r="S30" s="666">
        <f t="shared" si="1"/>
        <v>0</v>
      </c>
      <c r="T30" s="666">
        <f t="shared" si="1"/>
        <v>0</v>
      </c>
      <c r="U30" s="666">
        <f t="shared" si="1"/>
        <v>0</v>
      </c>
      <c r="V30" s="666">
        <f t="shared" si="1"/>
        <v>0</v>
      </c>
      <c r="W30" s="666">
        <f t="shared" si="1"/>
        <v>0</v>
      </c>
      <c r="X30" s="666">
        <f t="shared" si="1"/>
        <v>0</v>
      </c>
      <c r="Y30" s="666">
        <f t="shared" si="1"/>
        <v>0</v>
      </c>
      <c r="Z30" s="666">
        <f t="shared" si="1"/>
        <v>0</v>
      </c>
      <c r="AA30" s="666">
        <f t="shared" si="1"/>
        <v>0</v>
      </c>
      <c r="AB30" s="666">
        <f t="shared" si="1"/>
        <v>0</v>
      </c>
      <c r="AC30" s="666">
        <f t="shared" si="1"/>
        <v>0</v>
      </c>
      <c r="AD30" s="666">
        <f t="shared" si="1"/>
        <v>0</v>
      </c>
      <c r="AE30" s="666">
        <f t="shared" si="1"/>
        <v>0</v>
      </c>
    </row>
    <row r="31" spans="1:31" ht="15.75">
      <c r="A31" s="665" t="s">
        <v>929</v>
      </c>
      <c r="B31" s="666">
        <f aca="true" t="shared" si="2" ref="B31:AE31">B7-B8+B9-B10-B11+B12-B13+B14+B15-B16-B17+B18-B19+B20-B21+B22-B23+B24-B25-B26+B27+B28+B29</f>
        <v>0</v>
      </c>
      <c r="C31" s="666">
        <f t="shared" si="2"/>
        <v>0</v>
      </c>
      <c r="D31" s="666">
        <f t="shared" si="2"/>
        <v>0</v>
      </c>
      <c r="E31" s="666">
        <f t="shared" si="2"/>
        <v>0</v>
      </c>
      <c r="F31" s="666">
        <f t="shared" si="2"/>
        <v>0</v>
      </c>
      <c r="G31" s="666">
        <f t="shared" si="2"/>
        <v>0</v>
      </c>
      <c r="H31" s="666">
        <f t="shared" si="2"/>
        <v>0</v>
      </c>
      <c r="I31" s="666">
        <f t="shared" si="2"/>
        <v>0</v>
      </c>
      <c r="J31" s="666">
        <f t="shared" si="2"/>
        <v>0</v>
      </c>
      <c r="K31" s="666">
        <f t="shared" si="2"/>
        <v>0</v>
      </c>
      <c r="L31" s="666">
        <f t="shared" si="2"/>
        <v>0</v>
      </c>
      <c r="M31" s="666">
        <f t="shared" si="2"/>
        <v>0</v>
      </c>
      <c r="N31" s="666">
        <f t="shared" si="2"/>
        <v>0</v>
      </c>
      <c r="O31" s="666">
        <f t="shared" si="2"/>
        <v>0</v>
      </c>
      <c r="P31" s="666">
        <f t="shared" si="2"/>
        <v>0</v>
      </c>
      <c r="Q31" s="666">
        <f t="shared" si="2"/>
        <v>0</v>
      </c>
      <c r="R31" s="666">
        <f t="shared" si="2"/>
        <v>0</v>
      </c>
      <c r="S31" s="666">
        <f t="shared" si="2"/>
        <v>0</v>
      </c>
      <c r="T31" s="666">
        <f t="shared" si="2"/>
        <v>0</v>
      </c>
      <c r="U31" s="666">
        <f t="shared" si="2"/>
        <v>0</v>
      </c>
      <c r="V31" s="666">
        <f t="shared" si="2"/>
        <v>0</v>
      </c>
      <c r="W31" s="666">
        <f t="shared" si="2"/>
        <v>0</v>
      </c>
      <c r="X31" s="666">
        <f t="shared" si="2"/>
        <v>0</v>
      </c>
      <c r="Y31" s="666">
        <f t="shared" si="2"/>
        <v>0</v>
      </c>
      <c r="Z31" s="666">
        <f t="shared" si="2"/>
        <v>0</v>
      </c>
      <c r="AA31" s="666">
        <f t="shared" si="2"/>
        <v>0</v>
      </c>
      <c r="AB31" s="666">
        <f t="shared" si="2"/>
        <v>0</v>
      </c>
      <c r="AC31" s="666">
        <f t="shared" si="2"/>
        <v>0</v>
      </c>
      <c r="AD31" s="666">
        <f t="shared" si="2"/>
        <v>0</v>
      </c>
      <c r="AE31" s="666">
        <f t="shared" si="2"/>
        <v>0</v>
      </c>
    </row>
    <row r="32" spans="1:2" ht="24.75" customHeight="1">
      <c r="A32" s="187" t="s">
        <v>964</v>
      </c>
      <c r="B32" s="193"/>
    </row>
    <row r="33" ht="15.75">
      <c r="B33" s="194"/>
    </row>
    <row r="34" spans="1:31" ht="15.75">
      <c r="A34" s="731" t="s">
        <v>199</v>
      </c>
      <c r="B34" s="195"/>
      <c r="C34" s="401" t="s">
        <v>197</v>
      </c>
      <c r="D34" s="72"/>
      <c r="E34" s="72"/>
      <c r="F34" s="72"/>
      <c r="G34" s="72"/>
      <c r="H34" s="402" t="s">
        <v>195</v>
      </c>
      <c r="I34" s="72"/>
      <c r="J34" s="195"/>
      <c r="K34" s="196"/>
      <c r="L34" s="72"/>
      <c r="M34" s="72"/>
      <c r="N34" s="72"/>
      <c r="O34" s="72"/>
      <c r="P34" s="72"/>
      <c r="Q34" s="72"/>
      <c r="R34" s="195"/>
      <c r="S34" s="196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</row>
    <row r="35" ht="15.75">
      <c r="B35" s="194"/>
    </row>
    <row r="36" ht="15.75">
      <c r="B36" s="194"/>
    </row>
    <row r="37" ht="15.75">
      <c r="B37" s="194"/>
    </row>
    <row r="38" spans="1:2" ht="15.75">
      <c r="A38" s="197"/>
      <c r="B38" s="194"/>
    </row>
    <row r="39" spans="1:2" ht="15.75">
      <c r="A39" s="197"/>
      <c r="B39" s="194"/>
    </row>
    <row r="40" spans="1:2" ht="15.75">
      <c r="A40" s="197"/>
      <c r="B40" s="194"/>
    </row>
    <row r="41" ht="15.75">
      <c r="B41" s="194"/>
    </row>
    <row r="42" ht="15.75">
      <c r="B42" s="194"/>
    </row>
    <row r="43" ht="15.75">
      <c r="B43" s="194"/>
    </row>
    <row r="44" ht="15.75">
      <c r="B44" s="194"/>
    </row>
  </sheetData>
  <sheetProtection/>
  <mergeCells count="3">
    <mergeCell ref="R1:AE1"/>
    <mergeCell ref="B1:Q1"/>
    <mergeCell ref="A2:AE5"/>
  </mergeCells>
  <conditionalFormatting sqref="AF1:IV32 R32:Y34 AE6:AE32 A33:IV65536 R1 B26:AD32 B17:AD19 B21:AD21 B23:AD23 B1 A1:A2 A6:A32 B6:AD14">
    <cfRule type="cellIs" priority="10" dxfId="4" operator="lessThan">
      <formula>0</formula>
    </cfRule>
  </conditionalFormatting>
  <conditionalFormatting sqref="B7:AE31">
    <cfRule type="cellIs" priority="9" dxfId="4" operator="lessThan">
      <formula>0</formula>
    </cfRule>
  </conditionalFormatting>
  <conditionalFormatting sqref="B9:AD9">
    <cfRule type="cellIs" priority="8" dxfId="4" operator="lessThan">
      <formula>0</formula>
    </cfRule>
  </conditionalFormatting>
  <conditionalFormatting sqref="B9:AD9">
    <cfRule type="cellIs" priority="7" dxfId="4" operator="lessThan">
      <formula>0</formula>
    </cfRule>
  </conditionalFormatting>
  <conditionalFormatting sqref="B7:B8 B10:B31 C7:AE31 B9:AD10 B15:AD16 B20:AD20 B22:AD22 B24:AD25">
    <cfRule type="cellIs" priority="6" dxfId="4" operator="lessThan">
      <formula>0</formula>
    </cfRule>
  </conditionalFormatting>
  <conditionalFormatting sqref="B7:B8 B10:B31 C7:AE31 B9:AD10 B15:AD16 B20:AD20 B22:AD22 B24:AD25">
    <cfRule type="cellIs" priority="5" dxfId="4" operator="lessThan">
      <formula>0</formula>
    </cfRule>
  </conditionalFormatting>
  <conditionalFormatting sqref="B15:AD16">
    <cfRule type="cellIs" priority="4" dxfId="4" operator="lessThan">
      <formula>0</formula>
    </cfRule>
  </conditionalFormatting>
  <conditionalFormatting sqref="B20:AD20">
    <cfRule type="cellIs" priority="3" dxfId="4" operator="lessThan">
      <formula>0</formula>
    </cfRule>
  </conditionalFormatting>
  <conditionalFormatting sqref="B22:AD22">
    <cfRule type="cellIs" priority="2" dxfId="4" operator="lessThan">
      <formula>0</formula>
    </cfRule>
  </conditionalFormatting>
  <conditionalFormatting sqref="B24:AD25">
    <cfRule type="cellIs" priority="1" dxfId="4" operator="lessThan">
      <formula>0</formula>
    </cfRule>
  </conditionalFormatting>
  <printOptions/>
  <pageMargins left="0.7086614173228347" right="0.7086614173228347" top="0.4724409448818898" bottom="0.3937007874015748" header="0.31496062992125984" footer="0.31496062992125984"/>
  <pageSetup fitToHeight="3" horizontalDpi="600" verticalDpi="600" orientation="landscape" paperSize="9" scale="3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" sqref="A2:A30"/>
    </sheetView>
  </sheetViews>
  <sheetFormatPr defaultColWidth="9.140625" defaultRowHeight="12.75"/>
  <cols>
    <col min="1" max="1" width="59.140625" style="0" customWidth="1"/>
  </cols>
  <sheetData>
    <row r="1" ht="15.75">
      <c r="A1" s="179" t="s">
        <v>1127</v>
      </c>
    </row>
    <row r="2" ht="15.75">
      <c r="A2" s="179" t="s">
        <v>158</v>
      </c>
    </row>
    <row r="3" ht="47.25">
      <c r="A3" s="179" t="s">
        <v>849</v>
      </c>
    </row>
    <row r="4" ht="15.75">
      <c r="A4" s="179" t="s">
        <v>159</v>
      </c>
    </row>
    <row r="5" ht="31.5">
      <c r="A5" s="179" t="s">
        <v>160</v>
      </c>
    </row>
    <row r="6" ht="31.5">
      <c r="A6" s="179" t="s">
        <v>161</v>
      </c>
    </row>
    <row r="7" ht="15.75">
      <c r="A7" s="179" t="s">
        <v>162</v>
      </c>
    </row>
    <row r="8" ht="15.75">
      <c r="A8" s="179" t="s">
        <v>163</v>
      </c>
    </row>
    <row r="9" ht="15.75">
      <c r="A9" s="179" t="s">
        <v>164</v>
      </c>
    </row>
    <row r="10" ht="31.5">
      <c r="A10" s="179" t="s">
        <v>165</v>
      </c>
    </row>
    <row r="11" ht="15.75">
      <c r="A11" s="179" t="s">
        <v>943</v>
      </c>
    </row>
    <row r="12" ht="15.75">
      <c r="A12" s="179" t="s">
        <v>944</v>
      </c>
    </row>
    <row r="13" ht="15.75">
      <c r="A13" s="179" t="s">
        <v>945</v>
      </c>
    </row>
    <row r="14" ht="15.75">
      <c r="A14" s="179" t="s">
        <v>946</v>
      </c>
    </row>
    <row r="15" ht="15.75">
      <c r="A15" s="179" t="s">
        <v>166</v>
      </c>
    </row>
    <row r="16" ht="31.5">
      <c r="A16" s="179" t="s">
        <v>947</v>
      </c>
    </row>
    <row r="17" ht="15.75">
      <c r="A17" s="179" t="s">
        <v>948</v>
      </c>
    </row>
    <row r="18" ht="31.5">
      <c r="A18" s="179" t="s">
        <v>167</v>
      </c>
    </row>
    <row r="19" ht="15.75">
      <c r="A19" s="179" t="s">
        <v>845</v>
      </c>
    </row>
    <row r="20" ht="15.75">
      <c r="A20" s="179" t="s">
        <v>846</v>
      </c>
    </row>
    <row r="21" ht="15.75">
      <c r="A21" s="179" t="s">
        <v>847</v>
      </c>
    </row>
    <row r="22" ht="15.75">
      <c r="A22" s="179" t="s">
        <v>848</v>
      </c>
    </row>
    <row r="23" ht="47.25">
      <c r="A23" s="179" t="s">
        <v>168</v>
      </c>
    </row>
    <row r="24" ht="47.25">
      <c r="A24" s="179" t="s">
        <v>169</v>
      </c>
    </row>
    <row r="25" ht="31.5">
      <c r="A25" s="179" t="s">
        <v>170</v>
      </c>
    </row>
    <row r="26" ht="15.75">
      <c r="A26" s="179" t="s">
        <v>171</v>
      </c>
    </row>
    <row r="27" ht="15.75">
      <c r="A27" s="179" t="s">
        <v>172</v>
      </c>
    </row>
    <row r="28" ht="15.75">
      <c r="A28" s="179" t="s">
        <v>173</v>
      </c>
    </row>
    <row r="29" ht="15.75">
      <c r="A29" s="179" t="s">
        <v>174</v>
      </c>
    </row>
    <row r="30" ht="15.75">
      <c r="A30" s="179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1"/>
  <sheetViews>
    <sheetView view="pageBreakPreview" zoomScale="55" zoomScaleNormal="55" zoomScaleSheetLayoutView="55" zoomScalePageLayoutView="0" workbookViewId="0" topLeftCell="A1">
      <selection activeCell="B52" sqref="B52"/>
    </sheetView>
  </sheetViews>
  <sheetFormatPr defaultColWidth="9.140625" defaultRowHeight="12.75"/>
  <cols>
    <col min="1" max="1" width="8.28125" style="0" customWidth="1"/>
    <col min="2" max="2" width="105.7109375" style="0" customWidth="1"/>
    <col min="3" max="3" width="31.00390625" style="0" customWidth="1"/>
    <col min="4" max="4" width="30.28125" style="0" customWidth="1"/>
  </cols>
  <sheetData>
    <row r="1" spans="1:9" ht="30.75">
      <c r="A1" s="701"/>
      <c r="B1" s="921" t="s">
        <v>1199</v>
      </c>
      <c r="C1" s="921"/>
      <c r="D1" s="921"/>
      <c r="E1" s="702"/>
      <c r="F1" s="698"/>
      <c r="G1" s="698"/>
      <c r="H1" s="698"/>
      <c r="I1" s="698"/>
    </row>
    <row r="2" spans="1:9" ht="30.75">
      <c r="A2" s="701"/>
      <c r="B2" s="922" t="s">
        <v>1134</v>
      </c>
      <c r="C2" s="922"/>
      <c r="D2" s="922"/>
      <c r="E2" s="698"/>
      <c r="F2" s="698"/>
      <c r="G2" s="698"/>
      <c r="H2" s="698"/>
      <c r="I2" s="698"/>
    </row>
    <row r="3" spans="1:9" ht="30.75">
      <c r="A3" s="672"/>
      <c r="B3" s="923" t="s">
        <v>1255</v>
      </c>
      <c r="C3" s="923"/>
      <c r="D3" s="923"/>
      <c r="E3" s="703"/>
      <c r="F3" s="703"/>
      <c r="G3" s="703"/>
      <c r="H3" s="703"/>
      <c r="I3" s="703"/>
    </row>
    <row r="4" spans="1:9" ht="30.75">
      <c r="A4" s="672"/>
      <c r="B4" s="923" t="s">
        <v>1259</v>
      </c>
      <c r="C4" s="923"/>
      <c r="D4" s="923"/>
      <c r="E4" s="110"/>
      <c r="F4" s="110"/>
      <c r="G4" s="110"/>
      <c r="H4" s="110"/>
      <c r="I4" s="110"/>
    </row>
    <row r="5" spans="1:9" ht="90">
      <c r="A5" s="683"/>
      <c r="B5" s="684"/>
      <c r="C5" s="685" t="s">
        <v>1135</v>
      </c>
      <c r="D5" s="685" t="s">
        <v>1136</v>
      </c>
      <c r="E5" s="110"/>
      <c r="F5" s="110"/>
      <c r="G5" s="110"/>
      <c r="H5" s="110"/>
      <c r="I5" s="110"/>
    </row>
    <row r="6" spans="1:9" ht="60">
      <c r="A6" s="686" t="s">
        <v>658</v>
      </c>
      <c r="B6" s="687" t="s">
        <v>1137</v>
      </c>
      <c r="C6" s="688"/>
      <c r="D6" s="688"/>
      <c r="E6" s="698"/>
      <c r="F6" s="698"/>
      <c r="G6" s="698"/>
      <c r="H6" s="698"/>
      <c r="I6" s="698"/>
    </row>
    <row r="7" spans="1:9" ht="30.75">
      <c r="A7" s="689" t="s">
        <v>268</v>
      </c>
      <c r="B7" s="684" t="s">
        <v>1138</v>
      </c>
      <c r="C7" s="690">
        <f>SUM(C8:C9)</f>
        <v>93328.516</v>
      </c>
      <c r="D7" s="690">
        <f>SUM(D8:D9)</f>
        <v>90088.92388</v>
      </c>
      <c r="E7" s="698"/>
      <c r="F7" s="698"/>
      <c r="G7" s="698"/>
      <c r="H7" s="698"/>
      <c r="I7" s="698"/>
    </row>
    <row r="8" spans="1:9" ht="30.75">
      <c r="A8" s="689" t="s">
        <v>1139</v>
      </c>
      <c r="B8" s="684" t="s">
        <v>1140</v>
      </c>
      <c r="C8" s="674">
        <v>90508.193</v>
      </c>
      <c r="D8" s="674">
        <v>87675.47588</v>
      </c>
      <c r="E8" s="698"/>
      <c r="F8" s="698"/>
      <c r="G8" s="698"/>
      <c r="H8" s="698"/>
      <c r="I8" s="698"/>
    </row>
    <row r="9" spans="1:9" ht="30.75">
      <c r="A9" s="691" t="s">
        <v>1141</v>
      </c>
      <c r="B9" s="684" t="s">
        <v>1142</v>
      </c>
      <c r="C9" s="674">
        <v>2820.323</v>
      </c>
      <c r="D9" s="674">
        <v>2413.448</v>
      </c>
      <c r="E9" s="704"/>
      <c r="F9" s="704"/>
      <c r="G9" s="704"/>
      <c r="H9" s="704"/>
      <c r="I9" s="705"/>
    </row>
    <row r="10" spans="1:9" ht="30.75">
      <c r="A10" s="689" t="s">
        <v>269</v>
      </c>
      <c r="B10" s="684" t="s">
        <v>1143</v>
      </c>
      <c r="C10" s="674">
        <v>-12352.405</v>
      </c>
      <c r="D10" s="674">
        <v>-20756.424</v>
      </c>
      <c r="E10" s="705"/>
      <c r="F10" s="705"/>
      <c r="G10" s="705"/>
      <c r="H10" s="705"/>
      <c r="I10" s="705"/>
    </row>
    <row r="11" spans="1:9" ht="30.75">
      <c r="A11" s="689" t="s">
        <v>270</v>
      </c>
      <c r="B11" s="684" t="s">
        <v>1144</v>
      </c>
      <c r="C11" s="690">
        <f>SUM(C12:C13)</f>
        <v>-54902.494</v>
      </c>
      <c r="D11" s="690">
        <f>SUM(D12:D13)</f>
        <v>-51544.32630000001</v>
      </c>
      <c r="E11" s="704"/>
      <c r="F11" s="704"/>
      <c r="G11" s="704"/>
      <c r="H11" s="704"/>
      <c r="I11" s="705"/>
    </row>
    <row r="12" spans="1:9" ht="30.75">
      <c r="A12" s="689" t="s">
        <v>1139</v>
      </c>
      <c r="B12" s="684" t="s">
        <v>1140</v>
      </c>
      <c r="C12" s="674">
        <v>-52929.801</v>
      </c>
      <c r="D12" s="674">
        <v>-46186.65930000001</v>
      </c>
      <c r="E12" s="704"/>
      <c r="F12" s="704"/>
      <c r="G12" s="704"/>
      <c r="H12" s="704"/>
      <c r="I12" s="705"/>
    </row>
    <row r="13" spans="1:9" ht="30.75">
      <c r="A13" s="691" t="s">
        <v>1141</v>
      </c>
      <c r="B13" s="684" t="s">
        <v>1145</v>
      </c>
      <c r="C13" s="674">
        <v>-1972.693</v>
      </c>
      <c r="D13" s="674">
        <v>-5357.667</v>
      </c>
      <c r="E13" s="705"/>
      <c r="F13" s="705"/>
      <c r="G13" s="705"/>
      <c r="H13" s="705"/>
      <c r="I13" s="705"/>
    </row>
    <row r="14" spans="1:9" ht="30.75">
      <c r="A14" s="691" t="s">
        <v>271</v>
      </c>
      <c r="B14" s="684" t="s">
        <v>1146</v>
      </c>
      <c r="C14" s="674">
        <v>4921.792</v>
      </c>
      <c r="D14" s="674">
        <v>6592.905</v>
      </c>
      <c r="E14" s="704"/>
      <c r="F14" s="704"/>
      <c r="G14" s="704"/>
      <c r="H14" s="704"/>
      <c r="I14" s="705"/>
    </row>
    <row r="15" spans="1:9" ht="30.75">
      <c r="A15" s="691" t="s">
        <v>274</v>
      </c>
      <c r="B15" s="684" t="s">
        <v>1147</v>
      </c>
      <c r="C15" s="674">
        <v>-10568.752</v>
      </c>
      <c r="D15" s="674">
        <v>-10614.895120000001</v>
      </c>
      <c r="E15" s="704"/>
      <c r="F15" s="704"/>
      <c r="G15" s="704"/>
      <c r="H15" s="704"/>
      <c r="I15" s="705"/>
    </row>
    <row r="16" spans="1:9" ht="30.75">
      <c r="A16" s="691" t="s">
        <v>277</v>
      </c>
      <c r="B16" s="684" t="s">
        <v>1148</v>
      </c>
      <c r="C16" s="674">
        <v>-13383.009</v>
      </c>
      <c r="D16" s="674">
        <v>-12675.051</v>
      </c>
      <c r="E16" s="704"/>
      <c r="F16" s="704"/>
      <c r="G16" s="704"/>
      <c r="H16" s="704"/>
      <c r="I16" s="705"/>
    </row>
    <row r="17" spans="1:9" ht="30.75">
      <c r="A17" s="691" t="s">
        <v>280</v>
      </c>
      <c r="B17" s="684" t="s">
        <v>1149</v>
      </c>
      <c r="C17" s="674">
        <v>-2219.985</v>
      </c>
      <c r="D17" s="674">
        <v>-1900.282</v>
      </c>
      <c r="E17" s="705"/>
      <c r="F17" s="705"/>
      <c r="G17" s="705"/>
      <c r="H17" s="705"/>
      <c r="I17" s="705"/>
    </row>
    <row r="18" spans="1:9" ht="30.75">
      <c r="A18" s="691" t="s">
        <v>284</v>
      </c>
      <c r="B18" s="684" t="s">
        <v>1150</v>
      </c>
      <c r="C18" s="674">
        <v>3377.905</v>
      </c>
      <c r="D18" s="674">
        <v>2637.392</v>
      </c>
      <c r="E18" s="704"/>
      <c r="F18" s="704"/>
      <c r="G18" s="704"/>
      <c r="H18" s="704"/>
      <c r="I18" s="705"/>
    </row>
    <row r="19" spans="1:9" ht="30.75">
      <c r="A19" s="691" t="s">
        <v>286</v>
      </c>
      <c r="B19" s="684" t="s">
        <v>1151</v>
      </c>
      <c r="C19" s="674">
        <v>25.559</v>
      </c>
      <c r="D19" s="674">
        <v>9.792</v>
      </c>
      <c r="E19" s="704"/>
      <c r="F19" s="704"/>
      <c r="G19" s="704"/>
      <c r="H19" s="704"/>
      <c r="I19" s="705"/>
    </row>
    <row r="20" spans="1:9" ht="30.75">
      <c r="A20" s="691" t="s">
        <v>291</v>
      </c>
      <c r="B20" s="684" t="s">
        <v>1152</v>
      </c>
      <c r="C20" s="674">
        <v>33.755</v>
      </c>
      <c r="D20" s="674">
        <v>44.941</v>
      </c>
      <c r="E20" s="704"/>
      <c r="F20" s="704"/>
      <c r="G20" s="704"/>
      <c r="H20" s="704"/>
      <c r="I20" s="705"/>
    </row>
    <row r="21" spans="1:9" ht="30.75">
      <c r="A21" s="691" t="s">
        <v>293</v>
      </c>
      <c r="B21" s="684" t="s">
        <v>1153</v>
      </c>
      <c r="C21" s="674">
        <v>-1777.786</v>
      </c>
      <c r="D21" s="674">
        <v>-1737.945</v>
      </c>
      <c r="E21" s="704"/>
      <c r="F21" s="704"/>
      <c r="G21" s="704"/>
      <c r="H21" s="704"/>
      <c r="I21" s="705"/>
    </row>
    <row r="22" spans="1:9" ht="30.75">
      <c r="A22" s="691" t="s">
        <v>828</v>
      </c>
      <c r="B22" s="684" t="s">
        <v>1154</v>
      </c>
      <c r="C22" s="674">
        <v>3703.4122099999995</v>
      </c>
      <c r="D22" s="674">
        <v>953.2424400000098</v>
      </c>
      <c r="E22" s="704"/>
      <c r="F22" s="704"/>
      <c r="G22" s="704"/>
      <c r="H22" s="704"/>
      <c r="I22" s="705"/>
    </row>
    <row r="23" spans="1:9" ht="61.5">
      <c r="A23" s="692" t="s">
        <v>830</v>
      </c>
      <c r="B23" s="693" t="s">
        <v>1155</v>
      </c>
      <c r="C23" s="690">
        <f>SUM(C7,C10,C11,C14:C22)</f>
        <v>10186.508210000004</v>
      </c>
      <c r="D23" s="690">
        <f>SUM(D7,D10,D11,D14:D22)</f>
        <v>1098.2729000000031</v>
      </c>
      <c r="E23" s="705"/>
      <c r="F23" s="705"/>
      <c r="G23" s="705"/>
      <c r="H23" s="705"/>
      <c r="I23" s="705"/>
    </row>
    <row r="24" spans="1:9" ht="30.75">
      <c r="A24" s="689"/>
      <c r="B24" s="684" t="s">
        <v>389</v>
      </c>
      <c r="C24" s="688"/>
      <c r="D24" s="688"/>
      <c r="E24" s="704"/>
      <c r="F24" s="704"/>
      <c r="G24" s="704"/>
      <c r="H24" s="704"/>
      <c r="I24" s="705"/>
    </row>
    <row r="25" spans="1:9" ht="60">
      <c r="A25" s="686" t="s">
        <v>660</v>
      </c>
      <c r="B25" s="687" t="s">
        <v>1156</v>
      </c>
      <c r="C25" s="688"/>
      <c r="D25" s="688"/>
      <c r="E25" s="704"/>
      <c r="F25" s="704"/>
      <c r="G25" s="704"/>
      <c r="H25" s="704"/>
      <c r="I25" s="705"/>
    </row>
    <row r="26" spans="1:9" ht="30.75">
      <c r="A26" s="689" t="s">
        <v>268</v>
      </c>
      <c r="B26" s="684" t="s">
        <v>1157</v>
      </c>
      <c r="C26" s="674">
        <v>15710.78</v>
      </c>
      <c r="D26" s="674">
        <v>2344.061</v>
      </c>
      <c r="E26" s="704"/>
      <c r="F26" s="704"/>
      <c r="G26" s="704"/>
      <c r="H26" s="704"/>
      <c r="I26" s="705"/>
    </row>
    <row r="27" spans="1:9" ht="30.75">
      <c r="A27" s="689" t="s">
        <v>269</v>
      </c>
      <c r="B27" s="684" t="s">
        <v>1158</v>
      </c>
      <c r="C27" s="674">
        <v>90491.315</v>
      </c>
      <c r="D27" s="674">
        <v>46405.319</v>
      </c>
      <c r="E27" s="704"/>
      <c r="F27" s="704"/>
      <c r="G27" s="704"/>
      <c r="H27" s="704"/>
      <c r="I27" s="705"/>
    </row>
    <row r="28" spans="1:9" ht="61.5">
      <c r="A28" s="689" t="s">
        <v>270</v>
      </c>
      <c r="B28" s="684" t="s">
        <v>1159</v>
      </c>
      <c r="C28" s="674">
        <v>25.093</v>
      </c>
      <c r="D28" s="674">
        <v>8773.334</v>
      </c>
      <c r="E28" s="704"/>
      <c r="F28" s="704"/>
      <c r="G28" s="704"/>
      <c r="H28" s="704"/>
      <c r="I28" s="705"/>
    </row>
    <row r="29" spans="1:9" ht="30.75">
      <c r="A29" s="689" t="s">
        <v>271</v>
      </c>
      <c r="B29" s="684" t="s">
        <v>1160</v>
      </c>
      <c r="C29" s="674">
        <v>-21703.741</v>
      </c>
      <c r="D29" s="674">
        <v>-13950.069</v>
      </c>
      <c r="E29" s="705"/>
      <c r="F29" s="705"/>
      <c r="G29" s="705"/>
      <c r="H29" s="705"/>
      <c r="I29" s="705"/>
    </row>
    <row r="30" spans="1:4" ht="30.75">
      <c r="A30" s="689" t="s">
        <v>274</v>
      </c>
      <c r="B30" s="684" t="s">
        <v>1161</v>
      </c>
      <c r="C30" s="674">
        <v>-95121.606</v>
      </c>
      <c r="D30" s="674">
        <v>-51269.622</v>
      </c>
    </row>
    <row r="31" spans="1:8" ht="30.75">
      <c r="A31" s="689" t="s">
        <v>277</v>
      </c>
      <c r="B31" s="684" t="s">
        <v>1162</v>
      </c>
      <c r="C31" s="674">
        <v>0</v>
      </c>
      <c r="D31" s="674">
        <v>-435.952</v>
      </c>
      <c r="G31" s="110"/>
      <c r="H31" s="110"/>
    </row>
    <row r="32" spans="1:4" ht="30.75">
      <c r="A32" s="689" t="s">
        <v>280</v>
      </c>
      <c r="B32" s="684" t="s">
        <v>1163</v>
      </c>
      <c r="C32" s="674">
        <v>2155.685</v>
      </c>
      <c r="D32" s="674">
        <v>5262.307610000001</v>
      </c>
    </row>
    <row r="33" spans="1:4" ht="61.5">
      <c r="A33" s="694" t="s">
        <v>284</v>
      </c>
      <c r="B33" s="693" t="s">
        <v>1164</v>
      </c>
      <c r="C33" s="690">
        <f>SUM(C26:C32)</f>
        <v>-8442.474000000015</v>
      </c>
      <c r="D33" s="690">
        <f>SUM(D26:D32)</f>
        <v>-2870.6213899999984</v>
      </c>
    </row>
    <row r="34" spans="1:4" ht="30.75">
      <c r="A34" s="689"/>
      <c r="B34" s="687"/>
      <c r="C34" s="688"/>
      <c r="D34" s="688"/>
    </row>
    <row r="35" spans="1:4" ht="60">
      <c r="A35" s="686" t="s">
        <v>666</v>
      </c>
      <c r="B35" s="687" t="s">
        <v>1165</v>
      </c>
      <c r="C35" s="688"/>
      <c r="D35" s="688"/>
    </row>
    <row r="36" spans="1:4" ht="30.75">
      <c r="A36" s="689" t="s">
        <v>268</v>
      </c>
      <c r="B36" s="684" t="s">
        <v>1166</v>
      </c>
      <c r="C36" s="674"/>
      <c r="D36" s="674"/>
    </row>
    <row r="37" spans="1:4" ht="30.75">
      <c r="A37" s="689" t="s">
        <v>269</v>
      </c>
      <c r="B37" s="684" t="s">
        <v>1167</v>
      </c>
      <c r="C37" s="674"/>
      <c r="D37" s="674"/>
    </row>
    <row r="38" spans="1:4" ht="30.75">
      <c r="A38" s="689" t="s">
        <v>270</v>
      </c>
      <c r="B38" s="684" t="s">
        <v>1168</v>
      </c>
      <c r="C38" s="674"/>
      <c r="D38" s="674"/>
    </row>
    <row r="39" spans="1:4" ht="30.75">
      <c r="A39" s="689" t="s">
        <v>271</v>
      </c>
      <c r="B39" s="684" t="s">
        <v>1169</v>
      </c>
      <c r="C39" s="674"/>
      <c r="D39" s="674"/>
    </row>
    <row r="40" spans="1:4" ht="30.75">
      <c r="A40" s="689" t="s">
        <v>274</v>
      </c>
      <c r="B40" s="684" t="s">
        <v>1170</v>
      </c>
      <c r="C40" s="674"/>
      <c r="D40" s="674"/>
    </row>
    <row r="41" spans="1:4" ht="30.75">
      <c r="A41" s="689" t="s">
        <v>277</v>
      </c>
      <c r="B41" s="684" t="s">
        <v>1171</v>
      </c>
      <c r="C41" s="674"/>
      <c r="D41" s="674">
        <v>5541</v>
      </c>
    </row>
    <row r="42" spans="1:4" ht="30.75">
      <c r="A42" s="689" t="s">
        <v>280</v>
      </c>
      <c r="B42" s="684" t="s">
        <v>1172</v>
      </c>
      <c r="C42" s="674">
        <v>-136.206</v>
      </c>
      <c r="D42" s="674">
        <v>-171</v>
      </c>
    </row>
    <row r="43" spans="1:4" ht="61.5">
      <c r="A43" s="694" t="s">
        <v>284</v>
      </c>
      <c r="B43" s="693" t="s">
        <v>1173</v>
      </c>
      <c r="C43" s="690">
        <f>SUM(C36:C42)</f>
        <v>-136.206</v>
      </c>
      <c r="D43" s="690">
        <f>SUM(D36:D42)</f>
        <v>5370</v>
      </c>
    </row>
    <row r="44" spans="1:4" ht="30.75">
      <c r="A44" s="689"/>
      <c r="B44" s="687"/>
      <c r="C44" s="688"/>
      <c r="D44" s="688"/>
    </row>
    <row r="45" spans="1:4" ht="60">
      <c r="A45" s="686" t="s">
        <v>353</v>
      </c>
      <c r="B45" s="687" t="s">
        <v>1174</v>
      </c>
      <c r="C45" s="688">
        <f>SUM(C33,C23,C43)</f>
        <v>1607.828209999989</v>
      </c>
      <c r="D45" s="688">
        <f>SUM(D33,D23,D43)</f>
        <v>3597.6515100000047</v>
      </c>
    </row>
    <row r="46" spans="1:4" ht="30.75">
      <c r="A46" s="689"/>
      <c r="B46" s="687"/>
      <c r="C46" s="688"/>
      <c r="D46" s="688"/>
    </row>
    <row r="47" spans="1:4" ht="60">
      <c r="A47" s="686" t="s">
        <v>354</v>
      </c>
      <c r="B47" s="687" t="s">
        <v>1175</v>
      </c>
      <c r="C47" s="674">
        <v>2815</v>
      </c>
      <c r="D47" s="674">
        <v>3380</v>
      </c>
    </row>
    <row r="48" spans="1:4" ht="30.75">
      <c r="A48" s="689"/>
      <c r="B48" s="687"/>
      <c r="C48" s="688"/>
      <c r="D48" s="688"/>
    </row>
    <row r="49" spans="1:4" ht="30.75">
      <c r="A49" s="686" t="s">
        <v>355</v>
      </c>
      <c r="B49" s="687" t="s">
        <v>1176</v>
      </c>
      <c r="C49" s="688">
        <f>SUM(C47,C45)</f>
        <v>4422.828209999989</v>
      </c>
      <c r="D49" s="688">
        <f>SUM(D47,D45)</f>
        <v>6977.651510000005</v>
      </c>
    </row>
    <row r="50" spans="1:4" ht="30.75">
      <c r="A50" s="672"/>
      <c r="B50" s="671"/>
      <c r="C50" s="672"/>
      <c r="D50" s="672"/>
    </row>
    <row r="51" spans="1:4" ht="61.5">
      <c r="A51" s="673"/>
      <c r="B51" s="682" t="s">
        <v>1260</v>
      </c>
      <c r="C51" s="924" t="s">
        <v>1258</v>
      </c>
      <c r="D51" s="924"/>
    </row>
  </sheetData>
  <sheetProtection/>
  <mergeCells count="5">
    <mergeCell ref="B1:D1"/>
    <mergeCell ref="B2:D2"/>
    <mergeCell ref="B3:D3"/>
    <mergeCell ref="B4:D4"/>
    <mergeCell ref="C51:D51"/>
  </mergeCells>
  <printOptions/>
  <pageMargins left="0.7" right="0.7" top="0.75" bottom="0.75" header="0.3" footer="0.3"/>
  <pageSetup horizontalDpi="600" verticalDpi="600" orientation="portrait" paperSize="9" scale="3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I51"/>
  <sheetViews>
    <sheetView view="pageBreakPreview" zoomScale="85" zoomScaleSheetLayoutView="85" zoomScalePageLayoutView="0" workbookViewId="0" topLeftCell="A1">
      <selection activeCell="B32" sqref="B32"/>
    </sheetView>
  </sheetViews>
  <sheetFormatPr defaultColWidth="9.140625" defaultRowHeight="12.75"/>
  <cols>
    <col min="1" max="1" width="4.57421875" style="0" customWidth="1"/>
    <col min="2" max="2" width="43.57421875" style="0" customWidth="1"/>
    <col min="3" max="9" width="16.57421875" style="0" customWidth="1"/>
  </cols>
  <sheetData>
    <row r="1" spans="1:9" ht="30.75">
      <c r="A1" s="695"/>
      <c r="B1" s="700"/>
      <c r="C1" s="697"/>
      <c r="D1" s="697"/>
      <c r="E1" s="925" t="s">
        <v>1200</v>
      </c>
      <c r="F1" s="925"/>
      <c r="G1" s="925"/>
      <c r="H1" s="925"/>
      <c r="I1" s="925"/>
    </row>
    <row r="2" spans="1:9" ht="12.75">
      <c r="A2" s="695"/>
      <c r="B2" s="696"/>
      <c r="C2" s="697"/>
      <c r="D2" s="697"/>
      <c r="E2" s="697"/>
      <c r="F2" s="697"/>
      <c r="G2" s="697"/>
      <c r="H2" s="697"/>
      <c r="I2" s="697"/>
    </row>
    <row r="3" spans="1:9" ht="15.75">
      <c r="A3" s="675"/>
      <c r="B3" s="926" t="s">
        <v>1177</v>
      </c>
      <c r="C3" s="926"/>
      <c r="D3" s="926"/>
      <c r="E3" s="926"/>
      <c r="F3" s="926"/>
      <c r="G3" s="926"/>
      <c r="H3" s="926"/>
      <c r="I3" s="926"/>
    </row>
    <row r="4" spans="1:9" ht="15.75" customHeight="1">
      <c r="A4" s="675"/>
      <c r="B4" s="928" t="s">
        <v>1255</v>
      </c>
      <c r="C4" s="928"/>
      <c r="D4" s="928"/>
      <c r="E4" s="928"/>
      <c r="F4" s="928"/>
      <c r="G4" s="928"/>
      <c r="H4" s="928"/>
      <c r="I4" s="928"/>
    </row>
    <row r="5" spans="1:9" ht="15.75" customHeight="1">
      <c r="A5" s="695"/>
      <c r="B5" s="928" t="s">
        <v>1259</v>
      </c>
      <c r="C5" s="928"/>
      <c r="D5" s="928"/>
      <c r="E5" s="928"/>
      <c r="F5" s="928"/>
      <c r="G5" s="928"/>
      <c r="H5" s="928"/>
      <c r="I5" s="928"/>
    </row>
    <row r="6" spans="1:9" ht="12.75">
      <c r="A6" s="695"/>
      <c r="B6" s="696"/>
      <c r="C6" s="697"/>
      <c r="D6" s="697"/>
      <c r="E6" s="697"/>
      <c r="F6" s="697"/>
      <c r="G6" s="697"/>
      <c r="H6" s="697"/>
      <c r="I6" s="697"/>
    </row>
    <row r="7" spans="1:9" ht="63.75">
      <c r="A7" s="677"/>
      <c r="B7" s="677" t="s">
        <v>1178</v>
      </c>
      <c r="C7" s="677" t="s">
        <v>1179</v>
      </c>
      <c r="D7" s="677" t="s">
        <v>712</v>
      </c>
      <c r="E7" s="677" t="s">
        <v>713</v>
      </c>
      <c r="F7" s="677" t="s">
        <v>714</v>
      </c>
      <c r="G7" s="677" t="s">
        <v>1180</v>
      </c>
      <c r="H7" s="677" t="s">
        <v>1181</v>
      </c>
      <c r="I7" s="677" t="s">
        <v>311</v>
      </c>
    </row>
    <row r="8" spans="1:9" ht="12.75">
      <c r="A8" s="677"/>
      <c r="B8" s="677">
        <v>1</v>
      </c>
      <c r="C8" s="677">
        <v>2</v>
      </c>
      <c r="D8" s="677">
        <v>3</v>
      </c>
      <c r="E8" s="677">
        <v>4</v>
      </c>
      <c r="F8" s="677">
        <v>5</v>
      </c>
      <c r="G8" s="677">
        <v>6</v>
      </c>
      <c r="H8" s="677">
        <v>7</v>
      </c>
      <c r="I8" s="677">
        <v>8</v>
      </c>
    </row>
    <row r="9" spans="1:9" ht="15.75">
      <c r="A9" s="678"/>
      <c r="B9" s="679" t="s">
        <v>1182</v>
      </c>
      <c r="C9" s="733">
        <v>31475</v>
      </c>
      <c r="D9" s="733">
        <v>14934</v>
      </c>
      <c r="E9" s="733">
        <v>20136</v>
      </c>
      <c r="F9" s="733">
        <v>0</v>
      </c>
      <c r="G9" s="733">
        <v>24315</v>
      </c>
      <c r="H9" s="733">
        <v>-26606</v>
      </c>
      <c r="I9" s="734">
        <f>SUM(C9:H9)</f>
        <v>64254</v>
      </c>
    </row>
    <row r="10" spans="1:9" ht="15.75">
      <c r="A10" s="678" t="s">
        <v>268</v>
      </c>
      <c r="B10" s="679" t="s">
        <v>1183</v>
      </c>
      <c r="C10" s="735">
        <f aca="true" t="shared" si="0" ref="C10:H10">SUM(C11:C12)</f>
        <v>0</v>
      </c>
      <c r="D10" s="735">
        <f t="shared" si="0"/>
        <v>0</v>
      </c>
      <c r="E10" s="735">
        <f t="shared" si="0"/>
        <v>0</v>
      </c>
      <c r="F10" s="735">
        <f t="shared" si="0"/>
        <v>0</v>
      </c>
      <c r="G10" s="735">
        <f t="shared" si="0"/>
        <v>0</v>
      </c>
      <c r="H10" s="735">
        <f t="shared" si="0"/>
        <v>0</v>
      </c>
      <c r="I10" s="734">
        <f aca="true" t="shared" si="1" ref="I10:I29">SUM(C10:H10)</f>
        <v>0</v>
      </c>
    </row>
    <row r="11" spans="1:9" ht="15.75">
      <c r="A11" s="678" t="s">
        <v>723</v>
      </c>
      <c r="B11" s="679" t="s">
        <v>1184</v>
      </c>
      <c r="C11" s="733"/>
      <c r="D11" s="733"/>
      <c r="E11" s="733"/>
      <c r="F11" s="733"/>
      <c r="G11" s="733"/>
      <c r="H11" s="733"/>
      <c r="I11" s="734">
        <f t="shared" si="1"/>
        <v>0</v>
      </c>
    </row>
    <row r="12" spans="1:9" ht="15.75">
      <c r="A12" s="678" t="s">
        <v>725</v>
      </c>
      <c r="B12" s="679" t="s">
        <v>1185</v>
      </c>
      <c r="C12" s="733"/>
      <c r="D12" s="733"/>
      <c r="E12" s="733"/>
      <c r="F12" s="733"/>
      <c r="G12" s="733"/>
      <c r="H12" s="733"/>
      <c r="I12" s="734">
        <f t="shared" si="1"/>
        <v>0</v>
      </c>
    </row>
    <row r="13" spans="1:9" ht="15.75">
      <c r="A13" s="678" t="s">
        <v>269</v>
      </c>
      <c r="B13" s="679" t="s">
        <v>1186</v>
      </c>
      <c r="C13" s="735">
        <f aca="true" t="shared" si="2" ref="C13:H13">SUM(C14:C15)</f>
        <v>0</v>
      </c>
      <c r="D13" s="735">
        <f t="shared" si="2"/>
        <v>0</v>
      </c>
      <c r="E13" s="735">
        <f t="shared" si="2"/>
        <v>1155</v>
      </c>
      <c r="F13" s="735">
        <f t="shared" si="2"/>
        <v>0</v>
      </c>
      <c r="G13" s="735">
        <f t="shared" si="2"/>
        <v>0</v>
      </c>
      <c r="H13" s="735">
        <f t="shared" si="2"/>
        <v>0</v>
      </c>
      <c r="I13" s="734">
        <f t="shared" si="1"/>
        <v>1155</v>
      </c>
    </row>
    <row r="14" spans="1:9" ht="15.75">
      <c r="A14" s="678" t="s">
        <v>723</v>
      </c>
      <c r="B14" s="679" t="s">
        <v>1184</v>
      </c>
      <c r="C14" s="733"/>
      <c r="D14" s="733"/>
      <c r="E14" s="733">
        <v>1155</v>
      </c>
      <c r="F14" s="733"/>
      <c r="G14" s="733"/>
      <c r="H14" s="733"/>
      <c r="I14" s="734">
        <f t="shared" si="1"/>
        <v>1155</v>
      </c>
    </row>
    <row r="15" spans="1:9" ht="15.75">
      <c r="A15" s="678" t="s">
        <v>725</v>
      </c>
      <c r="B15" s="679" t="s">
        <v>1185</v>
      </c>
      <c r="C15" s="733"/>
      <c r="D15" s="733"/>
      <c r="E15" s="733"/>
      <c r="F15" s="733"/>
      <c r="G15" s="733"/>
      <c r="H15" s="733"/>
      <c r="I15" s="734">
        <f t="shared" si="1"/>
        <v>0</v>
      </c>
    </row>
    <row r="16" spans="1:9" ht="15.75">
      <c r="A16" s="678" t="s">
        <v>270</v>
      </c>
      <c r="B16" s="679" t="s">
        <v>1187</v>
      </c>
      <c r="C16" s="733"/>
      <c r="D16" s="733"/>
      <c r="E16" s="733"/>
      <c r="F16" s="733"/>
      <c r="G16" s="733">
        <v>3598</v>
      </c>
      <c r="H16" s="733"/>
      <c r="I16" s="734">
        <f t="shared" si="1"/>
        <v>3598</v>
      </c>
    </row>
    <row r="17" spans="1:9" ht="21.75" customHeight="1">
      <c r="A17" s="678" t="s">
        <v>271</v>
      </c>
      <c r="B17" s="679" t="s">
        <v>1188</v>
      </c>
      <c r="C17" s="735">
        <f aca="true" t="shared" si="3" ref="C17:H17">SUM(C18:C21)</f>
        <v>0</v>
      </c>
      <c r="D17" s="735">
        <f t="shared" si="3"/>
        <v>0</v>
      </c>
      <c r="E17" s="735">
        <f t="shared" si="3"/>
        <v>0</v>
      </c>
      <c r="F17" s="735">
        <f t="shared" si="3"/>
        <v>0</v>
      </c>
      <c r="G17" s="735">
        <f t="shared" si="3"/>
        <v>0</v>
      </c>
      <c r="H17" s="735">
        <f t="shared" si="3"/>
        <v>0</v>
      </c>
      <c r="I17" s="734">
        <f t="shared" si="1"/>
        <v>0</v>
      </c>
    </row>
    <row r="18" spans="1:9" ht="15.75">
      <c r="A18" s="678" t="s">
        <v>723</v>
      </c>
      <c r="B18" s="679" t="s">
        <v>1189</v>
      </c>
      <c r="C18" s="733"/>
      <c r="D18" s="733"/>
      <c r="E18" s="733"/>
      <c r="F18" s="733"/>
      <c r="G18" s="733"/>
      <c r="H18" s="733"/>
      <c r="I18" s="734">
        <f t="shared" si="1"/>
        <v>0</v>
      </c>
    </row>
    <row r="19" spans="1:9" ht="15.75">
      <c r="A19" s="678" t="s">
        <v>725</v>
      </c>
      <c r="B19" s="679" t="s">
        <v>1190</v>
      </c>
      <c r="C19" s="733"/>
      <c r="D19" s="733"/>
      <c r="E19" s="733"/>
      <c r="F19" s="733"/>
      <c r="G19" s="733"/>
      <c r="H19" s="733"/>
      <c r="I19" s="734">
        <f t="shared" si="1"/>
        <v>0</v>
      </c>
    </row>
    <row r="20" spans="1:9" ht="15.75">
      <c r="A20" s="678" t="s">
        <v>757</v>
      </c>
      <c r="B20" s="679" t="s">
        <v>1191</v>
      </c>
      <c r="C20" s="733"/>
      <c r="D20" s="733"/>
      <c r="E20" s="733"/>
      <c r="F20" s="733"/>
      <c r="G20" s="733"/>
      <c r="H20" s="733"/>
      <c r="I20" s="734">
        <f t="shared" si="1"/>
        <v>0</v>
      </c>
    </row>
    <row r="21" spans="1:9" ht="15.75">
      <c r="A21" s="678" t="s">
        <v>760</v>
      </c>
      <c r="B21" s="679" t="s">
        <v>381</v>
      </c>
      <c r="C21" s="733"/>
      <c r="D21" s="733"/>
      <c r="E21" s="733"/>
      <c r="F21" s="733"/>
      <c r="G21" s="733"/>
      <c r="H21" s="733"/>
      <c r="I21" s="734">
        <f t="shared" si="1"/>
        <v>0</v>
      </c>
    </row>
    <row r="22" spans="1:9" ht="15.75">
      <c r="A22" s="678" t="s">
        <v>274</v>
      </c>
      <c r="B22" s="679" t="s">
        <v>1192</v>
      </c>
      <c r="C22" s="733"/>
      <c r="D22" s="733"/>
      <c r="E22" s="733"/>
      <c r="F22" s="733"/>
      <c r="G22" s="733"/>
      <c r="H22" s="733"/>
      <c r="I22" s="734">
        <f t="shared" si="1"/>
        <v>0</v>
      </c>
    </row>
    <row r="23" spans="1:9" ht="31.5">
      <c r="A23" s="678" t="s">
        <v>277</v>
      </c>
      <c r="B23" s="679" t="s">
        <v>1193</v>
      </c>
      <c r="C23" s="735">
        <f aca="true" t="shared" si="4" ref="C23:H23">SUM(C24:C25)</f>
        <v>0</v>
      </c>
      <c r="D23" s="735">
        <f t="shared" si="4"/>
        <v>0</v>
      </c>
      <c r="E23" s="735">
        <f t="shared" si="4"/>
        <v>0</v>
      </c>
      <c r="F23" s="735">
        <f t="shared" si="4"/>
        <v>0</v>
      </c>
      <c r="G23" s="735">
        <f t="shared" si="4"/>
        <v>0</v>
      </c>
      <c r="H23" s="735">
        <f t="shared" si="4"/>
        <v>0</v>
      </c>
      <c r="I23" s="734">
        <f t="shared" si="1"/>
        <v>0</v>
      </c>
    </row>
    <row r="24" spans="1:9" ht="15.75">
      <c r="A24" s="678" t="s">
        <v>723</v>
      </c>
      <c r="B24" s="679" t="s">
        <v>1184</v>
      </c>
      <c r="C24" s="733"/>
      <c r="D24" s="733"/>
      <c r="E24" s="733"/>
      <c r="F24" s="733"/>
      <c r="G24" s="733"/>
      <c r="H24" s="733"/>
      <c r="I24" s="734">
        <f t="shared" si="1"/>
        <v>0</v>
      </c>
    </row>
    <row r="25" spans="1:9" ht="15.75">
      <c r="A25" s="678" t="s">
        <v>725</v>
      </c>
      <c r="B25" s="679" t="s">
        <v>1194</v>
      </c>
      <c r="C25" s="733"/>
      <c r="D25" s="733"/>
      <c r="E25" s="733"/>
      <c r="F25" s="733"/>
      <c r="G25" s="733"/>
      <c r="H25" s="733"/>
      <c r="I25" s="734">
        <f t="shared" si="1"/>
        <v>0</v>
      </c>
    </row>
    <row r="26" spans="1:9" ht="15.75">
      <c r="A26" s="678" t="s">
        <v>280</v>
      </c>
      <c r="B26" s="679" t="s">
        <v>1195</v>
      </c>
      <c r="C26" s="733"/>
      <c r="D26" s="733"/>
      <c r="E26" s="733"/>
      <c r="F26" s="733"/>
      <c r="G26" s="733"/>
      <c r="H26" s="733"/>
      <c r="I26" s="734">
        <f t="shared" si="1"/>
        <v>0</v>
      </c>
    </row>
    <row r="27" spans="1:9" ht="15.75">
      <c r="A27" s="678" t="s">
        <v>284</v>
      </c>
      <c r="B27" s="679" t="s">
        <v>1196</v>
      </c>
      <c r="C27" s="733"/>
      <c r="D27" s="733"/>
      <c r="E27" s="733"/>
      <c r="F27" s="733"/>
      <c r="G27" s="733"/>
      <c r="H27" s="733"/>
      <c r="I27" s="734">
        <f t="shared" si="1"/>
        <v>0</v>
      </c>
    </row>
    <row r="28" spans="1:9" ht="15.75">
      <c r="A28" s="678" t="s">
        <v>286</v>
      </c>
      <c r="B28" s="679" t="s">
        <v>1197</v>
      </c>
      <c r="C28" s="733"/>
      <c r="D28" s="733"/>
      <c r="E28" s="733"/>
      <c r="F28" s="733"/>
      <c r="G28" s="733"/>
      <c r="H28" s="733"/>
      <c r="I28" s="734">
        <f t="shared" si="1"/>
        <v>0</v>
      </c>
    </row>
    <row r="29" spans="1:9" ht="15.75">
      <c r="A29" s="678"/>
      <c r="B29" s="679" t="s">
        <v>1198</v>
      </c>
      <c r="C29" s="735">
        <f>SUM(C9,C10,C13,C17,C16,C22,C23,C26:C28)</f>
        <v>31475</v>
      </c>
      <c r="D29" s="735">
        <f>SUM(D9,D10,D13,D17,D16,D22,D23,D26:D28)</f>
        <v>14934</v>
      </c>
      <c r="E29" s="735">
        <f>SUM(E9,E10,E13,E17,E16,E22,E23,E26:E28)</f>
        <v>21291</v>
      </c>
      <c r="F29" s="735">
        <f>SUM(F9,F10,F13,F17,F16,F22,F23,F26:F28)</f>
        <v>0</v>
      </c>
      <c r="G29" s="735">
        <f>SUM(G9,G10,G13,G17,G16,G22,G23,G26:G28)</f>
        <v>27913</v>
      </c>
      <c r="H29" s="735">
        <f>SUM(H9,H10,H13,H17,H16,H22,H23,H26:H28)</f>
        <v>-26606</v>
      </c>
      <c r="I29" s="734">
        <f t="shared" si="1"/>
        <v>69007</v>
      </c>
    </row>
    <row r="30" spans="1:9" ht="12.75">
      <c r="A30" s="695"/>
      <c r="B30" s="696"/>
      <c r="C30" s="676"/>
      <c r="D30" s="676"/>
      <c r="E30" s="676"/>
      <c r="F30" s="676"/>
      <c r="G30" s="676"/>
      <c r="H30" s="676"/>
      <c r="I30" s="676"/>
    </row>
    <row r="31" spans="1:9" ht="12.75">
      <c r="A31" s="695"/>
      <c r="B31" s="680" t="s">
        <v>1261</v>
      </c>
      <c r="C31" s="681" t="s">
        <v>197</v>
      </c>
      <c r="D31" s="676" t="s">
        <v>1256</v>
      </c>
      <c r="E31" s="676"/>
      <c r="F31" s="676"/>
      <c r="G31" s="927" t="s">
        <v>1257</v>
      </c>
      <c r="H31" s="927"/>
      <c r="I31" s="676"/>
    </row>
    <row r="32" spans="1:4" ht="12.75">
      <c r="A32" s="698"/>
      <c r="B32" s="698"/>
      <c r="C32" s="110"/>
      <c r="D32" s="110"/>
    </row>
    <row r="33" spans="1:4" ht="12.75">
      <c r="A33" s="698"/>
      <c r="B33" s="698"/>
      <c r="C33" s="698"/>
      <c r="D33" s="698"/>
    </row>
    <row r="34" spans="1:4" ht="12.75">
      <c r="A34" s="698"/>
      <c r="B34" s="698"/>
      <c r="C34" s="698"/>
      <c r="D34" s="698"/>
    </row>
    <row r="35" spans="1:4" ht="12.75">
      <c r="A35" s="698"/>
      <c r="B35" s="698"/>
      <c r="C35" s="698"/>
      <c r="D35" s="698"/>
    </row>
    <row r="36" spans="1:4" ht="12.75">
      <c r="A36" s="698"/>
      <c r="B36" s="698"/>
      <c r="C36" s="110"/>
      <c r="D36" s="110"/>
    </row>
    <row r="37" spans="1:4" ht="12.75">
      <c r="A37" s="698"/>
      <c r="B37" s="698"/>
      <c r="C37" s="110"/>
      <c r="D37" s="110"/>
    </row>
    <row r="38" spans="1:4" ht="12.75">
      <c r="A38" s="698"/>
      <c r="B38" s="698"/>
      <c r="C38" s="110"/>
      <c r="D38" s="110"/>
    </row>
    <row r="39" spans="1:4" ht="12.75">
      <c r="A39" s="698"/>
      <c r="B39" s="698"/>
      <c r="C39" s="110"/>
      <c r="D39" s="110"/>
    </row>
    <row r="40" spans="1:4" ht="12.75">
      <c r="A40" s="698"/>
      <c r="B40" s="698"/>
      <c r="C40" s="110"/>
      <c r="D40" s="110"/>
    </row>
    <row r="41" spans="1:4" ht="12.75">
      <c r="A41" s="698"/>
      <c r="B41" s="698"/>
      <c r="C41" s="110"/>
      <c r="D41" s="110"/>
    </row>
    <row r="42" spans="1:4" ht="12.75">
      <c r="A42" s="698"/>
      <c r="B42" s="698"/>
      <c r="C42" s="110"/>
      <c r="D42" s="110"/>
    </row>
    <row r="43" spans="1:4" ht="12.75">
      <c r="A43" s="698"/>
      <c r="B43" s="698"/>
      <c r="C43" s="698"/>
      <c r="D43" s="698"/>
    </row>
    <row r="44" spans="1:4" ht="12.75">
      <c r="A44" s="698"/>
      <c r="B44" s="698"/>
      <c r="C44" s="698"/>
      <c r="D44" s="698"/>
    </row>
    <row r="45" spans="1:4" ht="12.75">
      <c r="A45" s="698"/>
      <c r="B45" s="698"/>
      <c r="C45" s="698"/>
      <c r="D45" s="698"/>
    </row>
    <row r="46" spans="1:4" ht="12.75">
      <c r="A46" s="698"/>
      <c r="B46" s="698"/>
      <c r="C46" s="698"/>
      <c r="D46" s="698"/>
    </row>
    <row r="47" spans="1:4" ht="12.75">
      <c r="A47" s="698"/>
      <c r="B47" s="698"/>
      <c r="C47" s="110"/>
      <c r="D47" s="110"/>
    </row>
    <row r="48" spans="1:4" ht="12.75">
      <c r="A48" s="698"/>
      <c r="B48" s="698"/>
      <c r="C48" s="698"/>
      <c r="D48" s="698"/>
    </row>
    <row r="49" spans="1:4" ht="12.75">
      <c r="A49" s="698"/>
      <c r="B49" s="698"/>
      <c r="C49" s="698"/>
      <c r="D49" s="698"/>
    </row>
    <row r="51" spans="2:4" ht="12.75">
      <c r="B51" s="699"/>
      <c r="C51" s="699"/>
      <c r="D51" s="699"/>
    </row>
  </sheetData>
  <sheetProtection/>
  <mergeCells count="5">
    <mergeCell ref="E1:I1"/>
    <mergeCell ref="B3:I3"/>
    <mergeCell ref="G31:H31"/>
    <mergeCell ref="B4:I4"/>
    <mergeCell ref="B5:I5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R101"/>
  <sheetViews>
    <sheetView view="pageBreakPreview" zoomScale="55" zoomScaleNormal="55" zoomScaleSheetLayoutView="55" zoomScalePageLayoutView="0" workbookViewId="0" topLeftCell="A6">
      <selection activeCell="O42" sqref="O42:O43"/>
    </sheetView>
  </sheetViews>
  <sheetFormatPr defaultColWidth="9.140625" defaultRowHeight="12.75"/>
  <cols>
    <col min="2" max="2" width="49.7109375" style="0" customWidth="1"/>
    <col min="3" max="18" width="14.140625" style="0" customWidth="1"/>
  </cols>
  <sheetData>
    <row r="1" spans="1:18" ht="15.75">
      <c r="A1" s="736" t="s">
        <v>1249</v>
      </c>
      <c r="B1" s="736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</row>
    <row r="2" spans="1:18" ht="12.75">
      <c r="A2" s="929" t="s">
        <v>1250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1"/>
    </row>
    <row r="3" spans="1:18" ht="12.75">
      <c r="A3" s="932"/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4"/>
    </row>
    <row r="4" spans="1:18" ht="12.75">
      <c r="A4" s="932"/>
      <c r="B4" s="933"/>
      <c r="C4" s="933"/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934"/>
    </row>
    <row r="5" spans="1:18" ht="12.75">
      <c r="A5" s="935"/>
      <c r="B5" s="936"/>
      <c r="C5" s="936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7"/>
    </row>
    <row r="6" spans="1:18" ht="15.75">
      <c r="A6" s="938" t="s">
        <v>1208</v>
      </c>
      <c r="B6" s="938"/>
      <c r="C6" s="938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</row>
    <row r="7" spans="1:18" ht="12.75">
      <c r="A7" s="939" t="s">
        <v>1209</v>
      </c>
      <c r="B7" s="939"/>
      <c r="C7" s="939" t="s">
        <v>1210</v>
      </c>
      <c r="D7" s="939"/>
      <c r="E7" s="939"/>
      <c r="F7" s="939"/>
      <c r="G7" s="939" t="s">
        <v>1211</v>
      </c>
      <c r="H7" s="939"/>
      <c r="I7" s="940" t="s">
        <v>1212</v>
      </c>
      <c r="J7" s="939" t="s">
        <v>1213</v>
      </c>
      <c r="K7" s="939"/>
      <c r="L7" s="939"/>
      <c r="M7" s="939"/>
      <c r="N7" s="939" t="s">
        <v>1211</v>
      </c>
      <c r="O7" s="939"/>
      <c r="P7" s="940" t="s">
        <v>1214</v>
      </c>
      <c r="Q7" s="943" t="s">
        <v>1215</v>
      </c>
      <c r="R7" s="944"/>
    </row>
    <row r="8" spans="1:18" ht="12.75">
      <c r="A8" s="939"/>
      <c r="B8" s="939"/>
      <c r="C8" s="939"/>
      <c r="D8" s="939"/>
      <c r="E8" s="939"/>
      <c r="F8" s="939"/>
      <c r="G8" s="939"/>
      <c r="H8" s="939"/>
      <c r="I8" s="941"/>
      <c r="J8" s="939"/>
      <c r="K8" s="939"/>
      <c r="L8" s="939"/>
      <c r="M8" s="939"/>
      <c r="N8" s="939"/>
      <c r="O8" s="939"/>
      <c r="P8" s="941"/>
      <c r="Q8" s="945"/>
      <c r="R8" s="946"/>
    </row>
    <row r="9" spans="1:18" ht="12.75">
      <c r="A9" s="939"/>
      <c r="B9" s="939"/>
      <c r="C9" s="939"/>
      <c r="D9" s="939"/>
      <c r="E9" s="939"/>
      <c r="F9" s="939"/>
      <c r="G9" s="939"/>
      <c r="H9" s="939"/>
      <c r="I9" s="941"/>
      <c r="J9" s="939"/>
      <c r="K9" s="939"/>
      <c r="L9" s="939"/>
      <c r="M9" s="939"/>
      <c r="N9" s="939"/>
      <c r="O9" s="939"/>
      <c r="P9" s="941"/>
      <c r="Q9" s="945"/>
      <c r="R9" s="946"/>
    </row>
    <row r="10" spans="1:18" ht="12.75">
      <c r="A10" s="939"/>
      <c r="B10" s="939"/>
      <c r="C10" s="939"/>
      <c r="D10" s="939"/>
      <c r="E10" s="939"/>
      <c r="F10" s="939"/>
      <c r="G10" s="939"/>
      <c r="H10" s="939"/>
      <c r="I10" s="941"/>
      <c r="J10" s="939"/>
      <c r="K10" s="939"/>
      <c r="L10" s="939"/>
      <c r="M10" s="939"/>
      <c r="N10" s="939"/>
      <c r="O10" s="939"/>
      <c r="P10" s="941"/>
      <c r="Q10" s="945"/>
      <c r="R10" s="946"/>
    </row>
    <row r="11" spans="1:18" ht="12.75">
      <c r="A11" s="939"/>
      <c r="B11" s="939"/>
      <c r="C11" s="939"/>
      <c r="D11" s="939"/>
      <c r="E11" s="939"/>
      <c r="F11" s="939"/>
      <c r="G11" s="939"/>
      <c r="H11" s="939"/>
      <c r="I11" s="941"/>
      <c r="J11" s="939"/>
      <c r="K11" s="939"/>
      <c r="L11" s="939"/>
      <c r="M11" s="939"/>
      <c r="N11" s="939"/>
      <c r="O11" s="939"/>
      <c r="P11" s="941"/>
      <c r="Q11" s="945"/>
      <c r="R11" s="946"/>
    </row>
    <row r="12" spans="1:18" ht="12.75">
      <c r="A12" s="939"/>
      <c r="B12" s="939"/>
      <c r="C12" s="939"/>
      <c r="D12" s="939"/>
      <c r="E12" s="939"/>
      <c r="F12" s="939"/>
      <c r="G12" s="939"/>
      <c r="H12" s="939"/>
      <c r="I12" s="941"/>
      <c r="J12" s="939"/>
      <c r="K12" s="939"/>
      <c r="L12" s="939"/>
      <c r="M12" s="939"/>
      <c r="N12" s="939"/>
      <c r="O12" s="939"/>
      <c r="P12" s="941"/>
      <c r="Q12" s="945"/>
      <c r="R12" s="946"/>
    </row>
    <row r="13" spans="1:18" ht="12.75">
      <c r="A13" s="939"/>
      <c r="B13" s="939"/>
      <c r="C13" s="939"/>
      <c r="D13" s="939"/>
      <c r="E13" s="939"/>
      <c r="F13" s="939"/>
      <c r="G13" s="939"/>
      <c r="H13" s="939"/>
      <c r="I13" s="941"/>
      <c r="J13" s="939"/>
      <c r="K13" s="939"/>
      <c r="L13" s="939"/>
      <c r="M13" s="939"/>
      <c r="N13" s="939"/>
      <c r="O13" s="939"/>
      <c r="P13" s="941"/>
      <c r="Q13" s="945"/>
      <c r="R13" s="946"/>
    </row>
    <row r="14" spans="1:18" ht="12.75">
      <c r="A14" s="939"/>
      <c r="B14" s="939"/>
      <c r="C14" s="939"/>
      <c r="D14" s="939"/>
      <c r="E14" s="939"/>
      <c r="F14" s="939"/>
      <c r="G14" s="939"/>
      <c r="H14" s="939"/>
      <c r="I14" s="941"/>
      <c r="J14" s="939"/>
      <c r="K14" s="939"/>
      <c r="L14" s="939"/>
      <c r="M14" s="939"/>
      <c r="N14" s="939"/>
      <c r="O14" s="939"/>
      <c r="P14" s="941"/>
      <c r="Q14" s="945"/>
      <c r="R14" s="946"/>
    </row>
    <row r="15" spans="1:18" ht="12.75">
      <c r="A15" s="939"/>
      <c r="B15" s="939"/>
      <c r="C15" s="939"/>
      <c r="D15" s="939"/>
      <c r="E15" s="939"/>
      <c r="F15" s="939"/>
      <c r="G15" s="939"/>
      <c r="H15" s="939"/>
      <c r="I15" s="941"/>
      <c r="J15" s="939"/>
      <c r="K15" s="939"/>
      <c r="L15" s="939"/>
      <c r="M15" s="939"/>
      <c r="N15" s="939"/>
      <c r="O15" s="939"/>
      <c r="P15" s="941"/>
      <c r="Q15" s="945"/>
      <c r="R15" s="946"/>
    </row>
    <row r="16" spans="1:18" ht="12.75">
      <c r="A16" s="939"/>
      <c r="B16" s="939"/>
      <c r="C16" s="939"/>
      <c r="D16" s="939"/>
      <c r="E16" s="939"/>
      <c r="F16" s="939"/>
      <c r="G16" s="939"/>
      <c r="H16" s="939"/>
      <c r="I16" s="941"/>
      <c r="J16" s="939"/>
      <c r="K16" s="939"/>
      <c r="L16" s="939"/>
      <c r="M16" s="939"/>
      <c r="N16" s="939"/>
      <c r="O16" s="939"/>
      <c r="P16" s="941"/>
      <c r="Q16" s="945"/>
      <c r="R16" s="946"/>
    </row>
    <row r="17" spans="1:18" ht="12.75">
      <c r="A17" s="939"/>
      <c r="B17" s="939"/>
      <c r="C17" s="940" t="s">
        <v>1216</v>
      </c>
      <c r="D17" s="940" t="s">
        <v>1217</v>
      </c>
      <c r="E17" s="940" t="s">
        <v>1218</v>
      </c>
      <c r="F17" s="940" t="s">
        <v>1219</v>
      </c>
      <c r="G17" s="940" t="s">
        <v>1184</v>
      </c>
      <c r="H17" s="940" t="s">
        <v>1185</v>
      </c>
      <c r="I17" s="941"/>
      <c r="J17" s="940" t="s">
        <v>1216</v>
      </c>
      <c r="K17" s="940" t="s">
        <v>1220</v>
      </c>
      <c r="L17" s="940" t="s">
        <v>1221</v>
      </c>
      <c r="M17" s="940" t="s">
        <v>1222</v>
      </c>
      <c r="N17" s="940" t="s">
        <v>1184</v>
      </c>
      <c r="O17" s="940" t="s">
        <v>1185</v>
      </c>
      <c r="P17" s="941"/>
      <c r="Q17" s="945"/>
      <c r="R17" s="946"/>
    </row>
    <row r="18" spans="1:18" ht="12.75">
      <c r="A18" s="939"/>
      <c r="B18" s="939"/>
      <c r="C18" s="941"/>
      <c r="D18" s="941"/>
      <c r="E18" s="941"/>
      <c r="F18" s="941"/>
      <c r="G18" s="941"/>
      <c r="H18" s="941"/>
      <c r="I18" s="941"/>
      <c r="J18" s="941"/>
      <c r="K18" s="941"/>
      <c r="L18" s="941"/>
      <c r="M18" s="941"/>
      <c r="N18" s="941"/>
      <c r="O18" s="941"/>
      <c r="P18" s="941"/>
      <c r="Q18" s="945"/>
      <c r="R18" s="946"/>
    </row>
    <row r="19" spans="1:18" ht="12.75">
      <c r="A19" s="939"/>
      <c r="B19" s="939"/>
      <c r="C19" s="941"/>
      <c r="D19" s="941"/>
      <c r="E19" s="941"/>
      <c r="F19" s="941"/>
      <c r="G19" s="941"/>
      <c r="H19" s="941"/>
      <c r="I19" s="941"/>
      <c r="J19" s="941"/>
      <c r="K19" s="941"/>
      <c r="L19" s="941"/>
      <c r="M19" s="941"/>
      <c r="N19" s="941"/>
      <c r="O19" s="941"/>
      <c r="P19" s="941"/>
      <c r="Q19" s="945"/>
      <c r="R19" s="946"/>
    </row>
    <row r="20" spans="1:18" ht="12.75">
      <c r="A20" s="939"/>
      <c r="B20" s="939"/>
      <c r="C20" s="941"/>
      <c r="D20" s="941"/>
      <c r="E20" s="941"/>
      <c r="F20" s="941"/>
      <c r="G20" s="941"/>
      <c r="H20" s="941"/>
      <c r="I20" s="941"/>
      <c r="J20" s="941"/>
      <c r="K20" s="941"/>
      <c r="L20" s="941"/>
      <c r="M20" s="941"/>
      <c r="N20" s="941"/>
      <c r="O20" s="941"/>
      <c r="P20" s="941"/>
      <c r="Q20" s="945"/>
      <c r="R20" s="946"/>
    </row>
    <row r="21" spans="1:18" ht="12.75">
      <c r="A21" s="939"/>
      <c r="B21" s="939"/>
      <c r="C21" s="941"/>
      <c r="D21" s="941"/>
      <c r="E21" s="941"/>
      <c r="F21" s="941"/>
      <c r="G21" s="941"/>
      <c r="H21" s="941"/>
      <c r="I21" s="941"/>
      <c r="J21" s="941"/>
      <c r="K21" s="941"/>
      <c r="L21" s="941"/>
      <c r="M21" s="941"/>
      <c r="N21" s="941"/>
      <c r="O21" s="941"/>
      <c r="P21" s="941"/>
      <c r="Q21" s="945"/>
      <c r="R21" s="946"/>
    </row>
    <row r="22" spans="1:18" ht="12.75">
      <c r="A22" s="939"/>
      <c r="B22" s="939"/>
      <c r="C22" s="941"/>
      <c r="D22" s="941"/>
      <c r="E22" s="941"/>
      <c r="F22" s="941"/>
      <c r="G22" s="941"/>
      <c r="H22" s="941"/>
      <c r="I22" s="941"/>
      <c r="J22" s="941"/>
      <c r="K22" s="941"/>
      <c r="L22" s="941"/>
      <c r="M22" s="941"/>
      <c r="N22" s="941"/>
      <c r="O22" s="941"/>
      <c r="P22" s="941"/>
      <c r="Q22" s="945"/>
      <c r="R22" s="946"/>
    </row>
    <row r="23" spans="1:18" ht="12.75">
      <c r="A23" s="939"/>
      <c r="B23" s="939"/>
      <c r="C23" s="941"/>
      <c r="D23" s="941"/>
      <c r="E23" s="941"/>
      <c r="F23" s="941"/>
      <c r="G23" s="941"/>
      <c r="H23" s="941"/>
      <c r="I23" s="941"/>
      <c r="J23" s="941"/>
      <c r="K23" s="941"/>
      <c r="L23" s="941"/>
      <c r="M23" s="941"/>
      <c r="N23" s="941"/>
      <c r="O23" s="941"/>
      <c r="P23" s="941"/>
      <c r="Q23" s="945"/>
      <c r="R23" s="946"/>
    </row>
    <row r="24" spans="1:18" ht="15.75">
      <c r="A24" s="949"/>
      <c r="B24" s="949"/>
      <c r="C24" s="942"/>
      <c r="D24" s="942"/>
      <c r="E24" s="942"/>
      <c r="F24" s="942"/>
      <c r="G24" s="942"/>
      <c r="H24" s="942"/>
      <c r="I24" s="942"/>
      <c r="J24" s="942"/>
      <c r="K24" s="942"/>
      <c r="L24" s="942"/>
      <c r="M24" s="942"/>
      <c r="N24" s="942"/>
      <c r="O24" s="942"/>
      <c r="P24" s="942"/>
      <c r="Q24" s="947"/>
      <c r="R24" s="948"/>
    </row>
    <row r="25" spans="1:18" ht="15.75">
      <c r="A25" s="950" t="s">
        <v>1223</v>
      </c>
      <c r="B25" s="950"/>
      <c r="C25" s="744">
        <v>1</v>
      </c>
      <c r="D25" s="744">
        <v>2</v>
      </c>
      <c r="E25" s="744">
        <v>3</v>
      </c>
      <c r="F25" s="744">
        <v>4</v>
      </c>
      <c r="G25" s="744">
        <v>5</v>
      </c>
      <c r="H25" s="744">
        <v>6</v>
      </c>
      <c r="I25" s="744">
        <v>7</v>
      </c>
      <c r="J25" s="744">
        <v>8</v>
      </c>
      <c r="K25" s="744">
        <v>9</v>
      </c>
      <c r="L25" s="744">
        <v>10</v>
      </c>
      <c r="M25" s="744">
        <v>11</v>
      </c>
      <c r="N25" s="744">
        <v>12</v>
      </c>
      <c r="O25" s="744">
        <v>13</v>
      </c>
      <c r="P25" s="744">
        <v>14</v>
      </c>
      <c r="Q25" s="950">
        <v>15</v>
      </c>
      <c r="R25" s="950"/>
    </row>
    <row r="26" spans="1:18" ht="12.75">
      <c r="A26" s="951" t="s">
        <v>299</v>
      </c>
      <c r="B26" s="951" t="s">
        <v>1224</v>
      </c>
      <c r="C26" s="954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</row>
    <row r="27" spans="1:18" ht="12.75">
      <c r="A27" s="952"/>
      <c r="B27" s="952"/>
      <c r="C27" s="954"/>
      <c r="D27" s="954"/>
      <c r="E27" s="954"/>
      <c r="F27" s="954"/>
      <c r="G27" s="954"/>
      <c r="H27" s="954"/>
      <c r="I27" s="954"/>
      <c r="J27" s="954"/>
      <c r="K27" s="954"/>
      <c r="L27" s="954"/>
      <c r="M27" s="954"/>
      <c r="N27" s="954"/>
      <c r="O27" s="954"/>
      <c r="P27" s="954"/>
      <c r="Q27" s="954"/>
      <c r="R27" s="954"/>
    </row>
    <row r="28" spans="1:18" ht="12.75">
      <c r="A28" s="953"/>
      <c r="B28" s="953"/>
      <c r="C28" s="954"/>
      <c r="D28" s="954"/>
      <c r="E28" s="954"/>
      <c r="F28" s="954"/>
      <c r="G28" s="954"/>
      <c r="H28" s="954"/>
      <c r="I28" s="954"/>
      <c r="J28" s="954"/>
      <c r="K28" s="954"/>
      <c r="L28" s="954"/>
      <c r="M28" s="954"/>
      <c r="N28" s="954"/>
      <c r="O28" s="954"/>
      <c r="P28" s="954"/>
      <c r="Q28" s="954"/>
      <c r="R28" s="954"/>
    </row>
    <row r="29" spans="1:18" ht="12.75">
      <c r="A29" s="951" t="s">
        <v>752</v>
      </c>
      <c r="B29" s="951" t="s">
        <v>655</v>
      </c>
      <c r="C29" s="954"/>
      <c r="D29" s="954"/>
      <c r="E29" s="954"/>
      <c r="F29" s="955"/>
      <c r="G29" s="956"/>
      <c r="H29" s="956"/>
      <c r="I29" s="957"/>
      <c r="J29" s="956"/>
      <c r="K29" s="956"/>
      <c r="L29" s="956"/>
      <c r="M29" s="957"/>
      <c r="N29" s="956"/>
      <c r="O29" s="956"/>
      <c r="P29" s="955"/>
      <c r="Q29" s="955"/>
      <c r="R29" s="955"/>
    </row>
    <row r="30" spans="1:18" ht="12.75">
      <c r="A30" s="952"/>
      <c r="B30" s="952"/>
      <c r="C30" s="954"/>
      <c r="D30" s="954"/>
      <c r="E30" s="954"/>
      <c r="F30" s="955"/>
      <c r="G30" s="956"/>
      <c r="H30" s="956"/>
      <c r="I30" s="958"/>
      <c r="J30" s="956"/>
      <c r="K30" s="956"/>
      <c r="L30" s="956"/>
      <c r="M30" s="958"/>
      <c r="N30" s="956"/>
      <c r="O30" s="956"/>
      <c r="P30" s="955"/>
      <c r="Q30" s="955"/>
      <c r="R30" s="955"/>
    </row>
    <row r="31" spans="1:18" ht="12.75">
      <c r="A31" s="953"/>
      <c r="B31" s="953"/>
      <c r="C31" s="954"/>
      <c r="D31" s="954"/>
      <c r="E31" s="954"/>
      <c r="F31" s="955"/>
      <c r="G31" s="956"/>
      <c r="H31" s="956"/>
      <c r="I31" s="959"/>
      <c r="J31" s="956"/>
      <c r="K31" s="956"/>
      <c r="L31" s="956"/>
      <c r="M31" s="959"/>
      <c r="N31" s="956"/>
      <c r="O31" s="956"/>
      <c r="P31" s="955"/>
      <c r="Q31" s="955"/>
      <c r="R31" s="955"/>
    </row>
    <row r="32" spans="1:18" ht="15.75">
      <c r="A32" s="951" t="s">
        <v>1225</v>
      </c>
      <c r="B32" s="745" t="s">
        <v>1226</v>
      </c>
      <c r="C32" s="737"/>
      <c r="D32" s="737"/>
      <c r="E32" s="737"/>
      <c r="F32" s="738"/>
      <c r="G32" s="739"/>
      <c r="H32" s="739"/>
      <c r="I32" s="739"/>
      <c r="J32" s="739"/>
      <c r="K32" s="739"/>
      <c r="L32" s="739"/>
      <c r="M32" s="739"/>
      <c r="N32" s="739"/>
      <c r="O32" s="739"/>
      <c r="P32" s="739"/>
      <c r="Q32" s="740"/>
      <c r="R32" s="741"/>
    </row>
    <row r="33" spans="1:18" ht="12.75">
      <c r="A33" s="952"/>
      <c r="B33" s="952" t="s">
        <v>1227</v>
      </c>
      <c r="C33" s="960"/>
      <c r="D33" s="960"/>
      <c r="E33" s="960"/>
      <c r="F33" s="955"/>
      <c r="G33" s="961"/>
      <c r="H33" s="961"/>
      <c r="I33" s="957"/>
      <c r="J33" s="961"/>
      <c r="K33" s="961"/>
      <c r="L33" s="961"/>
      <c r="M33" s="957"/>
      <c r="N33" s="961"/>
      <c r="O33" s="961"/>
      <c r="P33" s="957"/>
      <c r="Q33" s="955"/>
      <c r="R33" s="955"/>
    </row>
    <row r="34" spans="1:18" ht="12.75">
      <c r="A34" s="952"/>
      <c r="B34" s="953"/>
      <c r="C34" s="960"/>
      <c r="D34" s="960"/>
      <c r="E34" s="960"/>
      <c r="F34" s="955"/>
      <c r="G34" s="961"/>
      <c r="H34" s="961"/>
      <c r="I34" s="959"/>
      <c r="J34" s="961"/>
      <c r="K34" s="961"/>
      <c r="L34" s="961"/>
      <c r="M34" s="959"/>
      <c r="N34" s="961"/>
      <c r="O34" s="961"/>
      <c r="P34" s="959"/>
      <c r="Q34" s="955"/>
      <c r="R34" s="955"/>
    </row>
    <row r="35" spans="1:18" ht="12.75">
      <c r="A35" s="952"/>
      <c r="B35" s="951" t="s">
        <v>1228</v>
      </c>
      <c r="C35" s="962"/>
      <c r="D35" s="962"/>
      <c r="E35" s="962"/>
      <c r="F35" s="955"/>
      <c r="G35" s="965"/>
      <c r="H35" s="965"/>
      <c r="I35" s="957"/>
      <c r="J35" s="965"/>
      <c r="K35" s="965"/>
      <c r="L35" s="965"/>
      <c r="M35" s="957"/>
      <c r="N35" s="965"/>
      <c r="O35" s="965"/>
      <c r="P35" s="957"/>
      <c r="Q35" s="968"/>
      <c r="R35" s="969"/>
    </row>
    <row r="36" spans="1:18" ht="12.75">
      <c r="A36" s="952"/>
      <c r="B36" s="952"/>
      <c r="C36" s="963"/>
      <c r="D36" s="963"/>
      <c r="E36" s="963"/>
      <c r="F36" s="955"/>
      <c r="G36" s="966"/>
      <c r="H36" s="966"/>
      <c r="I36" s="958"/>
      <c r="J36" s="966"/>
      <c r="K36" s="966"/>
      <c r="L36" s="966"/>
      <c r="M36" s="958"/>
      <c r="N36" s="966"/>
      <c r="O36" s="966"/>
      <c r="P36" s="958"/>
      <c r="Q36" s="970"/>
      <c r="R36" s="971"/>
    </row>
    <row r="37" spans="1:18" ht="12.75">
      <c r="A37" s="953"/>
      <c r="B37" s="953"/>
      <c r="C37" s="964"/>
      <c r="D37" s="964"/>
      <c r="E37" s="964"/>
      <c r="F37" s="955"/>
      <c r="G37" s="967"/>
      <c r="H37" s="967"/>
      <c r="I37" s="959"/>
      <c r="J37" s="967"/>
      <c r="K37" s="967"/>
      <c r="L37" s="967"/>
      <c r="M37" s="959"/>
      <c r="N37" s="967"/>
      <c r="O37" s="967"/>
      <c r="P37" s="959"/>
      <c r="Q37" s="972"/>
      <c r="R37" s="973"/>
    </row>
    <row r="38" spans="1:18" ht="12.75">
      <c r="A38" s="974" t="s">
        <v>1229</v>
      </c>
      <c r="B38" s="975" t="s">
        <v>361</v>
      </c>
      <c r="C38" s="960"/>
      <c r="D38" s="960"/>
      <c r="E38" s="960"/>
      <c r="F38" s="955"/>
      <c r="G38" s="961"/>
      <c r="H38" s="961"/>
      <c r="I38" s="957"/>
      <c r="J38" s="961"/>
      <c r="K38" s="961"/>
      <c r="L38" s="961"/>
      <c r="M38" s="957"/>
      <c r="N38" s="961"/>
      <c r="O38" s="961"/>
      <c r="P38" s="961"/>
      <c r="Q38" s="961"/>
      <c r="R38" s="961"/>
    </row>
    <row r="39" spans="1:18" ht="12.75">
      <c r="A39" s="974"/>
      <c r="B39" s="976"/>
      <c r="C39" s="960"/>
      <c r="D39" s="960"/>
      <c r="E39" s="960"/>
      <c r="F39" s="955"/>
      <c r="G39" s="961"/>
      <c r="H39" s="961"/>
      <c r="I39" s="959"/>
      <c r="J39" s="961"/>
      <c r="K39" s="961"/>
      <c r="L39" s="961"/>
      <c r="M39" s="959"/>
      <c r="N39" s="961"/>
      <c r="O39" s="961"/>
      <c r="P39" s="961"/>
      <c r="Q39" s="961"/>
      <c r="R39" s="961"/>
    </row>
    <row r="40" spans="1:18" ht="12.75">
      <c r="A40" s="977"/>
      <c r="B40" s="979" t="s">
        <v>1230</v>
      </c>
      <c r="C40" s="981"/>
      <c r="D40" s="981"/>
      <c r="E40" s="981"/>
      <c r="F40" s="981"/>
      <c r="G40" s="981"/>
      <c r="H40" s="981"/>
      <c r="I40" s="981"/>
      <c r="J40" s="981"/>
      <c r="K40" s="981"/>
      <c r="L40" s="981"/>
      <c r="M40" s="981"/>
      <c r="N40" s="981"/>
      <c r="O40" s="981"/>
      <c r="P40" s="981"/>
      <c r="Q40" s="983"/>
      <c r="R40" s="984"/>
    </row>
    <row r="41" spans="1:18" ht="12.75">
      <c r="A41" s="978"/>
      <c r="B41" s="980"/>
      <c r="C41" s="982"/>
      <c r="D41" s="982"/>
      <c r="E41" s="982"/>
      <c r="F41" s="982"/>
      <c r="G41" s="982"/>
      <c r="H41" s="982"/>
      <c r="I41" s="982"/>
      <c r="J41" s="982"/>
      <c r="K41" s="982"/>
      <c r="L41" s="982"/>
      <c r="M41" s="982"/>
      <c r="N41" s="982"/>
      <c r="O41" s="982"/>
      <c r="P41" s="982"/>
      <c r="Q41" s="985"/>
      <c r="R41" s="986"/>
    </row>
    <row r="42" spans="1:18" ht="12.75">
      <c r="A42" s="974" t="s">
        <v>677</v>
      </c>
      <c r="B42" s="974" t="s">
        <v>657</v>
      </c>
      <c r="C42" s="954"/>
      <c r="D42" s="954"/>
      <c r="E42" s="954"/>
      <c r="F42" s="954"/>
      <c r="G42" s="954"/>
      <c r="H42" s="954"/>
      <c r="I42" s="954"/>
      <c r="J42" s="954"/>
      <c r="K42" s="954"/>
      <c r="L42" s="954"/>
      <c r="M42" s="954"/>
      <c r="N42" s="954"/>
      <c r="O42" s="954"/>
      <c r="P42" s="954"/>
      <c r="Q42" s="987"/>
      <c r="R42" s="988"/>
    </row>
    <row r="43" spans="1:18" ht="12.75">
      <c r="A43" s="974"/>
      <c r="B43" s="974"/>
      <c r="C43" s="954"/>
      <c r="D43" s="954"/>
      <c r="E43" s="954"/>
      <c r="F43" s="954"/>
      <c r="G43" s="954"/>
      <c r="H43" s="954"/>
      <c r="I43" s="954"/>
      <c r="J43" s="954"/>
      <c r="K43" s="954"/>
      <c r="L43" s="954"/>
      <c r="M43" s="954"/>
      <c r="N43" s="954"/>
      <c r="O43" s="954"/>
      <c r="P43" s="954"/>
      <c r="Q43" s="989"/>
      <c r="R43" s="990"/>
    </row>
    <row r="44" spans="1:18" ht="15.75">
      <c r="A44" s="746" t="s">
        <v>752</v>
      </c>
      <c r="B44" s="746" t="s">
        <v>1231</v>
      </c>
      <c r="C44" s="742"/>
      <c r="D44" s="742"/>
      <c r="E44" s="742"/>
      <c r="F44" s="742"/>
      <c r="G44" s="742"/>
      <c r="H44" s="742"/>
      <c r="I44" s="742"/>
      <c r="J44" s="742"/>
      <c r="K44" s="742"/>
      <c r="L44" s="742"/>
      <c r="M44" s="742"/>
      <c r="N44" s="742"/>
      <c r="O44" s="742"/>
      <c r="P44" s="742"/>
      <c r="Q44" s="991"/>
      <c r="R44" s="992"/>
    </row>
    <row r="45" spans="1:18" ht="15.75">
      <c r="A45" s="747"/>
      <c r="B45" s="746" t="s">
        <v>1232</v>
      </c>
      <c r="C45" s="742"/>
      <c r="D45" s="742"/>
      <c r="E45" s="742"/>
      <c r="F45" s="742"/>
      <c r="G45" s="742"/>
      <c r="H45" s="742"/>
      <c r="I45" s="742"/>
      <c r="J45" s="742"/>
      <c r="K45" s="742"/>
      <c r="L45" s="742"/>
      <c r="M45" s="742"/>
      <c r="N45" s="742"/>
      <c r="O45" s="742"/>
      <c r="P45" s="742"/>
      <c r="Q45" s="991"/>
      <c r="R45" s="992"/>
    </row>
    <row r="46" spans="1:18" ht="12.75">
      <c r="A46" s="977"/>
      <c r="B46" s="979" t="s">
        <v>1233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</row>
    <row r="47" spans="1:18" ht="12.75">
      <c r="A47" s="993"/>
      <c r="B47" s="994"/>
      <c r="C47" s="960"/>
      <c r="D47" s="960"/>
      <c r="E47" s="960"/>
      <c r="F47" s="960"/>
      <c r="G47" s="960"/>
      <c r="H47" s="960"/>
      <c r="I47" s="960"/>
      <c r="J47" s="960"/>
      <c r="K47" s="960"/>
      <c r="L47" s="960"/>
      <c r="M47" s="960"/>
      <c r="N47" s="960"/>
      <c r="O47" s="960"/>
      <c r="P47" s="960"/>
      <c r="Q47" s="960"/>
      <c r="R47" s="960"/>
    </row>
    <row r="48" spans="1:18" ht="12.75">
      <c r="A48" s="993"/>
      <c r="B48" s="994"/>
      <c r="C48" s="960"/>
      <c r="D48" s="960"/>
      <c r="E48" s="960"/>
      <c r="F48" s="960"/>
      <c r="G48" s="960"/>
      <c r="H48" s="960"/>
      <c r="I48" s="960"/>
      <c r="J48" s="960"/>
      <c r="K48" s="960"/>
      <c r="L48" s="960"/>
      <c r="M48" s="960"/>
      <c r="N48" s="960"/>
      <c r="O48" s="960"/>
      <c r="P48" s="960"/>
      <c r="Q48" s="960"/>
      <c r="R48" s="960"/>
    </row>
    <row r="49" spans="1:18" ht="12.75">
      <c r="A49" s="978"/>
      <c r="B49" s="980"/>
      <c r="C49" s="960"/>
      <c r="D49" s="960"/>
      <c r="E49" s="960"/>
      <c r="F49" s="960"/>
      <c r="G49" s="960"/>
      <c r="H49" s="960"/>
      <c r="I49" s="960"/>
      <c r="J49" s="960"/>
      <c r="K49" s="960"/>
      <c r="L49" s="960"/>
      <c r="M49" s="960"/>
      <c r="N49" s="960"/>
      <c r="O49" s="960"/>
      <c r="P49" s="960"/>
      <c r="Q49" s="960"/>
      <c r="R49" s="960"/>
    </row>
    <row r="50" spans="1:18" ht="12.75">
      <c r="A50" s="974"/>
      <c r="B50" s="974" t="s">
        <v>1234</v>
      </c>
      <c r="C50" s="960"/>
      <c r="D50" s="960"/>
      <c r="E50" s="960"/>
      <c r="F50" s="960"/>
      <c r="G50" s="960"/>
      <c r="H50" s="960"/>
      <c r="I50" s="960"/>
      <c r="J50" s="960"/>
      <c r="K50" s="960"/>
      <c r="L50" s="960"/>
      <c r="M50" s="960"/>
      <c r="N50" s="960"/>
      <c r="O50" s="960"/>
      <c r="P50" s="960"/>
      <c r="Q50" s="987"/>
      <c r="R50" s="988"/>
    </row>
    <row r="51" spans="1:18" ht="12.75">
      <c r="A51" s="974"/>
      <c r="B51" s="974"/>
      <c r="C51" s="960"/>
      <c r="D51" s="960"/>
      <c r="E51" s="960"/>
      <c r="F51" s="960"/>
      <c r="G51" s="960"/>
      <c r="H51" s="960"/>
      <c r="I51" s="960"/>
      <c r="J51" s="960"/>
      <c r="K51" s="960"/>
      <c r="L51" s="960"/>
      <c r="M51" s="960"/>
      <c r="N51" s="960"/>
      <c r="O51" s="960"/>
      <c r="P51" s="960"/>
      <c r="Q51" s="995"/>
      <c r="R51" s="996"/>
    </row>
    <row r="52" spans="1:18" ht="12.75">
      <c r="A52" s="974"/>
      <c r="B52" s="974"/>
      <c r="C52" s="960"/>
      <c r="D52" s="960"/>
      <c r="E52" s="960"/>
      <c r="F52" s="960"/>
      <c r="G52" s="960"/>
      <c r="H52" s="960"/>
      <c r="I52" s="960"/>
      <c r="J52" s="960"/>
      <c r="K52" s="960"/>
      <c r="L52" s="960"/>
      <c r="M52" s="960"/>
      <c r="N52" s="960"/>
      <c r="O52" s="960"/>
      <c r="P52" s="960"/>
      <c r="Q52" s="989"/>
      <c r="R52" s="990"/>
    </row>
    <row r="53" spans="1:18" ht="12.75">
      <c r="A53" s="979" t="s">
        <v>1225</v>
      </c>
      <c r="B53" s="979" t="s">
        <v>1235</v>
      </c>
      <c r="C53" s="962"/>
      <c r="D53" s="962"/>
      <c r="E53" s="962"/>
      <c r="F53" s="962"/>
      <c r="G53" s="962"/>
      <c r="H53" s="962"/>
      <c r="I53" s="962"/>
      <c r="J53" s="962"/>
      <c r="K53" s="962"/>
      <c r="L53" s="962"/>
      <c r="M53" s="962"/>
      <c r="N53" s="962"/>
      <c r="O53" s="962"/>
      <c r="P53" s="962"/>
      <c r="Q53" s="987"/>
      <c r="R53" s="988"/>
    </row>
    <row r="54" spans="1:18" ht="12.75">
      <c r="A54" s="994"/>
      <c r="B54" s="994"/>
      <c r="C54" s="963"/>
      <c r="D54" s="963"/>
      <c r="E54" s="963"/>
      <c r="F54" s="963"/>
      <c r="G54" s="963"/>
      <c r="H54" s="963"/>
      <c r="I54" s="963"/>
      <c r="J54" s="963"/>
      <c r="K54" s="963"/>
      <c r="L54" s="963"/>
      <c r="M54" s="963"/>
      <c r="N54" s="963"/>
      <c r="O54" s="963"/>
      <c r="P54" s="963"/>
      <c r="Q54" s="995"/>
      <c r="R54" s="996"/>
    </row>
    <row r="55" spans="1:18" ht="12.75">
      <c r="A55" s="994"/>
      <c r="B55" s="994"/>
      <c r="C55" s="963"/>
      <c r="D55" s="963"/>
      <c r="E55" s="963"/>
      <c r="F55" s="963"/>
      <c r="G55" s="963"/>
      <c r="H55" s="963"/>
      <c r="I55" s="963"/>
      <c r="J55" s="963"/>
      <c r="K55" s="963"/>
      <c r="L55" s="963"/>
      <c r="M55" s="963"/>
      <c r="N55" s="963"/>
      <c r="O55" s="963"/>
      <c r="P55" s="963"/>
      <c r="Q55" s="995"/>
      <c r="R55" s="996"/>
    </row>
    <row r="56" spans="1:18" ht="12.75">
      <c r="A56" s="994"/>
      <c r="B56" s="994"/>
      <c r="C56" s="963"/>
      <c r="D56" s="963"/>
      <c r="E56" s="963"/>
      <c r="F56" s="963"/>
      <c r="G56" s="963"/>
      <c r="H56" s="963"/>
      <c r="I56" s="963"/>
      <c r="J56" s="963"/>
      <c r="K56" s="963"/>
      <c r="L56" s="963"/>
      <c r="M56" s="963"/>
      <c r="N56" s="963"/>
      <c r="O56" s="963"/>
      <c r="P56" s="963"/>
      <c r="Q56" s="995"/>
      <c r="R56" s="996"/>
    </row>
    <row r="57" spans="1:18" ht="12.75">
      <c r="A57" s="980"/>
      <c r="B57" s="980"/>
      <c r="C57" s="964"/>
      <c r="D57" s="964"/>
      <c r="E57" s="964"/>
      <c r="F57" s="964"/>
      <c r="G57" s="964"/>
      <c r="H57" s="964"/>
      <c r="I57" s="964"/>
      <c r="J57" s="964"/>
      <c r="K57" s="964"/>
      <c r="L57" s="964"/>
      <c r="M57" s="964"/>
      <c r="N57" s="964"/>
      <c r="O57" s="964"/>
      <c r="P57" s="964"/>
      <c r="Q57" s="989"/>
      <c r="R57" s="990"/>
    </row>
    <row r="58" spans="1:18" ht="15.75">
      <c r="A58" s="974" t="s">
        <v>268</v>
      </c>
      <c r="B58" s="746" t="s">
        <v>1236</v>
      </c>
      <c r="C58" s="742"/>
      <c r="D58" s="742"/>
      <c r="E58" s="742"/>
      <c r="F58" s="742"/>
      <c r="G58" s="742"/>
      <c r="H58" s="742"/>
      <c r="I58" s="742"/>
      <c r="J58" s="742"/>
      <c r="K58" s="742"/>
      <c r="L58" s="742"/>
      <c r="M58" s="742"/>
      <c r="N58" s="742"/>
      <c r="O58" s="742"/>
      <c r="P58" s="742"/>
      <c r="Q58" s="991"/>
      <c r="R58" s="992"/>
    </row>
    <row r="59" spans="1:18" ht="12.75" customHeight="1">
      <c r="A59" s="974"/>
      <c r="B59" s="974" t="s">
        <v>1237</v>
      </c>
      <c r="C59" s="960">
        <v>23801</v>
      </c>
      <c r="D59" s="960">
        <v>0</v>
      </c>
      <c r="E59" s="960">
        <v>0</v>
      </c>
      <c r="F59" s="960">
        <v>23801</v>
      </c>
      <c r="G59" s="960">
        <v>0</v>
      </c>
      <c r="H59" s="960">
        <v>0</v>
      </c>
      <c r="I59" s="960">
        <v>23801</v>
      </c>
      <c r="J59" s="960">
        <v>0</v>
      </c>
      <c r="K59" s="960">
        <v>0</v>
      </c>
      <c r="L59" s="960">
        <v>0</v>
      </c>
      <c r="M59" s="960">
        <v>0</v>
      </c>
      <c r="N59" s="960">
        <v>0</v>
      </c>
      <c r="O59" s="960">
        <v>0</v>
      </c>
      <c r="P59" s="960">
        <v>0</v>
      </c>
      <c r="Q59" s="987">
        <v>23801</v>
      </c>
      <c r="R59" s="988"/>
    </row>
    <row r="60" spans="1:18" ht="12.75" customHeight="1">
      <c r="A60" s="974"/>
      <c r="B60" s="974"/>
      <c r="C60" s="960"/>
      <c r="D60" s="960"/>
      <c r="E60" s="960"/>
      <c r="F60" s="960"/>
      <c r="G60" s="960"/>
      <c r="H60" s="960"/>
      <c r="I60" s="960"/>
      <c r="J60" s="960"/>
      <c r="K60" s="960"/>
      <c r="L60" s="960"/>
      <c r="M60" s="960"/>
      <c r="N60" s="960"/>
      <c r="O60" s="960"/>
      <c r="P60" s="960"/>
      <c r="Q60" s="989"/>
      <c r="R60" s="990"/>
    </row>
    <row r="61" spans="1:18" ht="12.75" customHeight="1">
      <c r="A61" s="974"/>
      <c r="B61" s="974" t="s">
        <v>1238</v>
      </c>
      <c r="C61" s="962">
        <v>92</v>
      </c>
      <c r="D61" s="962">
        <v>0</v>
      </c>
      <c r="E61" s="962">
        <v>0</v>
      </c>
      <c r="F61" s="962">
        <v>92</v>
      </c>
      <c r="G61" s="962">
        <v>0</v>
      </c>
      <c r="H61" s="962">
        <v>0</v>
      </c>
      <c r="I61" s="962">
        <v>92</v>
      </c>
      <c r="J61" s="962">
        <v>0</v>
      </c>
      <c r="K61" s="962">
        <v>0</v>
      </c>
      <c r="L61" s="962">
        <v>0</v>
      </c>
      <c r="M61" s="962">
        <v>0</v>
      </c>
      <c r="N61" s="962">
        <v>0</v>
      </c>
      <c r="O61" s="962">
        <v>0</v>
      </c>
      <c r="P61" s="962">
        <v>0</v>
      </c>
      <c r="Q61" s="987">
        <v>92</v>
      </c>
      <c r="R61" s="988"/>
    </row>
    <row r="62" spans="1:18" ht="12.75" customHeight="1">
      <c r="A62" s="974"/>
      <c r="B62" s="974"/>
      <c r="C62" s="963"/>
      <c r="D62" s="963"/>
      <c r="E62" s="963"/>
      <c r="F62" s="963"/>
      <c r="G62" s="963"/>
      <c r="H62" s="963"/>
      <c r="I62" s="963"/>
      <c r="J62" s="963"/>
      <c r="K62" s="963"/>
      <c r="L62" s="963"/>
      <c r="M62" s="963"/>
      <c r="N62" s="963"/>
      <c r="O62" s="963"/>
      <c r="P62" s="963"/>
      <c r="Q62" s="995"/>
      <c r="R62" s="996"/>
    </row>
    <row r="63" spans="1:18" ht="12.75" customHeight="1">
      <c r="A63" s="974"/>
      <c r="B63" s="974"/>
      <c r="C63" s="964"/>
      <c r="D63" s="964"/>
      <c r="E63" s="964"/>
      <c r="F63" s="964"/>
      <c r="G63" s="964"/>
      <c r="H63" s="964"/>
      <c r="I63" s="964"/>
      <c r="J63" s="964"/>
      <c r="K63" s="964"/>
      <c r="L63" s="964"/>
      <c r="M63" s="964"/>
      <c r="N63" s="964"/>
      <c r="O63" s="964"/>
      <c r="P63" s="964"/>
      <c r="Q63" s="989"/>
      <c r="R63" s="990"/>
    </row>
    <row r="64" spans="1:18" ht="12.75">
      <c r="A64" s="997" t="s">
        <v>269</v>
      </c>
      <c r="B64" s="979" t="s">
        <v>1239</v>
      </c>
      <c r="C64" s="962"/>
      <c r="D64" s="962"/>
      <c r="E64" s="962"/>
      <c r="F64" s="962"/>
      <c r="G64" s="962"/>
      <c r="H64" s="962"/>
      <c r="I64" s="962"/>
      <c r="J64" s="962"/>
      <c r="K64" s="962"/>
      <c r="L64" s="962"/>
      <c r="M64" s="962"/>
      <c r="N64" s="962"/>
      <c r="O64" s="962"/>
      <c r="P64" s="962"/>
      <c r="Q64" s="987"/>
      <c r="R64" s="988"/>
    </row>
    <row r="65" spans="1:18" ht="12.75">
      <c r="A65" s="998"/>
      <c r="B65" s="994"/>
      <c r="C65" s="963"/>
      <c r="D65" s="963"/>
      <c r="E65" s="963"/>
      <c r="F65" s="963"/>
      <c r="G65" s="963"/>
      <c r="H65" s="963"/>
      <c r="I65" s="963"/>
      <c r="J65" s="963"/>
      <c r="K65" s="963"/>
      <c r="L65" s="963"/>
      <c r="M65" s="963"/>
      <c r="N65" s="963"/>
      <c r="O65" s="963"/>
      <c r="P65" s="963"/>
      <c r="Q65" s="995"/>
      <c r="R65" s="996"/>
    </row>
    <row r="66" spans="1:18" ht="12.75">
      <c r="A66" s="998"/>
      <c r="B66" s="994"/>
      <c r="C66" s="963"/>
      <c r="D66" s="963"/>
      <c r="E66" s="963"/>
      <c r="F66" s="963"/>
      <c r="G66" s="963"/>
      <c r="H66" s="963"/>
      <c r="I66" s="963"/>
      <c r="J66" s="963"/>
      <c r="K66" s="963"/>
      <c r="L66" s="963"/>
      <c r="M66" s="963"/>
      <c r="N66" s="963"/>
      <c r="O66" s="963"/>
      <c r="P66" s="963"/>
      <c r="Q66" s="995"/>
      <c r="R66" s="996"/>
    </row>
    <row r="67" spans="1:18" ht="12.75">
      <c r="A67" s="998"/>
      <c r="B67" s="980"/>
      <c r="C67" s="963"/>
      <c r="D67" s="963"/>
      <c r="E67" s="963"/>
      <c r="F67" s="963"/>
      <c r="G67" s="963"/>
      <c r="H67" s="963"/>
      <c r="I67" s="963"/>
      <c r="J67" s="963"/>
      <c r="K67" s="963"/>
      <c r="L67" s="963"/>
      <c r="M67" s="963"/>
      <c r="N67" s="963"/>
      <c r="O67" s="963"/>
      <c r="P67" s="963"/>
      <c r="Q67" s="995"/>
      <c r="R67" s="996"/>
    </row>
    <row r="68" spans="1:18" ht="15.75">
      <c r="A68" s="998"/>
      <c r="B68" s="732" t="s">
        <v>1240</v>
      </c>
      <c r="C68" s="742"/>
      <c r="D68" s="742"/>
      <c r="E68" s="742"/>
      <c r="F68" s="742"/>
      <c r="G68" s="742"/>
      <c r="H68" s="742"/>
      <c r="I68" s="742"/>
      <c r="J68" s="742"/>
      <c r="K68" s="742"/>
      <c r="L68" s="742"/>
      <c r="M68" s="742"/>
      <c r="N68" s="742"/>
      <c r="O68" s="742"/>
      <c r="P68" s="742"/>
      <c r="Q68" s="991"/>
      <c r="R68" s="992"/>
    </row>
    <row r="69" spans="1:18" ht="15.75">
      <c r="A69" s="998"/>
      <c r="B69" s="732" t="s">
        <v>1240</v>
      </c>
      <c r="C69" s="742"/>
      <c r="D69" s="742"/>
      <c r="E69" s="742"/>
      <c r="F69" s="742"/>
      <c r="G69" s="742"/>
      <c r="H69" s="742"/>
      <c r="I69" s="742"/>
      <c r="J69" s="742"/>
      <c r="K69" s="742"/>
      <c r="L69" s="742"/>
      <c r="M69" s="742"/>
      <c r="N69" s="742"/>
      <c r="O69" s="742"/>
      <c r="P69" s="742"/>
      <c r="Q69" s="991"/>
      <c r="R69" s="992"/>
    </row>
    <row r="70" spans="1:18" ht="15.75">
      <c r="A70" s="998"/>
      <c r="B70" s="732" t="s">
        <v>1240</v>
      </c>
      <c r="C70" s="742"/>
      <c r="D70" s="742"/>
      <c r="E70" s="742"/>
      <c r="F70" s="742"/>
      <c r="G70" s="742"/>
      <c r="H70" s="742"/>
      <c r="I70" s="742"/>
      <c r="J70" s="742"/>
      <c r="K70" s="742"/>
      <c r="L70" s="742"/>
      <c r="M70" s="742"/>
      <c r="N70" s="742"/>
      <c r="O70" s="742"/>
      <c r="P70" s="742"/>
      <c r="Q70" s="991"/>
      <c r="R70" s="992"/>
    </row>
    <row r="71" spans="1:18" ht="15.75">
      <c r="A71" s="999"/>
      <c r="B71" s="732" t="s">
        <v>1240</v>
      </c>
      <c r="C71" s="742"/>
      <c r="D71" s="742"/>
      <c r="E71" s="742"/>
      <c r="F71" s="742"/>
      <c r="G71" s="742"/>
      <c r="H71" s="742"/>
      <c r="I71" s="742"/>
      <c r="J71" s="742"/>
      <c r="K71" s="742"/>
      <c r="L71" s="742"/>
      <c r="M71" s="742"/>
      <c r="N71" s="742"/>
      <c r="O71" s="742"/>
      <c r="P71" s="742"/>
      <c r="Q71" s="991"/>
      <c r="R71" s="992"/>
    </row>
    <row r="72" spans="1:18" ht="12.75">
      <c r="A72" s="997" t="s">
        <v>270</v>
      </c>
      <c r="B72" s="979" t="s">
        <v>1241</v>
      </c>
      <c r="C72" s="960"/>
      <c r="D72" s="960"/>
      <c r="E72" s="960"/>
      <c r="F72" s="960"/>
      <c r="G72" s="960"/>
      <c r="H72" s="960"/>
      <c r="I72" s="960"/>
      <c r="J72" s="960"/>
      <c r="K72" s="960"/>
      <c r="L72" s="960"/>
      <c r="M72" s="960"/>
      <c r="N72" s="960"/>
      <c r="O72" s="960"/>
      <c r="P72" s="960"/>
      <c r="Q72" s="987"/>
      <c r="R72" s="988"/>
    </row>
    <row r="73" spans="1:18" ht="12.75">
      <c r="A73" s="998"/>
      <c r="B73" s="980"/>
      <c r="C73" s="960"/>
      <c r="D73" s="960"/>
      <c r="E73" s="960"/>
      <c r="F73" s="960"/>
      <c r="G73" s="960"/>
      <c r="H73" s="960"/>
      <c r="I73" s="960"/>
      <c r="J73" s="960"/>
      <c r="K73" s="960"/>
      <c r="L73" s="960"/>
      <c r="M73" s="960"/>
      <c r="N73" s="960"/>
      <c r="O73" s="960"/>
      <c r="P73" s="960"/>
      <c r="Q73" s="989"/>
      <c r="R73" s="990"/>
    </row>
    <row r="74" spans="1:18" ht="15.75">
      <c r="A74" s="998"/>
      <c r="B74" s="732" t="s">
        <v>1240</v>
      </c>
      <c r="C74" s="742"/>
      <c r="D74" s="742"/>
      <c r="E74" s="742"/>
      <c r="F74" s="742"/>
      <c r="G74" s="742"/>
      <c r="H74" s="742"/>
      <c r="I74" s="742"/>
      <c r="J74" s="742"/>
      <c r="K74" s="742"/>
      <c r="L74" s="742"/>
      <c r="M74" s="742"/>
      <c r="N74" s="742"/>
      <c r="O74" s="742"/>
      <c r="P74" s="742"/>
      <c r="Q74" s="991"/>
      <c r="R74" s="992"/>
    </row>
    <row r="75" spans="1:18" ht="15.75">
      <c r="A75" s="998"/>
      <c r="B75" s="732" t="s">
        <v>1240</v>
      </c>
      <c r="C75" s="742"/>
      <c r="D75" s="742"/>
      <c r="E75" s="742"/>
      <c r="F75" s="742"/>
      <c r="G75" s="742"/>
      <c r="H75" s="742"/>
      <c r="I75" s="742"/>
      <c r="J75" s="742"/>
      <c r="K75" s="742"/>
      <c r="L75" s="742"/>
      <c r="M75" s="742"/>
      <c r="N75" s="742"/>
      <c r="O75" s="742"/>
      <c r="P75" s="742"/>
      <c r="Q75" s="991"/>
      <c r="R75" s="992"/>
    </row>
    <row r="76" spans="1:18" ht="15.75">
      <c r="A76" s="998"/>
      <c r="B76" s="732" t="s">
        <v>1240</v>
      </c>
      <c r="C76" s="742"/>
      <c r="D76" s="742"/>
      <c r="E76" s="742"/>
      <c r="F76" s="742"/>
      <c r="G76" s="742"/>
      <c r="H76" s="742"/>
      <c r="I76" s="742"/>
      <c r="J76" s="742"/>
      <c r="K76" s="742"/>
      <c r="L76" s="742"/>
      <c r="M76" s="742"/>
      <c r="N76" s="742"/>
      <c r="O76" s="742"/>
      <c r="P76" s="742"/>
      <c r="Q76" s="991"/>
      <c r="R76" s="992"/>
    </row>
    <row r="77" spans="1:18" ht="15.75">
      <c r="A77" s="999"/>
      <c r="B77" s="732" t="s">
        <v>1240</v>
      </c>
      <c r="C77" s="742"/>
      <c r="D77" s="742"/>
      <c r="E77" s="742"/>
      <c r="F77" s="742"/>
      <c r="G77" s="742"/>
      <c r="H77" s="742"/>
      <c r="I77" s="742"/>
      <c r="J77" s="742"/>
      <c r="K77" s="742"/>
      <c r="L77" s="742"/>
      <c r="M77" s="742"/>
      <c r="N77" s="742"/>
      <c r="O77" s="742"/>
      <c r="P77" s="742"/>
      <c r="Q77" s="991"/>
      <c r="R77" s="992"/>
    </row>
    <row r="78" spans="1:18" ht="12.75">
      <c r="A78" s="974" t="s">
        <v>271</v>
      </c>
      <c r="B78" s="974" t="s">
        <v>1242</v>
      </c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</row>
    <row r="79" spans="1:18" ht="12.75">
      <c r="A79" s="974"/>
      <c r="B79" s="974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</row>
    <row r="80" spans="1:18" ht="12.75">
      <c r="A80" s="974"/>
      <c r="B80" s="974"/>
      <c r="C80" s="960"/>
      <c r="D80" s="960"/>
      <c r="E80" s="960"/>
      <c r="F80" s="960"/>
      <c r="G80" s="960"/>
      <c r="H80" s="960"/>
      <c r="I80" s="960"/>
      <c r="J80" s="960"/>
      <c r="K80" s="960"/>
      <c r="L80" s="960"/>
      <c r="M80" s="960"/>
      <c r="N80" s="960"/>
      <c r="O80" s="960"/>
      <c r="P80" s="960"/>
      <c r="Q80" s="960"/>
      <c r="R80" s="960"/>
    </row>
    <row r="81" spans="1:18" ht="12.75">
      <c r="A81" s="974"/>
      <c r="B81" s="974"/>
      <c r="C81" s="960"/>
      <c r="D81" s="960"/>
      <c r="E81" s="960"/>
      <c r="F81" s="960"/>
      <c r="G81" s="960"/>
      <c r="H81" s="960"/>
      <c r="I81" s="960"/>
      <c r="J81" s="960"/>
      <c r="K81" s="960"/>
      <c r="L81" s="960"/>
      <c r="M81" s="960"/>
      <c r="N81" s="960"/>
      <c r="O81" s="960"/>
      <c r="P81" s="960"/>
      <c r="Q81" s="960"/>
      <c r="R81" s="960"/>
    </row>
    <row r="82" spans="1:18" ht="12.75">
      <c r="A82" s="974"/>
      <c r="B82" s="974"/>
      <c r="C82" s="960"/>
      <c r="D82" s="960"/>
      <c r="E82" s="960"/>
      <c r="F82" s="960"/>
      <c r="G82" s="960"/>
      <c r="H82" s="960"/>
      <c r="I82" s="960"/>
      <c r="J82" s="960"/>
      <c r="K82" s="960"/>
      <c r="L82" s="960"/>
      <c r="M82" s="960"/>
      <c r="N82" s="960"/>
      <c r="O82" s="960"/>
      <c r="P82" s="960"/>
      <c r="Q82" s="960"/>
      <c r="R82" s="960"/>
    </row>
    <row r="83" spans="1:18" ht="12.75">
      <c r="A83" s="974"/>
      <c r="B83" s="974"/>
      <c r="C83" s="960"/>
      <c r="D83" s="960"/>
      <c r="E83" s="960"/>
      <c r="F83" s="960"/>
      <c r="G83" s="960"/>
      <c r="H83" s="960"/>
      <c r="I83" s="960"/>
      <c r="J83" s="960"/>
      <c r="K83" s="960"/>
      <c r="L83" s="960"/>
      <c r="M83" s="960"/>
      <c r="N83" s="960"/>
      <c r="O83" s="960"/>
      <c r="P83" s="960"/>
      <c r="Q83" s="960"/>
      <c r="R83" s="960"/>
    </row>
    <row r="84" spans="1:18" ht="12.75">
      <c r="A84" s="974"/>
      <c r="B84" s="974"/>
      <c r="C84" s="960"/>
      <c r="D84" s="960"/>
      <c r="E84" s="960"/>
      <c r="F84" s="960"/>
      <c r="G84" s="960"/>
      <c r="H84" s="960"/>
      <c r="I84" s="960"/>
      <c r="J84" s="960"/>
      <c r="K84" s="960"/>
      <c r="L84" s="960"/>
      <c r="M84" s="960"/>
      <c r="N84" s="960"/>
      <c r="O84" s="960"/>
      <c r="P84" s="960"/>
      <c r="Q84" s="960"/>
      <c r="R84" s="960"/>
    </row>
    <row r="85" spans="1:18" ht="12.75">
      <c r="A85" s="974"/>
      <c r="B85" s="974"/>
      <c r="C85" s="960"/>
      <c r="D85" s="960"/>
      <c r="E85" s="960"/>
      <c r="F85" s="960"/>
      <c r="G85" s="960"/>
      <c r="H85" s="960"/>
      <c r="I85" s="960"/>
      <c r="J85" s="960"/>
      <c r="K85" s="960"/>
      <c r="L85" s="960"/>
      <c r="M85" s="960"/>
      <c r="N85" s="960"/>
      <c r="O85" s="960"/>
      <c r="P85" s="960"/>
      <c r="Q85" s="960"/>
      <c r="R85" s="960"/>
    </row>
    <row r="86" spans="1:18" ht="12.75" customHeight="1">
      <c r="A86" s="974"/>
      <c r="B86" s="1000" t="s">
        <v>1243</v>
      </c>
      <c r="C86" s="960">
        <v>0</v>
      </c>
      <c r="D86" s="960">
        <v>0</v>
      </c>
      <c r="E86" s="960">
        <v>0</v>
      </c>
      <c r="F86" s="960">
        <v>0</v>
      </c>
      <c r="G86" s="960">
        <v>0</v>
      </c>
      <c r="H86" s="960">
        <v>0</v>
      </c>
      <c r="I86" s="960">
        <v>0</v>
      </c>
      <c r="J86" s="960">
        <v>0</v>
      </c>
      <c r="K86" s="960">
        <v>0</v>
      </c>
      <c r="L86" s="960">
        <v>0</v>
      </c>
      <c r="M86" s="960">
        <v>0</v>
      </c>
      <c r="N86" s="960">
        <v>0</v>
      </c>
      <c r="O86" s="960">
        <v>0</v>
      </c>
      <c r="P86" s="960">
        <v>0</v>
      </c>
      <c r="Q86" s="960">
        <v>0</v>
      </c>
      <c r="R86" s="960"/>
    </row>
    <row r="87" spans="1:18" ht="12.75" customHeight="1">
      <c r="A87" s="974"/>
      <c r="B87" s="1000"/>
      <c r="C87" s="960"/>
      <c r="D87" s="960"/>
      <c r="E87" s="960"/>
      <c r="F87" s="960"/>
      <c r="G87" s="960"/>
      <c r="H87" s="960"/>
      <c r="I87" s="960"/>
      <c r="J87" s="960"/>
      <c r="K87" s="960"/>
      <c r="L87" s="960"/>
      <c r="M87" s="960"/>
      <c r="N87" s="960"/>
      <c r="O87" s="960"/>
      <c r="P87" s="960"/>
      <c r="Q87" s="960"/>
      <c r="R87" s="960"/>
    </row>
    <row r="88" spans="1:18" ht="12.75" customHeight="1">
      <c r="A88" s="974"/>
      <c r="B88" s="1000" t="s">
        <v>1244</v>
      </c>
      <c r="C88" s="960">
        <v>0</v>
      </c>
      <c r="D88" s="960">
        <v>0</v>
      </c>
      <c r="E88" s="960">
        <v>0</v>
      </c>
      <c r="F88" s="960">
        <v>0</v>
      </c>
      <c r="G88" s="960">
        <v>0</v>
      </c>
      <c r="H88" s="960">
        <v>0</v>
      </c>
      <c r="I88" s="960">
        <v>0</v>
      </c>
      <c r="J88" s="960">
        <v>0</v>
      </c>
      <c r="K88" s="960">
        <v>0</v>
      </c>
      <c r="L88" s="960">
        <v>0</v>
      </c>
      <c r="M88" s="960">
        <v>0</v>
      </c>
      <c r="N88" s="960">
        <v>0</v>
      </c>
      <c r="O88" s="960">
        <v>0</v>
      </c>
      <c r="P88" s="960">
        <v>0</v>
      </c>
      <c r="Q88" s="960">
        <v>0</v>
      </c>
      <c r="R88" s="960"/>
    </row>
    <row r="89" spans="1:18" ht="12.75" customHeight="1">
      <c r="A89" s="974"/>
      <c r="B89" s="1000"/>
      <c r="C89" s="960"/>
      <c r="D89" s="960"/>
      <c r="E89" s="960"/>
      <c r="F89" s="960"/>
      <c r="G89" s="960"/>
      <c r="H89" s="960"/>
      <c r="I89" s="960"/>
      <c r="J89" s="960"/>
      <c r="K89" s="960"/>
      <c r="L89" s="960"/>
      <c r="M89" s="960"/>
      <c r="N89" s="960"/>
      <c r="O89" s="960"/>
      <c r="P89" s="960"/>
      <c r="Q89" s="960"/>
      <c r="R89" s="960"/>
    </row>
    <row r="90" spans="1:18" ht="12.75" customHeight="1">
      <c r="A90" s="974"/>
      <c r="B90" s="1000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</row>
    <row r="91" spans="1:18" ht="12.75">
      <c r="A91" s="974"/>
      <c r="B91" s="1002" t="s">
        <v>1245</v>
      </c>
      <c r="C91" s="1001"/>
      <c r="D91" s="1001"/>
      <c r="E91" s="1001"/>
      <c r="F91" s="1001"/>
      <c r="G91" s="1001"/>
      <c r="H91" s="1001"/>
      <c r="I91" s="1001"/>
      <c r="J91" s="1001"/>
      <c r="K91" s="1001"/>
      <c r="L91" s="1001"/>
      <c r="M91" s="1001"/>
      <c r="N91" s="1001"/>
      <c r="O91" s="1001"/>
      <c r="P91" s="1001"/>
      <c r="Q91" s="987"/>
      <c r="R91" s="988"/>
    </row>
    <row r="92" spans="1:18" ht="12.75">
      <c r="A92" s="974"/>
      <c r="B92" s="1003"/>
      <c r="C92" s="1001"/>
      <c r="D92" s="1001"/>
      <c r="E92" s="1001"/>
      <c r="F92" s="1001"/>
      <c r="G92" s="1001"/>
      <c r="H92" s="1001"/>
      <c r="I92" s="1001"/>
      <c r="J92" s="1001"/>
      <c r="K92" s="1001"/>
      <c r="L92" s="1001"/>
      <c r="M92" s="1001"/>
      <c r="N92" s="1001"/>
      <c r="O92" s="1001"/>
      <c r="P92" s="1001"/>
      <c r="Q92" s="989"/>
      <c r="R92" s="990"/>
    </row>
    <row r="93" spans="1:18" ht="12.75">
      <c r="A93" s="974"/>
      <c r="B93" s="1002" t="s">
        <v>1246</v>
      </c>
      <c r="C93" s="1001"/>
      <c r="D93" s="954"/>
      <c r="E93" s="954"/>
      <c r="F93" s="954"/>
      <c r="G93" s="954"/>
      <c r="H93" s="954"/>
      <c r="I93" s="954"/>
      <c r="J93" s="954"/>
      <c r="K93" s="954"/>
      <c r="L93" s="954"/>
      <c r="M93" s="954"/>
      <c r="N93" s="954"/>
      <c r="O93" s="954"/>
      <c r="P93" s="954"/>
      <c r="Q93" s="954"/>
      <c r="R93" s="954"/>
    </row>
    <row r="94" spans="1:18" ht="12.75">
      <c r="A94" s="974"/>
      <c r="B94" s="1003"/>
      <c r="C94" s="1001"/>
      <c r="D94" s="954"/>
      <c r="E94" s="954"/>
      <c r="F94" s="954"/>
      <c r="G94" s="954"/>
      <c r="H94" s="954"/>
      <c r="I94" s="954"/>
      <c r="J94" s="954"/>
      <c r="K94" s="954"/>
      <c r="L94" s="954"/>
      <c r="M94" s="954"/>
      <c r="N94" s="954"/>
      <c r="O94" s="954"/>
      <c r="P94" s="954"/>
      <c r="Q94" s="954"/>
      <c r="R94" s="954"/>
    </row>
    <row r="95" spans="1:18" ht="12.75">
      <c r="A95" s="1002"/>
      <c r="B95" s="1002" t="s">
        <v>1247</v>
      </c>
      <c r="C95" s="1005"/>
      <c r="D95" s="962"/>
      <c r="E95" s="962"/>
      <c r="F95" s="962"/>
      <c r="G95" s="962"/>
      <c r="H95" s="962"/>
      <c r="I95" s="962"/>
      <c r="J95" s="962"/>
      <c r="K95" s="962"/>
      <c r="L95" s="962"/>
      <c r="M95" s="962"/>
      <c r="N95" s="962"/>
      <c r="O95" s="962"/>
      <c r="P95" s="962"/>
      <c r="Q95" s="987"/>
      <c r="R95" s="988"/>
    </row>
    <row r="96" spans="1:18" ht="12.75">
      <c r="A96" s="1004"/>
      <c r="B96" s="1004"/>
      <c r="C96" s="1006"/>
      <c r="D96" s="963"/>
      <c r="E96" s="963"/>
      <c r="F96" s="963"/>
      <c r="G96" s="963"/>
      <c r="H96" s="963"/>
      <c r="I96" s="963"/>
      <c r="J96" s="963"/>
      <c r="K96" s="963"/>
      <c r="L96" s="963"/>
      <c r="M96" s="963"/>
      <c r="N96" s="963"/>
      <c r="O96" s="963"/>
      <c r="P96" s="963"/>
      <c r="Q96" s="995"/>
      <c r="R96" s="996"/>
    </row>
    <row r="97" spans="1:18" ht="12.75">
      <c r="A97" s="1003"/>
      <c r="B97" s="1003"/>
      <c r="C97" s="1007"/>
      <c r="D97" s="964"/>
      <c r="E97" s="964"/>
      <c r="F97" s="964"/>
      <c r="G97" s="964"/>
      <c r="H97" s="964"/>
      <c r="I97" s="964"/>
      <c r="J97" s="964"/>
      <c r="K97" s="964"/>
      <c r="L97" s="964"/>
      <c r="M97" s="964"/>
      <c r="N97" s="964"/>
      <c r="O97" s="964"/>
      <c r="P97" s="964"/>
      <c r="Q97" s="989"/>
      <c r="R97" s="990"/>
    </row>
    <row r="98" s="698" customFormat="1" ht="12.75"/>
    <row r="99" spans="1:18" s="698" customFormat="1" ht="12.75">
      <c r="A99" s="1008" t="s">
        <v>1248</v>
      </c>
      <c r="B99" s="1008"/>
      <c r="C99" s="1008"/>
      <c r="D99" s="1008"/>
      <c r="E99" s="1008"/>
      <c r="F99" s="1008"/>
      <c r="G99" s="1008"/>
      <c r="H99" s="1008"/>
      <c r="I99" s="1008"/>
      <c r="J99" s="1008"/>
      <c r="K99" s="1008"/>
      <c r="L99" s="1008"/>
      <c r="M99" s="1008"/>
      <c r="N99" s="1008"/>
      <c r="O99" s="1008"/>
      <c r="P99" s="1008"/>
      <c r="Q99" s="1008"/>
      <c r="R99" s="1008"/>
    </row>
    <row r="100" spans="1:18" s="698" customFormat="1" ht="12.75">
      <c r="A100" s="748"/>
      <c r="B100" s="748"/>
      <c r="C100" s="748"/>
      <c r="D100" s="748"/>
      <c r="E100" s="748"/>
      <c r="F100" s="748"/>
      <c r="G100" s="748"/>
      <c r="H100" s="748"/>
      <c r="I100" s="748"/>
      <c r="J100" s="748"/>
      <c r="K100" s="748"/>
      <c r="L100" s="748"/>
      <c r="M100" s="748"/>
      <c r="N100" s="748"/>
      <c r="O100" s="748"/>
      <c r="P100" s="748"/>
      <c r="Q100" s="748"/>
      <c r="R100" s="748"/>
    </row>
    <row r="101" spans="1:10" ht="15.75">
      <c r="A101" s="736" t="s">
        <v>1253</v>
      </c>
      <c r="D101" s="1009" t="s">
        <v>1251</v>
      </c>
      <c r="E101" s="1009"/>
      <c r="F101" s="1009"/>
      <c r="H101" s="1010" t="s">
        <v>1252</v>
      </c>
      <c r="I101" s="1011"/>
      <c r="J101" s="1011"/>
    </row>
  </sheetData>
  <sheetProtection password="CC75" sheet="1"/>
  <mergeCells count="375">
    <mergeCell ref="A99:R99"/>
    <mergeCell ref="D101:F101"/>
    <mergeCell ref="H101:J101"/>
    <mergeCell ref="L95:L97"/>
    <mergeCell ref="M95:M97"/>
    <mergeCell ref="N95:N97"/>
    <mergeCell ref="O95:O97"/>
    <mergeCell ref="P95:P97"/>
    <mergeCell ref="Q95:R97"/>
    <mergeCell ref="F95:F97"/>
    <mergeCell ref="H95:H97"/>
    <mergeCell ref="I95:I97"/>
    <mergeCell ref="J95:J97"/>
    <mergeCell ref="K95:K97"/>
    <mergeCell ref="M93:M94"/>
    <mergeCell ref="H93:H94"/>
    <mergeCell ref="I93:I94"/>
    <mergeCell ref="J93:J94"/>
    <mergeCell ref="K93:K94"/>
    <mergeCell ref="O93:O94"/>
    <mergeCell ref="P93:P94"/>
    <mergeCell ref="Q93:R94"/>
    <mergeCell ref="A95:A97"/>
    <mergeCell ref="B95:B97"/>
    <mergeCell ref="C95:C97"/>
    <mergeCell ref="D95:D97"/>
    <mergeCell ref="E95:E97"/>
    <mergeCell ref="G93:G94"/>
    <mergeCell ref="G95:G97"/>
    <mergeCell ref="N91:N92"/>
    <mergeCell ref="O91:O92"/>
    <mergeCell ref="P91:P92"/>
    <mergeCell ref="Q91:R92"/>
    <mergeCell ref="A93:A94"/>
    <mergeCell ref="B93:B94"/>
    <mergeCell ref="C93:C94"/>
    <mergeCell ref="D93:D94"/>
    <mergeCell ref="E93:E94"/>
    <mergeCell ref="N93:N94"/>
    <mergeCell ref="F93:F94"/>
    <mergeCell ref="H91:H92"/>
    <mergeCell ref="I91:I92"/>
    <mergeCell ref="J91:J92"/>
    <mergeCell ref="K91:K92"/>
    <mergeCell ref="L91:L92"/>
    <mergeCell ref="G91:G92"/>
    <mergeCell ref="L93:L94"/>
    <mergeCell ref="M91:M92"/>
    <mergeCell ref="O88:O90"/>
    <mergeCell ref="P88:P90"/>
    <mergeCell ref="Q88:R90"/>
    <mergeCell ref="A91:A92"/>
    <mergeCell ref="B91:B92"/>
    <mergeCell ref="C91:C92"/>
    <mergeCell ref="D91:D92"/>
    <mergeCell ref="E91:E92"/>
    <mergeCell ref="F91:F92"/>
    <mergeCell ref="I88:I90"/>
    <mergeCell ref="J88:J90"/>
    <mergeCell ref="K88:K90"/>
    <mergeCell ref="L88:L90"/>
    <mergeCell ref="M88:M90"/>
    <mergeCell ref="N88:N90"/>
    <mergeCell ref="O86:O87"/>
    <mergeCell ref="P86:P87"/>
    <mergeCell ref="Q86:R87"/>
    <mergeCell ref="B88:B90"/>
    <mergeCell ref="C88:C90"/>
    <mergeCell ref="D88:D90"/>
    <mergeCell ref="E88:E90"/>
    <mergeCell ref="F88:F90"/>
    <mergeCell ref="G88:G90"/>
    <mergeCell ref="H88:H90"/>
    <mergeCell ref="I86:I87"/>
    <mergeCell ref="J86:J87"/>
    <mergeCell ref="K86:K87"/>
    <mergeCell ref="L86:L87"/>
    <mergeCell ref="M86:M87"/>
    <mergeCell ref="N86:N87"/>
    <mergeCell ref="O78:O85"/>
    <mergeCell ref="P78:P85"/>
    <mergeCell ref="Q78:R85"/>
    <mergeCell ref="B86:B87"/>
    <mergeCell ref="C86:C87"/>
    <mergeCell ref="D86:D87"/>
    <mergeCell ref="E86:E87"/>
    <mergeCell ref="F86:F87"/>
    <mergeCell ref="G86:G87"/>
    <mergeCell ref="H86:H87"/>
    <mergeCell ref="I78:I85"/>
    <mergeCell ref="J78:J85"/>
    <mergeCell ref="K78:K85"/>
    <mergeCell ref="L78:L85"/>
    <mergeCell ref="M78:M85"/>
    <mergeCell ref="N78:N85"/>
    <mergeCell ref="Q76:R76"/>
    <mergeCell ref="Q77:R77"/>
    <mergeCell ref="A78:A90"/>
    <mergeCell ref="B78:B85"/>
    <mergeCell ref="C78:C85"/>
    <mergeCell ref="D78:D85"/>
    <mergeCell ref="E78:E85"/>
    <mergeCell ref="F78:F85"/>
    <mergeCell ref="G78:G85"/>
    <mergeCell ref="H78:H85"/>
    <mergeCell ref="N72:N73"/>
    <mergeCell ref="O72:O73"/>
    <mergeCell ref="P72:P73"/>
    <mergeCell ref="Q72:R73"/>
    <mergeCell ref="Q74:R74"/>
    <mergeCell ref="Q75:R75"/>
    <mergeCell ref="H72:H73"/>
    <mergeCell ref="I72:I73"/>
    <mergeCell ref="J72:J73"/>
    <mergeCell ref="K72:K73"/>
    <mergeCell ref="L72:L73"/>
    <mergeCell ref="M72:M73"/>
    <mergeCell ref="Q69:R69"/>
    <mergeCell ref="Q70:R70"/>
    <mergeCell ref="Q71:R71"/>
    <mergeCell ref="A72:A77"/>
    <mergeCell ref="B72:B73"/>
    <mergeCell ref="C72:C73"/>
    <mergeCell ref="D72:D73"/>
    <mergeCell ref="E72:E73"/>
    <mergeCell ref="F72:F73"/>
    <mergeCell ref="G72:G73"/>
    <mergeCell ref="M64:M67"/>
    <mergeCell ref="N64:N67"/>
    <mergeCell ref="O64:O67"/>
    <mergeCell ref="P64:P67"/>
    <mergeCell ref="Q64:R67"/>
    <mergeCell ref="Q68:R68"/>
    <mergeCell ref="G64:G67"/>
    <mergeCell ref="H64:H67"/>
    <mergeCell ref="I64:I67"/>
    <mergeCell ref="J64:J67"/>
    <mergeCell ref="K64:K67"/>
    <mergeCell ref="L64:L67"/>
    <mergeCell ref="N61:N63"/>
    <mergeCell ref="O61:O63"/>
    <mergeCell ref="P61:P63"/>
    <mergeCell ref="Q61:R63"/>
    <mergeCell ref="A64:A71"/>
    <mergeCell ref="B64:B67"/>
    <mergeCell ref="C64:C67"/>
    <mergeCell ref="D64:D67"/>
    <mergeCell ref="E64:E67"/>
    <mergeCell ref="F64:F67"/>
    <mergeCell ref="H61:H63"/>
    <mergeCell ref="I61:I63"/>
    <mergeCell ref="J61:J63"/>
    <mergeCell ref="K61:K63"/>
    <mergeCell ref="L61:L63"/>
    <mergeCell ref="M61:M63"/>
    <mergeCell ref="B61:B63"/>
    <mergeCell ref="C61:C63"/>
    <mergeCell ref="D61:D63"/>
    <mergeCell ref="E61:E63"/>
    <mergeCell ref="F61:F63"/>
    <mergeCell ref="G61:G63"/>
    <mergeCell ref="L59:L60"/>
    <mergeCell ref="M59:M60"/>
    <mergeCell ref="N59:N60"/>
    <mergeCell ref="O59:O60"/>
    <mergeCell ref="P59:P60"/>
    <mergeCell ref="Q59:R60"/>
    <mergeCell ref="F59:F60"/>
    <mergeCell ref="G59:G60"/>
    <mergeCell ref="H59:H60"/>
    <mergeCell ref="I59:I60"/>
    <mergeCell ref="J59:J60"/>
    <mergeCell ref="K59:K60"/>
    <mergeCell ref="N53:N57"/>
    <mergeCell ref="O53:O57"/>
    <mergeCell ref="P53:P57"/>
    <mergeCell ref="Q53:R57"/>
    <mergeCell ref="A58:A63"/>
    <mergeCell ref="Q58:R58"/>
    <mergeCell ref="B59:B60"/>
    <mergeCell ref="C59:C60"/>
    <mergeCell ref="D59:D60"/>
    <mergeCell ref="E59:E60"/>
    <mergeCell ref="H53:H57"/>
    <mergeCell ref="I53:I57"/>
    <mergeCell ref="J53:J57"/>
    <mergeCell ref="K53:K57"/>
    <mergeCell ref="L53:L57"/>
    <mergeCell ref="M53:M57"/>
    <mergeCell ref="O50:O52"/>
    <mergeCell ref="P50:P52"/>
    <mergeCell ref="Q50:R52"/>
    <mergeCell ref="A53:A57"/>
    <mergeCell ref="B53:B57"/>
    <mergeCell ref="C53:C57"/>
    <mergeCell ref="D53:D57"/>
    <mergeCell ref="E53:E57"/>
    <mergeCell ref="F53:F57"/>
    <mergeCell ref="G53:G57"/>
    <mergeCell ref="I50:I52"/>
    <mergeCell ref="J50:J52"/>
    <mergeCell ref="K50:K52"/>
    <mergeCell ref="L50:L52"/>
    <mergeCell ref="M50:M52"/>
    <mergeCell ref="N50:N52"/>
    <mergeCell ref="P46:P49"/>
    <mergeCell ref="Q46:R49"/>
    <mergeCell ref="A50:A52"/>
    <mergeCell ref="B50:B52"/>
    <mergeCell ref="C50:C52"/>
    <mergeCell ref="D50:D52"/>
    <mergeCell ref="E50:E52"/>
    <mergeCell ref="F50:F52"/>
    <mergeCell ref="G50:G52"/>
    <mergeCell ref="H50:H52"/>
    <mergeCell ref="J46:J49"/>
    <mergeCell ref="K46:K49"/>
    <mergeCell ref="L46:L49"/>
    <mergeCell ref="M46:M49"/>
    <mergeCell ref="N46:N49"/>
    <mergeCell ref="O46:O49"/>
    <mergeCell ref="Q45:R45"/>
    <mergeCell ref="A46:A49"/>
    <mergeCell ref="B46:B49"/>
    <mergeCell ref="C46:C49"/>
    <mergeCell ref="D46:D49"/>
    <mergeCell ref="E46:E49"/>
    <mergeCell ref="F46:F49"/>
    <mergeCell ref="G46:G49"/>
    <mergeCell ref="H46:H49"/>
    <mergeCell ref="I46:I49"/>
    <mergeCell ref="M42:M43"/>
    <mergeCell ref="N42:N43"/>
    <mergeCell ref="O42:O43"/>
    <mergeCell ref="P42:P43"/>
    <mergeCell ref="Q42:R43"/>
    <mergeCell ref="Q44:R44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L40:L41"/>
    <mergeCell ref="M40:M41"/>
    <mergeCell ref="N40:N41"/>
    <mergeCell ref="O40:O41"/>
    <mergeCell ref="P40:P41"/>
    <mergeCell ref="Q40:R41"/>
    <mergeCell ref="F40:F41"/>
    <mergeCell ref="G40:G41"/>
    <mergeCell ref="H40:H41"/>
    <mergeCell ref="I40:I41"/>
    <mergeCell ref="J40:J41"/>
    <mergeCell ref="K40:K41"/>
    <mergeCell ref="M38:M39"/>
    <mergeCell ref="N38:N39"/>
    <mergeCell ref="O38:O39"/>
    <mergeCell ref="P38:P39"/>
    <mergeCell ref="Q38:R39"/>
    <mergeCell ref="A40:A41"/>
    <mergeCell ref="B40:B41"/>
    <mergeCell ref="C40:C41"/>
    <mergeCell ref="D40:D41"/>
    <mergeCell ref="E40:E41"/>
    <mergeCell ref="G38:G39"/>
    <mergeCell ref="H38:H39"/>
    <mergeCell ref="I38:I39"/>
    <mergeCell ref="J38:J39"/>
    <mergeCell ref="K38:K39"/>
    <mergeCell ref="L38:L39"/>
    <mergeCell ref="N35:N37"/>
    <mergeCell ref="O35:O37"/>
    <mergeCell ref="P35:P37"/>
    <mergeCell ref="Q35:R37"/>
    <mergeCell ref="A38:A39"/>
    <mergeCell ref="B38:B39"/>
    <mergeCell ref="C38:C39"/>
    <mergeCell ref="D38:D39"/>
    <mergeCell ref="E38:E39"/>
    <mergeCell ref="F38:F39"/>
    <mergeCell ref="H35:H37"/>
    <mergeCell ref="I35:I37"/>
    <mergeCell ref="J35:J37"/>
    <mergeCell ref="K35:K37"/>
    <mergeCell ref="L35:L37"/>
    <mergeCell ref="M35:M37"/>
    <mergeCell ref="B35:B37"/>
    <mergeCell ref="C35:C37"/>
    <mergeCell ref="D35:D37"/>
    <mergeCell ref="E35:E37"/>
    <mergeCell ref="F35:F37"/>
    <mergeCell ref="G35:G37"/>
    <mergeCell ref="L33:L34"/>
    <mergeCell ref="M33:M34"/>
    <mergeCell ref="N33:N34"/>
    <mergeCell ref="O33:O34"/>
    <mergeCell ref="P33:P34"/>
    <mergeCell ref="Q33:R34"/>
    <mergeCell ref="F33:F34"/>
    <mergeCell ref="G33:G34"/>
    <mergeCell ref="H33:H34"/>
    <mergeCell ref="I33:I34"/>
    <mergeCell ref="J33:J34"/>
    <mergeCell ref="K33:K34"/>
    <mergeCell ref="M29:M31"/>
    <mergeCell ref="N29:N31"/>
    <mergeCell ref="O29:O31"/>
    <mergeCell ref="P29:P31"/>
    <mergeCell ref="Q29:R31"/>
    <mergeCell ref="A32:A37"/>
    <mergeCell ref="B33:B34"/>
    <mergeCell ref="C33:C34"/>
    <mergeCell ref="D33:D34"/>
    <mergeCell ref="E33:E34"/>
    <mergeCell ref="G29:G31"/>
    <mergeCell ref="H29:H31"/>
    <mergeCell ref="I29:I31"/>
    <mergeCell ref="J29:J31"/>
    <mergeCell ref="K29:K31"/>
    <mergeCell ref="L29:L31"/>
    <mergeCell ref="N26:N28"/>
    <mergeCell ref="O26:O28"/>
    <mergeCell ref="P26:P28"/>
    <mergeCell ref="Q26:R28"/>
    <mergeCell ref="A29:A31"/>
    <mergeCell ref="B29:B31"/>
    <mergeCell ref="C29:C31"/>
    <mergeCell ref="D29:D31"/>
    <mergeCell ref="E29:E31"/>
    <mergeCell ref="F29:F31"/>
    <mergeCell ref="H26:H28"/>
    <mergeCell ref="I26:I28"/>
    <mergeCell ref="J26:J28"/>
    <mergeCell ref="K26:K28"/>
    <mergeCell ref="L26:L28"/>
    <mergeCell ref="M26:M28"/>
    <mergeCell ref="A24:B24"/>
    <mergeCell ref="A25:B25"/>
    <mergeCell ref="Q25:R25"/>
    <mergeCell ref="A26:A28"/>
    <mergeCell ref="B26:B28"/>
    <mergeCell ref="C26:C28"/>
    <mergeCell ref="D26:D28"/>
    <mergeCell ref="E26:E28"/>
    <mergeCell ref="F26:F28"/>
    <mergeCell ref="G26:G28"/>
    <mergeCell ref="J17:J24"/>
    <mergeCell ref="K17:K24"/>
    <mergeCell ref="L17:L24"/>
    <mergeCell ref="M17:M24"/>
    <mergeCell ref="N17:N24"/>
    <mergeCell ref="O17:O24"/>
    <mergeCell ref="C17:C24"/>
    <mergeCell ref="D17:D24"/>
    <mergeCell ref="E17:E24"/>
    <mergeCell ref="F17:F24"/>
    <mergeCell ref="G17:G24"/>
    <mergeCell ref="H17:H24"/>
    <mergeCell ref="A2:R5"/>
    <mergeCell ref="A6:R6"/>
    <mergeCell ref="A7:B23"/>
    <mergeCell ref="C7:F16"/>
    <mergeCell ref="G7:H16"/>
    <mergeCell ref="I7:I24"/>
    <mergeCell ref="J7:M16"/>
    <mergeCell ref="N7:O16"/>
    <mergeCell ref="P7:P24"/>
    <mergeCell ref="Q7:R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view="pageBreakPreview" zoomScale="60" zoomScalePageLayoutView="0" workbookViewId="0" topLeftCell="A26">
      <selection activeCell="P11" sqref="P11"/>
    </sheetView>
  </sheetViews>
  <sheetFormatPr defaultColWidth="9.140625" defaultRowHeight="42.75" customHeight="1"/>
  <cols>
    <col min="1" max="1" width="59.140625" style="146" customWidth="1"/>
    <col min="2" max="5" width="35.7109375" style="146" customWidth="1"/>
    <col min="6" max="16384" width="9.140625" style="146" customWidth="1"/>
  </cols>
  <sheetData>
    <row r="1" spans="1:5" ht="42.75" customHeight="1">
      <c r="A1" s="526" t="s">
        <v>958</v>
      </c>
      <c r="B1" s="781" t="s">
        <v>965</v>
      </c>
      <c r="C1" s="781"/>
      <c r="D1" s="781"/>
      <c r="E1" s="781"/>
    </row>
    <row r="2" spans="1:5" s="559" customFormat="1" ht="27" customHeight="1">
      <c r="A2" s="784"/>
      <c r="B2" s="784"/>
      <c r="C2" s="784"/>
      <c r="D2" s="784"/>
      <c r="E2" s="785"/>
    </row>
    <row r="3" spans="1:5" s="559" customFormat="1" ht="42.75" customHeight="1" hidden="1">
      <c r="A3" s="784"/>
      <c r="B3" s="784"/>
      <c r="C3" s="784"/>
      <c r="D3" s="784"/>
      <c r="E3" s="785"/>
    </row>
    <row r="4" spans="1:5" s="559" customFormat="1" ht="42.75" customHeight="1" hidden="1">
      <c r="A4" s="786"/>
      <c r="B4" s="786"/>
      <c r="C4" s="786"/>
      <c r="D4" s="786"/>
      <c r="E4" s="787"/>
    </row>
    <row r="5" spans="1:5" ht="48" customHeight="1">
      <c r="A5" s="782" t="s">
        <v>950</v>
      </c>
      <c r="B5" s="783" t="s">
        <v>959</v>
      </c>
      <c r="C5" s="783" t="s">
        <v>960</v>
      </c>
      <c r="D5" s="783" t="s">
        <v>961</v>
      </c>
      <c r="E5" s="783" t="s">
        <v>962</v>
      </c>
    </row>
    <row r="6" spans="1:5" ht="89.25" customHeight="1">
      <c r="A6" s="782"/>
      <c r="B6" s="783"/>
      <c r="C6" s="783"/>
      <c r="D6" s="783"/>
      <c r="E6" s="783"/>
    </row>
    <row r="7" spans="1:5" ht="42.75" customHeight="1">
      <c r="A7" s="179" t="s">
        <v>158</v>
      </c>
      <c r="B7" s="525"/>
      <c r="C7" s="394">
        <f>'ТО.5'!Y7</f>
        <v>0</v>
      </c>
      <c r="D7" s="394">
        <f>'ТО.1.2'!W7+'ТО.1.2'!Y7+'ТО.1.2'!AA7+'ТО.1.2'!AC7</f>
        <v>0</v>
      </c>
      <c r="E7" s="532">
        <f>IF(B7-C7-D7&lt;0,B7-C7-D7,0)</f>
        <v>0</v>
      </c>
    </row>
    <row r="8" spans="1:5" ht="47.25">
      <c r="A8" s="179" t="s">
        <v>849</v>
      </c>
      <c r="B8" s="525"/>
      <c r="C8" s="394">
        <f>'ТО.5'!Y8</f>
        <v>0</v>
      </c>
      <c r="D8" s="394">
        <f>'ТО.1.2'!W8+'ТО.1.2'!Y8+'ТО.1.2'!AA8+'ТО.1.2'!AC8</f>
        <v>0</v>
      </c>
      <c r="E8" s="532">
        <f aca="true" t="shared" si="0" ref="E8:E35">IF(B8-C8-D8&lt;0,B8-C8-D8,0)</f>
        <v>0</v>
      </c>
    </row>
    <row r="9" spans="1:5" ht="42.75" customHeight="1">
      <c r="A9" s="179" t="s">
        <v>159</v>
      </c>
      <c r="B9" s="525"/>
      <c r="C9" s="394">
        <f>'ТО.5'!Y9</f>
        <v>0</v>
      </c>
      <c r="D9" s="394">
        <f>'ТО.1.2'!W9+'ТО.1.2'!Y9+'ТО.1.2'!AA9+'ТО.1.2'!AC9</f>
        <v>0</v>
      </c>
      <c r="E9" s="532">
        <f t="shared" si="0"/>
        <v>0</v>
      </c>
    </row>
    <row r="10" spans="1:5" ht="42.75" customHeight="1">
      <c r="A10" s="179" t="s">
        <v>160</v>
      </c>
      <c r="B10" s="525"/>
      <c r="C10" s="394">
        <f>'ТО.5'!Y10</f>
        <v>0</v>
      </c>
      <c r="D10" s="394">
        <f>'ТО.1.2'!W10+'ТО.1.2'!Y10+'ТО.1.2'!AA10+'ТО.1.2'!AC10</f>
        <v>0</v>
      </c>
      <c r="E10" s="532">
        <f t="shared" si="0"/>
        <v>0</v>
      </c>
    </row>
    <row r="11" spans="1:5" ht="42.75" customHeight="1">
      <c r="A11" s="179" t="s">
        <v>161</v>
      </c>
      <c r="B11" s="525"/>
      <c r="C11" s="394">
        <f>'ТО.5'!Y11</f>
        <v>0</v>
      </c>
      <c r="D11" s="394">
        <f>'ТО.1.2'!W11+'ТО.1.2'!Y11+'ТО.1.2'!AA11+'ТО.1.2'!AC11</f>
        <v>0</v>
      </c>
      <c r="E11" s="532">
        <f t="shared" si="0"/>
        <v>0</v>
      </c>
    </row>
    <row r="12" spans="1:5" ht="42.75" customHeight="1">
      <c r="A12" s="179" t="s">
        <v>162</v>
      </c>
      <c r="B12" s="525"/>
      <c r="C12" s="394">
        <f>'ТО.5'!Y12</f>
        <v>0</v>
      </c>
      <c r="D12" s="394">
        <f>'ТО.1.2'!W12+'ТО.1.2'!Y12+'ТО.1.2'!AA12+'ТО.1.2'!AC12</f>
        <v>0</v>
      </c>
      <c r="E12" s="532">
        <f t="shared" si="0"/>
        <v>0</v>
      </c>
    </row>
    <row r="13" spans="1:5" ht="42.75" customHeight="1">
      <c r="A13" s="179" t="s">
        <v>163</v>
      </c>
      <c r="B13" s="525"/>
      <c r="C13" s="394">
        <f>'ТО.5'!Y13</f>
        <v>0</v>
      </c>
      <c r="D13" s="394">
        <f>'ТО.1.2'!W13+'ТО.1.2'!Y13+'ТО.1.2'!AA13+'ТО.1.2'!AC13</f>
        <v>0</v>
      </c>
      <c r="E13" s="532">
        <f t="shared" si="0"/>
        <v>0</v>
      </c>
    </row>
    <row r="14" spans="1:5" ht="42.75" customHeight="1">
      <c r="A14" s="179" t="s">
        <v>164</v>
      </c>
      <c r="B14" s="525"/>
      <c r="C14" s="394">
        <f>'ТО.5'!Y14</f>
        <v>0</v>
      </c>
      <c r="D14" s="394">
        <f>'ТО.1.2'!W14+'ТО.1.2'!Y14+'ТО.1.2'!AA14+'ТО.1.2'!AC14</f>
        <v>0</v>
      </c>
      <c r="E14" s="532">
        <f t="shared" si="0"/>
        <v>0</v>
      </c>
    </row>
    <row r="15" spans="1:5" ht="42.75" customHeight="1">
      <c r="A15" s="179" t="s">
        <v>165</v>
      </c>
      <c r="B15" s="394">
        <f>SUM(B16:B19)</f>
        <v>0</v>
      </c>
      <c r="C15" s="394">
        <f>SUM(C16:C19)</f>
        <v>0</v>
      </c>
      <c r="D15" s="394">
        <f>SUM(D16:D19)</f>
        <v>0</v>
      </c>
      <c r="E15" s="532">
        <f t="shared" si="0"/>
        <v>0</v>
      </c>
    </row>
    <row r="16" spans="1:5" ht="42.75" customHeight="1">
      <c r="A16" s="179" t="s">
        <v>943</v>
      </c>
      <c r="B16" s="525"/>
      <c r="C16" s="394">
        <f>'ТО.5'!Y16</f>
        <v>0</v>
      </c>
      <c r="D16" s="394">
        <f>'ТО.1.2'!W16+'ТО.1.2'!Y16+'ТО.1.2'!AA16+'ТО.1.2'!AC16</f>
        <v>0</v>
      </c>
      <c r="E16" s="532">
        <f t="shared" si="0"/>
        <v>0</v>
      </c>
    </row>
    <row r="17" spans="1:5" ht="42.75" customHeight="1">
      <c r="A17" s="179" t="s">
        <v>944</v>
      </c>
      <c r="B17" s="525"/>
      <c r="C17" s="394">
        <f>'ТО.5'!Y17</f>
        <v>0</v>
      </c>
      <c r="D17" s="394">
        <f>'ТО.1.2'!W17+'ТО.1.2'!Y17+'ТО.1.2'!AA17+'ТО.1.2'!AC17</f>
        <v>0</v>
      </c>
      <c r="E17" s="532">
        <f t="shared" si="0"/>
        <v>0</v>
      </c>
    </row>
    <row r="18" spans="1:5" ht="42.75" customHeight="1">
      <c r="A18" s="179" t="s">
        <v>945</v>
      </c>
      <c r="B18" s="525"/>
      <c r="C18" s="394">
        <f>'ТО.5'!Y18</f>
        <v>0</v>
      </c>
      <c r="D18" s="394">
        <f>'ТО.1.2'!W18+'ТО.1.2'!Y18+'ТО.1.2'!AA18+'ТО.1.2'!AC18</f>
        <v>0</v>
      </c>
      <c r="E18" s="532">
        <f t="shared" si="0"/>
        <v>0</v>
      </c>
    </row>
    <row r="19" spans="1:5" ht="42.75" customHeight="1">
      <c r="A19" s="179" t="s">
        <v>946</v>
      </c>
      <c r="B19" s="525"/>
      <c r="C19" s="394">
        <f>'ТО.5'!Y19</f>
        <v>0</v>
      </c>
      <c r="D19" s="394">
        <f>'ТО.1.2'!W19+'ТО.1.2'!Y19+'ТО.1.2'!AA19+'ТО.1.2'!AC19</f>
        <v>0</v>
      </c>
      <c r="E19" s="532">
        <f t="shared" si="0"/>
        <v>0</v>
      </c>
    </row>
    <row r="20" spans="1:5" ht="42.75" customHeight="1">
      <c r="A20" s="179" t="s">
        <v>166</v>
      </c>
      <c r="B20" s="394">
        <f>SUM(B21:B22)</f>
        <v>0</v>
      </c>
      <c r="C20" s="394">
        <f>SUM(C21:C22)</f>
        <v>0</v>
      </c>
      <c r="D20" s="394">
        <f>SUM(D21:D22)</f>
        <v>0</v>
      </c>
      <c r="E20" s="532">
        <f t="shared" si="0"/>
        <v>0</v>
      </c>
    </row>
    <row r="21" spans="1:5" ht="42.75" customHeight="1">
      <c r="A21" s="179" t="s">
        <v>947</v>
      </c>
      <c r="B21" s="525"/>
      <c r="C21" s="394">
        <f>'ТО.5'!Y21</f>
        <v>0</v>
      </c>
      <c r="D21" s="394">
        <f>'ТО.1.2'!W21+'ТО.1.2'!Y21+'ТО.1.2'!AA21+'ТО.1.2'!AC21</f>
        <v>0</v>
      </c>
      <c r="E21" s="532">
        <f t="shared" si="0"/>
        <v>0</v>
      </c>
    </row>
    <row r="22" spans="1:5" ht="42.75" customHeight="1">
      <c r="A22" s="179" t="s">
        <v>948</v>
      </c>
      <c r="B22" s="525"/>
      <c r="C22" s="394">
        <f>'ТО.5'!Y22</f>
        <v>0</v>
      </c>
      <c r="D22" s="394">
        <f>'ТО.1.2'!W22+'ТО.1.2'!Y22+'ТО.1.2'!AA22+'ТО.1.2'!AC22</f>
        <v>0</v>
      </c>
      <c r="E22" s="532">
        <f t="shared" si="0"/>
        <v>0</v>
      </c>
    </row>
    <row r="23" spans="1:5" ht="42.75" customHeight="1">
      <c r="A23" s="179" t="s">
        <v>167</v>
      </c>
      <c r="B23" s="394">
        <f>SUM(B24:B27)</f>
        <v>0</v>
      </c>
      <c r="C23" s="394">
        <f>SUM(C24:C27)</f>
        <v>0</v>
      </c>
      <c r="D23" s="394">
        <f>SUM(D24:D27)</f>
        <v>0</v>
      </c>
      <c r="E23" s="532">
        <f t="shared" si="0"/>
        <v>0</v>
      </c>
    </row>
    <row r="24" spans="1:5" ht="42.75" customHeight="1">
      <c r="A24" s="179" t="s">
        <v>845</v>
      </c>
      <c r="B24" s="525"/>
      <c r="C24" s="394">
        <f>'ТО.5'!Y24</f>
        <v>0</v>
      </c>
      <c r="D24" s="394">
        <f>'ТО.1.2'!W24+'ТО.1.2'!Y24+'ТО.1.2'!AA24+'ТО.1.2'!AC24</f>
        <v>0</v>
      </c>
      <c r="E24" s="532">
        <f t="shared" si="0"/>
        <v>0</v>
      </c>
    </row>
    <row r="25" spans="1:5" ht="42.75" customHeight="1">
      <c r="A25" s="179" t="s">
        <v>846</v>
      </c>
      <c r="B25" s="525"/>
      <c r="C25" s="394">
        <f>'ТО.5'!Y25</f>
        <v>0</v>
      </c>
      <c r="D25" s="394">
        <f>'ТО.1.2'!W25+'ТО.1.2'!Y25+'ТО.1.2'!AA25+'ТО.1.2'!AC25</f>
        <v>0</v>
      </c>
      <c r="E25" s="532">
        <f t="shared" si="0"/>
        <v>0</v>
      </c>
    </row>
    <row r="26" spans="1:5" ht="42.75" customHeight="1">
      <c r="A26" s="179" t="s">
        <v>847</v>
      </c>
      <c r="B26" s="525"/>
      <c r="C26" s="394">
        <f>'ТО.5'!Y26</f>
        <v>0</v>
      </c>
      <c r="D26" s="394">
        <f>'ТО.1.2'!W26+'ТО.1.2'!Y26+'ТО.1.2'!AA26+'ТО.1.2'!AC26</f>
        <v>0</v>
      </c>
      <c r="E26" s="532">
        <f t="shared" si="0"/>
        <v>0</v>
      </c>
    </row>
    <row r="27" spans="1:5" ht="42.75" customHeight="1">
      <c r="A27" s="179" t="s">
        <v>848</v>
      </c>
      <c r="B27" s="525"/>
      <c r="C27" s="394">
        <f>'ТО.5'!Y27</f>
        <v>0</v>
      </c>
      <c r="D27" s="394">
        <f>'ТО.1.2'!W27+'ТО.1.2'!Y27+'ТО.1.2'!AA27+'ТО.1.2'!AC27</f>
        <v>0</v>
      </c>
      <c r="E27" s="532">
        <f t="shared" si="0"/>
        <v>0</v>
      </c>
    </row>
    <row r="28" spans="1:5" ht="47.25">
      <c r="A28" s="179" t="s">
        <v>168</v>
      </c>
      <c r="B28" s="525"/>
      <c r="C28" s="394">
        <f>'ТО.5'!Y28</f>
        <v>0</v>
      </c>
      <c r="D28" s="394">
        <f>'ТО.1.2'!W28+'ТО.1.2'!Y28+'ТО.1.2'!AA28+'ТО.1.2'!AC28</f>
        <v>0</v>
      </c>
      <c r="E28" s="532">
        <f t="shared" si="0"/>
        <v>0</v>
      </c>
    </row>
    <row r="29" spans="1:5" ht="47.25">
      <c r="A29" s="179" t="s">
        <v>169</v>
      </c>
      <c r="B29" s="525"/>
      <c r="C29" s="394">
        <f>'ТО.5'!Y29</f>
        <v>0</v>
      </c>
      <c r="D29" s="394">
        <f>'ТО.1.2'!W29+'ТО.1.2'!Y29+'ТО.1.2'!AA29+'ТО.1.2'!AC29</f>
        <v>0</v>
      </c>
      <c r="E29" s="532">
        <f t="shared" si="0"/>
        <v>0</v>
      </c>
    </row>
    <row r="30" spans="1:5" ht="42.75" customHeight="1">
      <c r="A30" s="179" t="s">
        <v>170</v>
      </c>
      <c r="B30" s="525"/>
      <c r="C30" s="394">
        <f>'ТО.5'!Y30</f>
        <v>0</v>
      </c>
      <c r="D30" s="394">
        <f>'ТО.1.2'!W30+'ТО.1.2'!Y30+'ТО.1.2'!AA30+'ТО.1.2'!AC30</f>
        <v>0</v>
      </c>
      <c r="E30" s="532">
        <f t="shared" si="0"/>
        <v>0</v>
      </c>
    </row>
    <row r="31" spans="1:5" ht="42.75" customHeight="1">
      <c r="A31" s="179" t="s">
        <v>171</v>
      </c>
      <c r="B31" s="525"/>
      <c r="C31" s="394">
        <f>'ТО.5'!Y31</f>
        <v>0</v>
      </c>
      <c r="D31" s="394">
        <f>'ТО.1.2'!W31+'ТО.1.2'!Y31+'ТО.1.2'!AA31+'ТО.1.2'!AC31</f>
        <v>0</v>
      </c>
      <c r="E31" s="532">
        <f t="shared" si="0"/>
        <v>0</v>
      </c>
    </row>
    <row r="32" spans="1:5" ht="42.75" customHeight="1">
      <c r="A32" s="179" t="s">
        <v>172</v>
      </c>
      <c r="B32" s="525"/>
      <c r="C32" s="394">
        <f>'ТО.5'!Y32</f>
        <v>0</v>
      </c>
      <c r="D32" s="394">
        <f>'ТО.1.2'!W32+'ТО.1.2'!Y32+'ТО.1.2'!AA32+'ТО.1.2'!AC32</f>
        <v>0</v>
      </c>
      <c r="E32" s="532">
        <f t="shared" si="0"/>
        <v>0</v>
      </c>
    </row>
    <row r="33" spans="1:5" ht="42.75" customHeight="1">
      <c r="A33" s="179" t="s">
        <v>173</v>
      </c>
      <c r="B33" s="525"/>
      <c r="C33" s="394">
        <f>'ТО.5'!Y33</f>
        <v>0</v>
      </c>
      <c r="D33" s="394">
        <f>'ТО.1.2'!W33+'ТО.1.2'!Y33+'ТО.1.2'!AA33+'ТО.1.2'!AC33</f>
        <v>0</v>
      </c>
      <c r="E33" s="532">
        <f t="shared" si="0"/>
        <v>0</v>
      </c>
    </row>
    <row r="34" spans="1:5" ht="42.75" customHeight="1">
      <c r="A34" s="179" t="s">
        <v>174</v>
      </c>
      <c r="B34" s="525"/>
      <c r="C34" s="394">
        <f>'ТО.5'!Y34</f>
        <v>0</v>
      </c>
      <c r="D34" s="394">
        <f>'ТО.1.2'!W34+'ТО.1.2'!Y34+'ТО.1.2'!AA34+'ТО.1.2'!AC34</f>
        <v>0</v>
      </c>
      <c r="E34" s="532">
        <f t="shared" si="0"/>
        <v>0</v>
      </c>
    </row>
    <row r="35" spans="1:5" ht="42.75" customHeight="1">
      <c r="A35" s="179" t="s">
        <v>175</v>
      </c>
      <c r="B35" s="525"/>
      <c r="C35" s="394">
        <f>'ТО.5'!Y35</f>
        <v>0</v>
      </c>
      <c r="D35" s="394">
        <f>'ТО.1.2'!W35+'ТО.1.2'!Y35+'ТО.1.2'!AA35+'ТО.1.2'!AC35</f>
        <v>0</v>
      </c>
      <c r="E35" s="532">
        <f t="shared" si="0"/>
        <v>0</v>
      </c>
    </row>
    <row r="36" spans="1:5" ht="42.75" customHeight="1">
      <c r="A36" s="530" t="s">
        <v>176</v>
      </c>
      <c r="B36" s="531">
        <f>SUM(B7,B9:B14,B15,B20,B23,B28:B35)</f>
        <v>0</v>
      </c>
      <c r="C36" s="531">
        <f>SUM(C7:C35)-C8-C24-C25-C26-C27-C16-C17-C18-C19-C21-C22</f>
        <v>0</v>
      </c>
      <c r="D36" s="531">
        <f>SUM(D7,D9:D14,D15,D20,D23,D28:D35)</f>
        <v>0</v>
      </c>
      <c r="E36" s="531">
        <f>IF(B36-C36-D36&lt;0,B36-C36-D36,0)</f>
        <v>0</v>
      </c>
    </row>
    <row r="37" spans="1:5" ht="42.75" customHeight="1">
      <c r="A37" s="188"/>
      <c r="B37" s="188"/>
      <c r="C37" s="188"/>
      <c r="D37" s="188"/>
      <c r="E37" s="188"/>
    </row>
    <row r="38" spans="1:5" ht="42.75" customHeight="1">
      <c r="A38" s="527" t="s">
        <v>199</v>
      </c>
      <c r="B38" s="527" t="s">
        <v>197</v>
      </c>
      <c r="C38" s="528"/>
      <c r="D38" s="529" t="s">
        <v>195</v>
      </c>
      <c r="E38" s="188"/>
    </row>
  </sheetData>
  <sheetProtection/>
  <mergeCells count="7">
    <mergeCell ref="B1:E1"/>
    <mergeCell ref="A5:A6"/>
    <mergeCell ref="B5:B6"/>
    <mergeCell ref="C5:C6"/>
    <mergeCell ref="D5:D6"/>
    <mergeCell ref="E5:E6"/>
    <mergeCell ref="A2:E4"/>
  </mergeCells>
  <conditionalFormatting sqref="A38:C38 A1:A2">
    <cfRule type="cellIs" priority="10" dxfId="4" operator="lessThan">
      <formula>0</formula>
    </cfRule>
  </conditionalFormatting>
  <conditionalFormatting sqref="E7:E36">
    <cfRule type="cellIs" priority="9" dxfId="0" operator="lessThan">
      <formula>-46875</formula>
    </cfRule>
  </conditionalFormatting>
  <conditionalFormatting sqref="E7:E36">
    <cfRule type="cellIs" priority="8" dxfId="0" operator="lessThan">
      <formula>0</formula>
    </cfRule>
  </conditionalFormatting>
  <conditionalFormatting sqref="E7:E36">
    <cfRule type="cellIs" priority="6" dxfId="0" operator="lessThan">
      <formula>0</formula>
    </cfRule>
    <cfRule type="cellIs" priority="7" dxfId="0" operator="lessThan">
      <formula>-46875</formula>
    </cfRule>
  </conditionalFormatting>
  <conditionalFormatting sqref="D38">
    <cfRule type="cellIs" priority="5" dxfId="4" operator="lessThan">
      <formula>0</formula>
    </cfRule>
  </conditionalFormatting>
  <conditionalFormatting sqref="E7:E36">
    <cfRule type="cellIs" priority="4" dxfId="0" operator="lessThan">
      <formula>-46875</formula>
    </cfRule>
  </conditionalFormatting>
  <conditionalFormatting sqref="E7:E36">
    <cfRule type="cellIs" priority="3" dxfId="0" operator="lessThan">
      <formula>0</formula>
    </cfRule>
  </conditionalFormatting>
  <conditionalFormatting sqref="E7:E36">
    <cfRule type="cellIs" priority="1" dxfId="0" operator="lessThan">
      <formula>0</formula>
    </cfRule>
    <cfRule type="cellIs" priority="2" dxfId="0" operator="lessThan">
      <formula>-46875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39"/>
  <sheetViews>
    <sheetView view="pageBreakPreview" zoomScale="55" zoomScaleSheetLayoutView="55" zoomScalePageLayoutView="0" workbookViewId="0" topLeftCell="A1">
      <selection activeCell="P11" sqref="P11"/>
    </sheetView>
  </sheetViews>
  <sheetFormatPr defaultColWidth="29.57421875" defaultRowHeight="12.75"/>
  <cols>
    <col min="1" max="1" width="59.140625" style="13" customWidth="1"/>
    <col min="2" max="67" width="42.00390625" style="11" customWidth="1"/>
    <col min="68" max="16384" width="29.57421875" style="11" customWidth="1"/>
  </cols>
  <sheetData>
    <row r="1" spans="1:10" ht="41.25" customHeight="1">
      <c r="A1" s="560" t="str">
        <f>'ТО.1.1'!A1</f>
        <v>застраховател </v>
      </c>
      <c r="B1" s="788" t="s">
        <v>912</v>
      </c>
      <c r="C1" s="788"/>
      <c r="D1" s="788"/>
      <c r="E1" s="788"/>
      <c r="F1" s="788"/>
      <c r="G1" s="788"/>
      <c r="H1" s="788"/>
      <c r="I1" s="788"/>
      <c r="J1" s="788"/>
    </row>
    <row r="2" spans="1:10" ht="17.25" customHeight="1">
      <c r="A2" s="78"/>
      <c r="B2" s="555"/>
      <c r="C2" s="555"/>
      <c r="D2" s="555"/>
      <c r="E2" s="555"/>
      <c r="F2" s="555"/>
      <c r="G2" s="555"/>
      <c r="H2" s="555"/>
      <c r="I2" s="555"/>
      <c r="J2" s="555"/>
    </row>
    <row r="3" spans="1:10" ht="26.25" customHeight="1" hidden="1">
      <c r="A3" s="78"/>
      <c r="B3" s="79"/>
      <c r="C3" s="79"/>
      <c r="D3" s="79"/>
      <c r="E3" s="79"/>
      <c r="F3" s="80"/>
      <c r="G3" s="81"/>
      <c r="H3" s="81"/>
      <c r="I3" s="81"/>
      <c r="J3" s="82"/>
    </row>
    <row r="4" spans="1:10" s="12" customFormat="1" ht="26.25" customHeight="1">
      <c r="A4" s="792" t="s">
        <v>862</v>
      </c>
      <c r="B4" s="794" t="s">
        <v>198</v>
      </c>
      <c r="C4" s="790" t="s">
        <v>177</v>
      </c>
      <c r="D4" s="796"/>
      <c r="E4" s="789" t="s">
        <v>1130</v>
      </c>
      <c r="F4" s="789"/>
      <c r="G4" s="790" t="s">
        <v>178</v>
      </c>
      <c r="H4" s="791"/>
      <c r="I4" s="789" t="s">
        <v>203</v>
      </c>
      <c r="J4" s="797" t="s">
        <v>179</v>
      </c>
    </row>
    <row r="5" spans="1:10" s="10" customFormat="1" ht="54.75" customHeight="1">
      <c r="A5" s="793"/>
      <c r="B5" s="795"/>
      <c r="C5" s="590" t="s">
        <v>151</v>
      </c>
      <c r="D5" s="199" t="s">
        <v>180</v>
      </c>
      <c r="E5" s="199" t="s">
        <v>181</v>
      </c>
      <c r="F5" s="199" t="s">
        <v>182</v>
      </c>
      <c r="G5" s="199" t="s">
        <v>152</v>
      </c>
      <c r="H5" s="199" t="s">
        <v>189</v>
      </c>
      <c r="I5" s="789"/>
      <c r="J5" s="798"/>
    </row>
    <row r="6" spans="1:10" s="10" customFormat="1" ht="48.75" customHeight="1">
      <c r="A6" s="793"/>
      <c r="B6" s="18" t="s">
        <v>183</v>
      </c>
      <c r="C6" s="18" t="s">
        <v>183</v>
      </c>
      <c r="D6" s="18" t="s">
        <v>183</v>
      </c>
      <c r="E6" s="18" t="s">
        <v>183</v>
      </c>
      <c r="F6" s="18" t="s">
        <v>183</v>
      </c>
      <c r="G6" s="18" t="s">
        <v>183</v>
      </c>
      <c r="H6" s="18" t="s">
        <v>183</v>
      </c>
      <c r="I6" s="18" t="s">
        <v>183</v>
      </c>
      <c r="J6" s="19" t="s">
        <v>183</v>
      </c>
    </row>
    <row r="7" spans="1:10" ht="31.5" customHeight="1">
      <c r="A7" s="179" t="s">
        <v>158</v>
      </c>
      <c r="B7" s="181"/>
      <c r="C7" s="181"/>
      <c r="D7" s="181"/>
      <c r="E7" s="181"/>
      <c r="F7" s="181"/>
      <c r="G7" s="181"/>
      <c r="H7" s="181"/>
      <c r="I7" s="181"/>
      <c r="J7" s="589">
        <f>SUM(B7:I7)</f>
        <v>0</v>
      </c>
    </row>
    <row r="8" spans="1:10" ht="47.25" customHeight="1">
      <c r="A8" s="179" t="s">
        <v>849</v>
      </c>
      <c r="B8" s="181"/>
      <c r="C8" s="181"/>
      <c r="D8" s="181"/>
      <c r="E8" s="181"/>
      <c r="F8" s="181"/>
      <c r="G8" s="181"/>
      <c r="H8" s="181"/>
      <c r="I8" s="181"/>
      <c r="J8" s="589">
        <f aca="true" t="shared" si="0" ref="J8:J34">SUM(B8:I8)</f>
        <v>0</v>
      </c>
    </row>
    <row r="9" spans="1:10" ht="31.5" customHeight="1">
      <c r="A9" s="179" t="s">
        <v>159</v>
      </c>
      <c r="B9" s="181"/>
      <c r="C9" s="181"/>
      <c r="D9" s="181"/>
      <c r="E9" s="181"/>
      <c r="F9" s="181"/>
      <c r="G9" s="181"/>
      <c r="H9" s="181"/>
      <c r="I9" s="181"/>
      <c r="J9" s="589">
        <f t="shared" si="0"/>
        <v>0</v>
      </c>
    </row>
    <row r="10" spans="1:10" ht="31.5" customHeight="1">
      <c r="A10" s="179" t="s">
        <v>160</v>
      </c>
      <c r="B10" s="181"/>
      <c r="C10" s="181"/>
      <c r="D10" s="181"/>
      <c r="E10" s="181"/>
      <c r="F10" s="181"/>
      <c r="G10" s="181"/>
      <c r="H10" s="181"/>
      <c r="I10" s="181"/>
      <c r="J10" s="589">
        <f t="shared" si="0"/>
        <v>0</v>
      </c>
    </row>
    <row r="11" spans="1:10" ht="31.5" customHeight="1">
      <c r="A11" s="179" t="s">
        <v>161</v>
      </c>
      <c r="B11" s="181"/>
      <c r="C11" s="181"/>
      <c r="D11" s="181"/>
      <c r="E11" s="181"/>
      <c r="F11" s="181"/>
      <c r="G11" s="181"/>
      <c r="H11" s="181"/>
      <c r="I11" s="181"/>
      <c r="J11" s="589">
        <f t="shared" si="0"/>
        <v>0</v>
      </c>
    </row>
    <row r="12" spans="1:10" ht="31.5" customHeight="1">
      <c r="A12" s="179" t="s">
        <v>162</v>
      </c>
      <c r="B12" s="181"/>
      <c r="C12" s="181"/>
      <c r="D12" s="181"/>
      <c r="E12" s="181"/>
      <c r="F12" s="181"/>
      <c r="G12" s="181"/>
      <c r="H12" s="181"/>
      <c r="I12" s="181"/>
      <c r="J12" s="589">
        <f t="shared" si="0"/>
        <v>0</v>
      </c>
    </row>
    <row r="13" spans="1:10" ht="31.5" customHeight="1">
      <c r="A13" s="179" t="s">
        <v>163</v>
      </c>
      <c r="B13" s="181"/>
      <c r="C13" s="181"/>
      <c r="D13" s="181"/>
      <c r="E13" s="181"/>
      <c r="F13" s="181"/>
      <c r="G13" s="181"/>
      <c r="H13" s="181"/>
      <c r="I13" s="181"/>
      <c r="J13" s="589">
        <f t="shared" si="0"/>
        <v>0</v>
      </c>
    </row>
    <row r="14" spans="1:10" ht="31.5" customHeight="1">
      <c r="A14" s="179" t="s">
        <v>164</v>
      </c>
      <c r="B14" s="181"/>
      <c r="C14" s="181"/>
      <c r="D14" s="181"/>
      <c r="E14" s="181"/>
      <c r="F14" s="181"/>
      <c r="G14" s="181"/>
      <c r="H14" s="181"/>
      <c r="I14" s="181"/>
      <c r="J14" s="589">
        <f t="shared" si="0"/>
        <v>0</v>
      </c>
    </row>
    <row r="15" spans="1:10" ht="31.5" customHeight="1">
      <c r="A15" s="179" t="s">
        <v>165</v>
      </c>
      <c r="B15" s="182">
        <f>SUM(B16:B19)</f>
        <v>0</v>
      </c>
      <c r="C15" s="182">
        <f aca="true" t="shared" si="1" ref="C15:J15">SUM(C16:C19)</f>
        <v>0</v>
      </c>
      <c r="D15" s="182">
        <f t="shared" si="1"/>
        <v>0</v>
      </c>
      <c r="E15" s="182">
        <f t="shared" si="1"/>
        <v>0</v>
      </c>
      <c r="F15" s="182">
        <f t="shared" si="1"/>
        <v>0</v>
      </c>
      <c r="G15" s="182">
        <f t="shared" si="1"/>
        <v>0</v>
      </c>
      <c r="H15" s="182">
        <f t="shared" si="1"/>
        <v>0</v>
      </c>
      <c r="I15" s="182">
        <f t="shared" si="1"/>
        <v>0</v>
      </c>
      <c r="J15" s="182">
        <f t="shared" si="1"/>
        <v>0</v>
      </c>
    </row>
    <row r="16" spans="1:10" ht="31.5" customHeight="1">
      <c r="A16" s="179" t="s">
        <v>943</v>
      </c>
      <c r="B16" s="181"/>
      <c r="C16" s="181"/>
      <c r="D16" s="181"/>
      <c r="E16" s="181"/>
      <c r="F16" s="181"/>
      <c r="G16" s="181"/>
      <c r="H16" s="181"/>
      <c r="I16" s="181"/>
      <c r="J16" s="589">
        <f t="shared" si="0"/>
        <v>0</v>
      </c>
    </row>
    <row r="17" spans="1:10" ht="31.5" customHeight="1">
      <c r="A17" s="179" t="s">
        <v>944</v>
      </c>
      <c r="B17" s="181"/>
      <c r="C17" s="181"/>
      <c r="D17" s="181"/>
      <c r="E17" s="181"/>
      <c r="F17" s="181"/>
      <c r="G17" s="181"/>
      <c r="H17" s="181"/>
      <c r="I17" s="181"/>
      <c r="J17" s="589">
        <f t="shared" si="0"/>
        <v>0</v>
      </c>
    </row>
    <row r="18" spans="1:10" ht="31.5" customHeight="1">
      <c r="A18" s="179" t="s">
        <v>945</v>
      </c>
      <c r="B18" s="181"/>
      <c r="C18" s="181"/>
      <c r="D18" s="181"/>
      <c r="E18" s="181"/>
      <c r="F18" s="181"/>
      <c r="G18" s="181"/>
      <c r="H18" s="181"/>
      <c r="I18" s="181"/>
      <c r="J18" s="589">
        <f t="shared" si="0"/>
        <v>0</v>
      </c>
    </row>
    <row r="19" spans="1:10" ht="31.5" customHeight="1">
      <c r="A19" s="179" t="s">
        <v>946</v>
      </c>
      <c r="B19" s="181"/>
      <c r="C19" s="181"/>
      <c r="D19" s="181"/>
      <c r="E19" s="181"/>
      <c r="F19" s="181"/>
      <c r="G19" s="181"/>
      <c r="H19" s="181"/>
      <c r="I19" s="181"/>
      <c r="J19" s="589">
        <f t="shared" si="0"/>
        <v>0</v>
      </c>
    </row>
    <row r="20" spans="1:10" ht="31.5" customHeight="1">
      <c r="A20" s="179" t="s">
        <v>166</v>
      </c>
      <c r="B20" s="182">
        <f>SUM(B21:B22)</f>
        <v>0</v>
      </c>
      <c r="C20" s="182">
        <f aca="true" t="shared" si="2" ref="C20:J20">SUM(C21:C22)</f>
        <v>0</v>
      </c>
      <c r="D20" s="182">
        <f t="shared" si="2"/>
        <v>0</v>
      </c>
      <c r="E20" s="182">
        <f t="shared" si="2"/>
        <v>0</v>
      </c>
      <c r="F20" s="182">
        <f t="shared" si="2"/>
        <v>0</v>
      </c>
      <c r="G20" s="182">
        <f t="shared" si="2"/>
        <v>0</v>
      </c>
      <c r="H20" s="182">
        <f t="shared" si="2"/>
        <v>0</v>
      </c>
      <c r="I20" s="182">
        <f t="shared" si="2"/>
        <v>0</v>
      </c>
      <c r="J20" s="182">
        <f t="shared" si="2"/>
        <v>0</v>
      </c>
    </row>
    <row r="21" spans="1:10" ht="31.5" customHeight="1">
      <c r="A21" s="179" t="s">
        <v>947</v>
      </c>
      <c r="B21" s="181"/>
      <c r="C21" s="181"/>
      <c r="D21" s="181"/>
      <c r="E21" s="181"/>
      <c r="F21" s="181"/>
      <c r="G21" s="181"/>
      <c r="H21" s="181"/>
      <c r="I21" s="181"/>
      <c r="J21" s="589">
        <f t="shared" si="0"/>
        <v>0</v>
      </c>
    </row>
    <row r="22" spans="1:10" ht="31.5" customHeight="1">
      <c r="A22" s="179" t="s">
        <v>948</v>
      </c>
      <c r="B22" s="181"/>
      <c r="C22" s="181"/>
      <c r="D22" s="181"/>
      <c r="E22" s="181"/>
      <c r="F22" s="181"/>
      <c r="G22" s="181"/>
      <c r="H22" s="181"/>
      <c r="I22" s="181"/>
      <c r="J22" s="589">
        <f t="shared" si="0"/>
        <v>0</v>
      </c>
    </row>
    <row r="23" spans="1:10" ht="31.5" customHeight="1">
      <c r="A23" s="179" t="s">
        <v>167</v>
      </c>
      <c r="B23" s="182">
        <f>SUM(B24:B27)</f>
        <v>0</v>
      </c>
      <c r="C23" s="182">
        <f aca="true" t="shared" si="3" ref="C23:J23">SUM(C24:C27)</f>
        <v>0</v>
      </c>
      <c r="D23" s="182">
        <f t="shared" si="3"/>
        <v>0</v>
      </c>
      <c r="E23" s="182">
        <f t="shared" si="3"/>
        <v>0</v>
      </c>
      <c r="F23" s="182">
        <f t="shared" si="3"/>
        <v>0</v>
      </c>
      <c r="G23" s="182">
        <f t="shared" si="3"/>
        <v>0</v>
      </c>
      <c r="H23" s="182">
        <f t="shared" si="3"/>
        <v>0</v>
      </c>
      <c r="I23" s="182">
        <f t="shared" si="3"/>
        <v>0</v>
      </c>
      <c r="J23" s="182">
        <f t="shared" si="3"/>
        <v>0</v>
      </c>
    </row>
    <row r="24" spans="1:47" ht="31.5" customHeight="1">
      <c r="A24" s="179" t="s">
        <v>845</v>
      </c>
      <c r="B24" s="181"/>
      <c r="C24" s="181"/>
      <c r="D24" s="181"/>
      <c r="E24" s="181"/>
      <c r="F24" s="181"/>
      <c r="G24" s="181"/>
      <c r="H24" s="181"/>
      <c r="I24" s="181"/>
      <c r="J24" s="589">
        <f t="shared" si="0"/>
        <v>0</v>
      </c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</row>
    <row r="25" spans="1:47" ht="31.5" customHeight="1">
      <c r="A25" s="179" t="s">
        <v>846</v>
      </c>
      <c r="B25" s="181"/>
      <c r="C25" s="181"/>
      <c r="D25" s="181"/>
      <c r="E25" s="181"/>
      <c r="F25" s="181"/>
      <c r="G25" s="181"/>
      <c r="H25" s="181"/>
      <c r="I25" s="181"/>
      <c r="J25" s="589">
        <f t="shared" si="0"/>
        <v>0</v>
      </c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</row>
    <row r="26" spans="1:47" s="205" customFormat="1" ht="31.5" customHeight="1">
      <c r="A26" s="179" t="s">
        <v>847</v>
      </c>
      <c r="B26" s="181"/>
      <c r="C26" s="181"/>
      <c r="D26" s="181"/>
      <c r="E26" s="181"/>
      <c r="F26" s="181"/>
      <c r="G26" s="181"/>
      <c r="H26" s="181"/>
      <c r="I26" s="181"/>
      <c r="J26" s="589">
        <f t="shared" si="0"/>
        <v>0</v>
      </c>
      <c r="K26" s="202"/>
      <c r="L26" s="202"/>
      <c r="M26" s="202"/>
      <c r="N26" s="202"/>
      <c r="O26" s="202"/>
      <c r="P26" s="202"/>
      <c r="Q26" s="202"/>
      <c r="R26" s="202"/>
      <c r="S26" s="203"/>
      <c r="T26" s="203"/>
      <c r="U26" s="203"/>
      <c r="V26" s="203"/>
      <c r="W26" s="203"/>
      <c r="X26" s="203"/>
      <c r="Y26" s="202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</row>
    <row r="27" spans="1:47" ht="31.5" customHeight="1">
      <c r="A27" s="179" t="s">
        <v>848</v>
      </c>
      <c r="B27" s="181"/>
      <c r="C27" s="181"/>
      <c r="D27" s="181"/>
      <c r="E27" s="181"/>
      <c r="F27" s="181"/>
      <c r="G27" s="181"/>
      <c r="H27" s="181"/>
      <c r="I27" s="181"/>
      <c r="J27" s="589">
        <f t="shared" si="0"/>
        <v>0</v>
      </c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</row>
    <row r="28" spans="1:10" ht="47.25">
      <c r="A28" s="179" t="s">
        <v>168</v>
      </c>
      <c r="B28" s="181"/>
      <c r="C28" s="181"/>
      <c r="D28" s="181"/>
      <c r="E28" s="181"/>
      <c r="F28" s="181"/>
      <c r="G28" s="181"/>
      <c r="H28" s="181"/>
      <c r="I28" s="181"/>
      <c r="J28" s="589">
        <f t="shared" si="0"/>
        <v>0</v>
      </c>
    </row>
    <row r="29" spans="1:10" ht="47.25">
      <c r="A29" s="179" t="s">
        <v>169</v>
      </c>
      <c r="B29" s="181"/>
      <c r="C29" s="181"/>
      <c r="D29" s="181"/>
      <c r="E29" s="181"/>
      <c r="F29" s="181"/>
      <c r="G29" s="181"/>
      <c r="H29" s="181"/>
      <c r="I29" s="181"/>
      <c r="J29" s="589">
        <f t="shared" si="0"/>
        <v>0</v>
      </c>
    </row>
    <row r="30" spans="1:10" ht="31.5" customHeight="1">
      <c r="A30" s="179" t="s">
        <v>170</v>
      </c>
      <c r="B30" s="181"/>
      <c r="C30" s="181"/>
      <c r="D30" s="181"/>
      <c r="E30" s="181"/>
      <c r="F30" s="181"/>
      <c r="G30" s="181"/>
      <c r="H30" s="181"/>
      <c r="I30" s="181"/>
      <c r="J30" s="589">
        <f t="shared" si="0"/>
        <v>0</v>
      </c>
    </row>
    <row r="31" spans="1:10" ht="31.5" customHeight="1">
      <c r="A31" s="179" t="s">
        <v>171</v>
      </c>
      <c r="B31" s="181"/>
      <c r="C31" s="181"/>
      <c r="D31" s="181"/>
      <c r="E31" s="181"/>
      <c r="F31" s="181"/>
      <c r="G31" s="181"/>
      <c r="H31" s="181"/>
      <c r="I31" s="181"/>
      <c r="J31" s="589">
        <f t="shared" si="0"/>
        <v>0</v>
      </c>
    </row>
    <row r="32" spans="1:10" ht="31.5" customHeight="1">
      <c r="A32" s="179" t="s">
        <v>172</v>
      </c>
      <c r="B32" s="181"/>
      <c r="C32" s="181"/>
      <c r="D32" s="181"/>
      <c r="E32" s="181"/>
      <c r="F32" s="181"/>
      <c r="G32" s="181"/>
      <c r="H32" s="181"/>
      <c r="I32" s="181"/>
      <c r="J32" s="589">
        <f t="shared" si="0"/>
        <v>0</v>
      </c>
    </row>
    <row r="33" spans="1:10" ht="31.5" customHeight="1">
      <c r="A33" s="179" t="s">
        <v>173</v>
      </c>
      <c r="B33" s="181"/>
      <c r="C33" s="181"/>
      <c r="D33" s="181"/>
      <c r="E33" s="181"/>
      <c r="F33" s="181"/>
      <c r="G33" s="181"/>
      <c r="H33" s="181"/>
      <c r="I33" s="181"/>
      <c r="J33" s="589">
        <f t="shared" si="0"/>
        <v>0</v>
      </c>
    </row>
    <row r="34" spans="1:10" ht="31.5" customHeight="1">
      <c r="A34" s="179" t="s">
        <v>174</v>
      </c>
      <c r="B34" s="181"/>
      <c r="C34" s="181"/>
      <c r="D34" s="181"/>
      <c r="E34" s="181"/>
      <c r="F34" s="181"/>
      <c r="G34" s="181"/>
      <c r="H34" s="181"/>
      <c r="I34" s="181"/>
      <c r="J34" s="589">
        <f t="shared" si="0"/>
        <v>0</v>
      </c>
    </row>
    <row r="35" spans="1:10" ht="31.5" customHeight="1">
      <c r="A35" s="179" t="s">
        <v>175</v>
      </c>
      <c r="B35" s="181"/>
      <c r="C35" s="181"/>
      <c r="D35" s="181"/>
      <c r="E35" s="181"/>
      <c r="F35" s="181"/>
      <c r="G35" s="181"/>
      <c r="H35" s="181"/>
      <c r="I35" s="181"/>
      <c r="J35" s="589">
        <f>SUM(B35:I35)</f>
        <v>0</v>
      </c>
    </row>
    <row r="36" spans="1:10" ht="31.5" customHeight="1">
      <c r="A36" s="176" t="s">
        <v>176</v>
      </c>
      <c r="B36" s="184">
        <f>SUM(B7,B9:B14,B15,B20,B23,B28:B35)</f>
        <v>0</v>
      </c>
      <c r="C36" s="184">
        <f aca="true" t="shared" si="4" ref="C36:I36">SUM(C7,C9:C14,C15,C20,C23,C28:C35)</f>
        <v>0</v>
      </c>
      <c r="D36" s="184">
        <f t="shared" si="4"/>
        <v>0</v>
      </c>
      <c r="E36" s="184">
        <f t="shared" si="4"/>
        <v>0</v>
      </c>
      <c r="F36" s="184">
        <f t="shared" si="4"/>
        <v>0</v>
      </c>
      <c r="G36" s="184">
        <f t="shared" si="4"/>
        <v>0</v>
      </c>
      <c r="H36" s="184">
        <f t="shared" si="4"/>
        <v>0</v>
      </c>
      <c r="I36" s="184">
        <f t="shared" si="4"/>
        <v>0</v>
      </c>
      <c r="J36" s="184">
        <f>SUM(J7,J9:J14,J15,J20,J23,J28:J35)</f>
        <v>0</v>
      </c>
    </row>
    <row r="37" spans="1:10" ht="17.25" customHeight="1">
      <c r="A37" s="5"/>
      <c r="B37" s="206"/>
      <c r="C37" s="206"/>
      <c r="D37" s="206"/>
      <c r="E37" s="206"/>
      <c r="F37" s="206"/>
      <c r="G37" s="206"/>
      <c r="H37" s="206"/>
      <c r="I37" s="206"/>
      <c r="J37" s="206"/>
    </row>
    <row r="39" spans="1:5" s="82" customFormat="1" ht="17.25" customHeight="1">
      <c r="A39" s="567" t="s">
        <v>199</v>
      </c>
      <c r="B39" s="401" t="s">
        <v>197</v>
      </c>
      <c r="C39" s="72"/>
      <c r="D39" s="72"/>
      <c r="E39" s="400" t="s">
        <v>195</v>
      </c>
    </row>
  </sheetData>
  <sheetProtection/>
  <mergeCells count="8">
    <mergeCell ref="B1:J1"/>
    <mergeCell ref="E4:F4"/>
    <mergeCell ref="G4:H4"/>
    <mergeCell ref="I4:I5"/>
    <mergeCell ref="A4:A6"/>
    <mergeCell ref="B4:B5"/>
    <mergeCell ref="C4:D4"/>
    <mergeCell ref="J4:J5"/>
  </mergeCells>
  <printOptions horizontalCentered="1"/>
  <pageMargins left="0.2755905511811024" right="0.2755905511811024" top="0.44" bottom="0.52" header="0.1968503937007874" footer="0.2362204724409449"/>
  <pageSetup fitToHeight="1" fitToWidth="1" horizontalDpi="300" verticalDpi="300" orientation="landscape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M39"/>
  <sheetViews>
    <sheetView view="pageBreakPreview" zoomScale="55" zoomScaleNormal="75" zoomScaleSheetLayoutView="55" zoomScalePageLayoutView="0" workbookViewId="0" topLeftCell="W10">
      <selection activeCell="P11" sqref="P11"/>
    </sheetView>
  </sheetViews>
  <sheetFormatPr defaultColWidth="43.28125" defaultRowHeight="51" customHeight="1"/>
  <cols>
    <col min="1" max="16384" width="43.28125" style="17" customWidth="1"/>
  </cols>
  <sheetData>
    <row r="1" spans="1:29" ht="51" customHeight="1">
      <c r="A1" s="407" t="s">
        <v>201</v>
      </c>
      <c r="B1" s="778" t="s">
        <v>940</v>
      </c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 s="778"/>
      <c r="V1" s="778"/>
      <c r="W1" s="778"/>
      <c r="X1" s="778"/>
      <c r="Y1" s="778"/>
      <c r="Z1" s="778"/>
      <c r="AA1" s="778"/>
      <c r="AB1" s="778"/>
      <c r="AC1" s="778"/>
    </row>
    <row r="2" spans="1:29" ht="9.75" customHeight="1">
      <c r="A2" s="803"/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803"/>
      <c r="AA2" s="803"/>
      <c r="AB2" s="803"/>
      <c r="AC2" s="803"/>
    </row>
    <row r="3" spans="1:29" ht="28.5" customHeight="1" hidden="1">
      <c r="A3" s="804"/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804"/>
      <c r="W3" s="804"/>
      <c r="X3" s="804"/>
      <c r="Y3" s="804"/>
      <c r="Z3" s="804"/>
      <c r="AA3" s="804"/>
      <c r="AB3" s="804"/>
      <c r="AC3" s="804"/>
    </row>
    <row r="4" spans="1:29" s="84" customFormat="1" ht="51" customHeight="1">
      <c r="A4" s="782" t="s">
        <v>950</v>
      </c>
      <c r="B4" s="782" t="s">
        <v>184</v>
      </c>
      <c r="C4" s="782"/>
      <c r="D4" s="782"/>
      <c r="E4" s="782" t="s">
        <v>230</v>
      </c>
      <c r="F4" s="782"/>
      <c r="G4" s="782"/>
      <c r="H4" s="782" t="s">
        <v>229</v>
      </c>
      <c r="I4" s="782"/>
      <c r="J4" s="782"/>
      <c r="K4" s="782" t="s">
        <v>107</v>
      </c>
      <c r="L4" s="782"/>
      <c r="M4" s="782" t="s">
        <v>185</v>
      </c>
      <c r="N4" s="782"/>
      <c r="O4" s="799" t="s">
        <v>95</v>
      </c>
      <c r="P4" s="768" t="s">
        <v>208</v>
      </c>
      <c r="Q4" s="768"/>
      <c r="R4" s="768"/>
      <c r="S4" s="768"/>
      <c r="T4" s="782" t="s">
        <v>984</v>
      </c>
      <c r="U4" s="782"/>
      <c r="V4" s="782"/>
      <c r="W4" s="782"/>
      <c r="X4" s="782"/>
      <c r="Y4" s="782"/>
      <c r="Z4" s="782" t="s">
        <v>101</v>
      </c>
      <c r="AA4" s="782"/>
      <c r="AB4" s="768" t="s">
        <v>985</v>
      </c>
      <c r="AC4" s="768" t="s">
        <v>992</v>
      </c>
    </row>
    <row r="5" spans="1:29" ht="51" customHeight="1">
      <c r="A5" s="782"/>
      <c r="B5" s="782" t="s">
        <v>231</v>
      </c>
      <c r="C5" s="782"/>
      <c r="D5" s="782" t="s">
        <v>233</v>
      </c>
      <c r="E5" s="782" t="s">
        <v>234</v>
      </c>
      <c r="F5" s="782"/>
      <c r="G5" s="782" t="s">
        <v>235</v>
      </c>
      <c r="H5" s="782" t="s">
        <v>629</v>
      </c>
      <c r="I5" s="782" t="s">
        <v>631</v>
      </c>
      <c r="J5" s="782" t="s">
        <v>632</v>
      </c>
      <c r="K5" s="782"/>
      <c r="L5" s="782"/>
      <c r="M5" s="782" t="s">
        <v>187</v>
      </c>
      <c r="N5" s="782" t="s">
        <v>193</v>
      </c>
      <c r="O5" s="800"/>
      <c r="P5" s="768" t="s">
        <v>209</v>
      </c>
      <c r="Q5" s="768"/>
      <c r="R5" s="768" t="s">
        <v>210</v>
      </c>
      <c r="S5" s="768"/>
      <c r="T5" s="802" t="s">
        <v>211</v>
      </c>
      <c r="U5" s="802"/>
      <c r="V5" s="802"/>
      <c r="W5" s="802" t="s">
        <v>212</v>
      </c>
      <c r="X5" s="802"/>
      <c r="Y5" s="802"/>
      <c r="Z5" s="802" t="s">
        <v>211</v>
      </c>
      <c r="AA5" s="802" t="s">
        <v>212</v>
      </c>
      <c r="AB5" s="768"/>
      <c r="AC5" s="768"/>
    </row>
    <row r="6" spans="1:29" ht="51" customHeight="1">
      <c r="A6" s="782"/>
      <c r="B6" s="198" t="s">
        <v>232</v>
      </c>
      <c r="C6" s="198" t="s">
        <v>809</v>
      </c>
      <c r="D6" s="782"/>
      <c r="E6" s="198" t="s">
        <v>232</v>
      </c>
      <c r="F6" s="198" t="s">
        <v>810</v>
      </c>
      <c r="G6" s="782"/>
      <c r="H6" s="782"/>
      <c r="I6" s="782"/>
      <c r="J6" s="782"/>
      <c r="K6" s="198" t="s">
        <v>625</v>
      </c>
      <c r="L6" s="198" t="s">
        <v>624</v>
      </c>
      <c r="M6" s="782"/>
      <c r="N6" s="782"/>
      <c r="O6" s="801"/>
      <c r="P6" s="176" t="s">
        <v>194</v>
      </c>
      <c r="Q6" s="176" t="s">
        <v>633</v>
      </c>
      <c r="R6" s="176" t="s">
        <v>213</v>
      </c>
      <c r="S6" s="176" t="s">
        <v>633</v>
      </c>
      <c r="T6" s="207" t="s">
        <v>194</v>
      </c>
      <c r="U6" s="207" t="s">
        <v>634</v>
      </c>
      <c r="V6" s="207" t="s">
        <v>635</v>
      </c>
      <c r="W6" s="198" t="s">
        <v>213</v>
      </c>
      <c r="X6" s="198" t="s">
        <v>636</v>
      </c>
      <c r="Y6" s="207" t="s">
        <v>637</v>
      </c>
      <c r="Z6" s="802"/>
      <c r="AA6" s="802"/>
      <c r="AB6" s="768"/>
      <c r="AC6" s="768"/>
    </row>
    <row r="7" spans="1:29" ht="51" customHeight="1">
      <c r="A7" s="179" t="s">
        <v>158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4"/>
      <c r="Q7" s="404"/>
      <c r="R7" s="404"/>
      <c r="S7" s="404"/>
      <c r="T7" s="404"/>
      <c r="U7" s="404"/>
      <c r="V7" s="404"/>
      <c r="W7" s="404"/>
      <c r="X7" s="405"/>
      <c r="Y7" s="405"/>
      <c r="Z7" s="404"/>
      <c r="AA7" s="404"/>
      <c r="AB7" s="404"/>
      <c r="AC7" s="519"/>
    </row>
    <row r="8" spans="1:29" ht="66" customHeight="1">
      <c r="A8" s="179" t="s">
        <v>849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</row>
    <row r="9" spans="1:29" ht="51" customHeight="1">
      <c r="A9" s="179" t="s">
        <v>159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</row>
    <row r="10" spans="1:29" ht="51" customHeight="1">
      <c r="A10" s="179" t="s">
        <v>160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</row>
    <row r="11" spans="1:29" ht="51" customHeight="1">
      <c r="A11" s="179" t="s">
        <v>161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</row>
    <row r="12" spans="1:29" ht="51" customHeight="1">
      <c r="A12" s="179" t="s">
        <v>162</v>
      </c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</row>
    <row r="13" spans="1:29" ht="51" customHeight="1">
      <c r="A13" s="179" t="s">
        <v>163</v>
      </c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</row>
    <row r="14" spans="1:29" ht="51" customHeight="1">
      <c r="A14" s="179" t="s">
        <v>164</v>
      </c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</row>
    <row r="15" spans="1:29" ht="51" customHeight="1">
      <c r="A15" s="179" t="s">
        <v>165</v>
      </c>
      <c r="B15" s="406">
        <f>SUM(B16:B19)</f>
        <v>0</v>
      </c>
      <c r="C15" s="406">
        <f aca="true" t="shared" si="0" ref="C15:S15">SUM(C16:C19)</f>
        <v>0</v>
      </c>
      <c r="D15" s="406">
        <f t="shared" si="0"/>
        <v>0</v>
      </c>
      <c r="E15" s="406">
        <f t="shared" si="0"/>
        <v>0</v>
      </c>
      <c r="F15" s="406">
        <f t="shared" si="0"/>
        <v>0</v>
      </c>
      <c r="G15" s="406">
        <f t="shared" si="0"/>
        <v>0</v>
      </c>
      <c r="H15" s="406">
        <f t="shared" si="0"/>
        <v>0</v>
      </c>
      <c r="I15" s="406">
        <f t="shared" si="0"/>
        <v>0</v>
      </c>
      <c r="J15" s="406">
        <f t="shared" si="0"/>
        <v>0</v>
      </c>
      <c r="K15" s="406">
        <f t="shared" si="0"/>
        <v>0</v>
      </c>
      <c r="L15" s="406">
        <f t="shared" si="0"/>
        <v>0</v>
      </c>
      <c r="M15" s="406">
        <f t="shared" si="0"/>
        <v>0</v>
      </c>
      <c r="N15" s="406">
        <f t="shared" si="0"/>
        <v>0</v>
      </c>
      <c r="O15" s="406">
        <f t="shared" si="0"/>
        <v>0</v>
      </c>
      <c r="P15" s="406">
        <f t="shared" si="0"/>
        <v>0</v>
      </c>
      <c r="Q15" s="406">
        <f t="shared" si="0"/>
        <v>0</v>
      </c>
      <c r="R15" s="406">
        <f t="shared" si="0"/>
        <v>0</v>
      </c>
      <c r="S15" s="406">
        <f t="shared" si="0"/>
        <v>0</v>
      </c>
      <c r="T15" s="406">
        <f aca="true" t="shared" si="1" ref="T15:AC15">SUM(T16:T19)</f>
        <v>0</v>
      </c>
      <c r="U15" s="406">
        <f t="shared" si="1"/>
        <v>0</v>
      </c>
      <c r="V15" s="406">
        <f t="shared" si="1"/>
        <v>0</v>
      </c>
      <c r="W15" s="406">
        <f t="shared" si="1"/>
        <v>0</v>
      </c>
      <c r="X15" s="406">
        <f t="shared" si="1"/>
        <v>0</v>
      </c>
      <c r="Y15" s="406">
        <f t="shared" si="1"/>
        <v>0</v>
      </c>
      <c r="Z15" s="406">
        <f t="shared" si="1"/>
        <v>0</v>
      </c>
      <c r="AA15" s="406">
        <f t="shared" si="1"/>
        <v>0</v>
      </c>
      <c r="AB15" s="406">
        <f t="shared" si="1"/>
        <v>0</v>
      </c>
      <c r="AC15" s="406">
        <f t="shared" si="1"/>
        <v>0</v>
      </c>
    </row>
    <row r="16" spans="1:29" ht="51" customHeight="1">
      <c r="A16" s="179" t="s">
        <v>943</v>
      </c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</row>
    <row r="17" spans="1:29" ht="51" customHeight="1">
      <c r="A17" s="179" t="s">
        <v>944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</row>
    <row r="18" spans="1:29" ht="51" customHeight="1">
      <c r="A18" s="179" t="s">
        <v>945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</row>
    <row r="19" spans="1:29" ht="51" customHeight="1">
      <c r="A19" s="179" t="s">
        <v>946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</row>
    <row r="20" spans="1:29" ht="51" customHeight="1">
      <c r="A20" s="179" t="s">
        <v>166</v>
      </c>
      <c r="B20" s="406">
        <f>SUM(B21:B22)</f>
        <v>0</v>
      </c>
      <c r="C20" s="406">
        <f aca="true" t="shared" si="2" ref="C20:S20">SUM(C21:C22)</f>
        <v>0</v>
      </c>
      <c r="D20" s="406">
        <f t="shared" si="2"/>
        <v>0</v>
      </c>
      <c r="E20" s="406">
        <f t="shared" si="2"/>
        <v>0</v>
      </c>
      <c r="F20" s="406">
        <f t="shared" si="2"/>
        <v>0</v>
      </c>
      <c r="G20" s="406">
        <f t="shared" si="2"/>
        <v>0</v>
      </c>
      <c r="H20" s="406">
        <f t="shared" si="2"/>
        <v>0</v>
      </c>
      <c r="I20" s="406">
        <f t="shared" si="2"/>
        <v>0</v>
      </c>
      <c r="J20" s="406">
        <f t="shared" si="2"/>
        <v>0</v>
      </c>
      <c r="K20" s="406">
        <f t="shared" si="2"/>
        <v>0</v>
      </c>
      <c r="L20" s="406">
        <f t="shared" si="2"/>
        <v>0</v>
      </c>
      <c r="M20" s="406">
        <f t="shared" si="2"/>
        <v>0</v>
      </c>
      <c r="N20" s="406">
        <f t="shared" si="2"/>
        <v>0</v>
      </c>
      <c r="O20" s="406">
        <f t="shared" si="2"/>
        <v>0</v>
      </c>
      <c r="P20" s="406">
        <f t="shared" si="2"/>
        <v>0</v>
      </c>
      <c r="Q20" s="406">
        <f t="shared" si="2"/>
        <v>0</v>
      </c>
      <c r="R20" s="406">
        <f t="shared" si="2"/>
        <v>0</v>
      </c>
      <c r="S20" s="406">
        <f t="shared" si="2"/>
        <v>0</v>
      </c>
      <c r="T20" s="406">
        <f aca="true" t="shared" si="3" ref="T20:AC20">SUM(T21:T22)</f>
        <v>0</v>
      </c>
      <c r="U20" s="406">
        <f t="shared" si="3"/>
        <v>0</v>
      </c>
      <c r="V20" s="406">
        <f t="shared" si="3"/>
        <v>0</v>
      </c>
      <c r="W20" s="406">
        <f t="shared" si="3"/>
        <v>0</v>
      </c>
      <c r="X20" s="406">
        <f t="shared" si="3"/>
        <v>0</v>
      </c>
      <c r="Y20" s="406">
        <f t="shared" si="3"/>
        <v>0</v>
      </c>
      <c r="Z20" s="406">
        <f t="shared" si="3"/>
        <v>0</v>
      </c>
      <c r="AA20" s="406">
        <f t="shared" si="3"/>
        <v>0</v>
      </c>
      <c r="AB20" s="406">
        <f t="shared" si="3"/>
        <v>0</v>
      </c>
      <c r="AC20" s="406">
        <f t="shared" si="3"/>
        <v>0</v>
      </c>
    </row>
    <row r="21" spans="1:29" ht="51" customHeight="1">
      <c r="A21" s="179" t="s">
        <v>947</v>
      </c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</row>
    <row r="22" spans="1:29" ht="51" customHeight="1">
      <c r="A22" s="179" t="s">
        <v>948</v>
      </c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</row>
    <row r="23" spans="1:29" ht="51" customHeight="1">
      <c r="A23" s="179" t="s">
        <v>167</v>
      </c>
      <c r="B23" s="406">
        <f>SUM(B24:B27)</f>
        <v>0</v>
      </c>
      <c r="C23" s="406">
        <f aca="true" t="shared" si="4" ref="C23:S23">SUM(C24:C27)</f>
        <v>0</v>
      </c>
      <c r="D23" s="406">
        <f t="shared" si="4"/>
        <v>0</v>
      </c>
      <c r="E23" s="406">
        <f t="shared" si="4"/>
        <v>0</v>
      </c>
      <c r="F23" s="406">
        <f t="shared" si="4"/>
        <v>0</v>
      </c>
      <c r="G23" s="406">
        <f t="shared" si="4"/>
        <v>0</v>
      </c>
      <c r="H23" s="406">
        <f t="shared" si="4"/>
        <v>0</v>
      </c>
      <c r="I23" s="406">
        <f t="shared" si="4"/>
        <v>0</v>
      </c>
      <c r="J23" s="406">
        <f t="shared" si="4"/>
        <v>0</v>
      </c>
      <c r="K23" s="406">
        <f t="shared" si="4"/>
        <v>0</v>
      </c>
      <c r="L23" s="406">
        <f t="shared" si="4"/>
        <v>0</v>
      </c>
      <c r="M23" s="406">
        <f t="shared" si="4"/>
        <v>0</v>
      </c>
      <c r="N23" s="406">
        <f t="shared" si="4"/>
        <v>0</v>
      </c>
      <c r="O23" s="406">
        <f t="shared" si="4"/>
        <v>0</v>
      </c>
      <c r="P23" s="406">
        <f t="shared" si="4"/>
        <v>0</v>
      </c>
      <c r="Q23" s="406">
        <f t="shared" si="4"/>
        <v>0</v>
      </c>
      <c r="R23" s="406">
        <f t="shared" si="4"/>
        <v>0</v>
      </c>
      <c r="S23" s="406">
        <f t="shared" si="4"/>
        <v>0</v>
      </c>
      <c r="T23" s="406">
        <f aca="true" t="shared" si="5" ref="T23:AC23">SUM(T24:T27)</f>
        <v>0</v>
      </c>
      <c r="U23" s="406">
        <f t="shared" si="5"/>
        <v>0</v>
      </c>
      <c r="V23" s="406">
        <f t="shared" si="5"/>
        <v>0</v>
      </c>
      <c r="W23" s="406">
        <f t="shared" si="5"/>
        <v>0</v>
      </c>
      <c r="X23" s="406">
        <f t="shared" si="5"/>
        <v>0</v>
      </c>
      <c r="Y23" s="406">
        <f t="shared" si="5"/>
        <v>0</v>
      </c>
      <c r="Z23" s="406">
        <f t="shared" si="5"/>
        <v>0</v>
      </c>
      <c r="AA23" s="406">
        <f t="shared" si="5"/>
        <v>0</v>
      </c>
      <c r="AB23" s="406">
        <f t="shared" si="5"/>
        <v>0</v>
      </c>
      <c r="AC23" s="406">
        <f t="shared" si="5"/>
        <v>0</v>
      </c>
    </row>
    <row r="24" spans="1:38" ht="51" customHeight="1">
      <c r="A24" s="179" t="s">
        <v>845</v>
      </c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1:38" ht="51" customHeight="1">
      <c r="A25" s="179" t="s">
        <v>846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208"/>
      <c r="AE25" s="208"/>
      <c r="AF25" s="208"/>
      <c r="AG25" s="208"/>
      <c r="AH25" s="208"/>
      <c r="AI25" s="208"/>
      <c r="AJ25" s="208"/>
      <c r="AK25" s="208"/>
      <c r="AL25" s="208"/>
    </row>
    <row r="26" spans="1:39" s="209" customFormat="1" ht="51" customHeight="1">
      <c r="A26" s="179" t="s">
        <v>847</v>
      </c>
      <c r="B26" s="404"/>
      <c r="C26" s="404"/>
      <c r="D26" s="404"/>
      <c r="E26" s="404"/>
      <c r="F26" s="404"/>
      <c r="G26" s="404"/>
      <c r="H26" s="404"/>
      <c r="I26" s="404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</row>
    <row r="27" spans="1:38" ht="51" customHeight="1">
      <c r="A27" s="179" t="s">
        <v>848</v>
      </c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208"/>
      <c r="AE27" s="208"/>
      <c r="AF27" s="208"/>
      <c r="AG27" s="208"/>
      <c r="AH27" s="208"/>
      <c r="AI27" s="208"/>
      <c r="AJ27" s="208"/>
      <c r="AK27" s="208"/>
      <c r="AL27" s="208"/>
    </row>
    <row r="28" spans="1:38" ht="66" customHeight="1">
      <c r="A28" s="179" t="s">
        <v>168</v>
      </c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208"/>
      <c r="AE28" s="208"/>
      <c r="AF28" s="208"/>
      <c r="AG28" s="208"/>
      <c r="AH28" s="208"/>
      <c r="AI28" s="208"/>
      <c r="AJ28" s="208"/>
      <c r="AK28" s="208"/>
      <c r="AL28" s="208"/>
    </row>
    <row r="29" spans="1:38" ht="67.5" customHeight="1">
      <c r="A29" s="179" t="s">
        <v>169</v>
      </c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208"/>
      <c r="AE29" s="208"/>
      <c r="AF29" s="208"/>
      <c r="AG29" s="208"/>
      <c r="AH29" s="208"/>
      <c r="AI29" s="208"/>
      <c r="AJ29" s="208"/>
      <c r="AK29" s="208"/>
      <c r="AL29" s="208"/>
    </row>
    <row r="30" spans="1:38" ht="51" customHeight="1">
      <c r="A30" s="179" t="s">
        <v>170</v>
      </c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208"/>
      <c r="AE30" s="208"/>
      <c r="AF30" s="208"/>
      <c r="AG30" s="208"/>
      <c r="AH30" s="208"/>
      <c r="AI30" s="208"/>
      <c r="AJ30" s="208"/>
      <c r="AK30" s="208"/>
      <c r="AL30" s="208"/>
    </row>
    <row r="31" spans="1:38" ht="51" customHeight="1">
      <c r="A31" s="179" t="s">
        <v>171</v>
      </c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208"/>
      <c r="AE31" s="208"/>
      <c r="AF31" s="208"/>
      <c r="AG31" s="208"/>
      <c r="AH31" s="208"/>
      <c r="AI31" s="208"/>
      <c r="AJ31" s="208"/>
      <c r="AK31" s="208"/>
      <c r="AL31" s="208"/>
    </row>
    <row r="32" spans="1:38" ht="51" customHeight="1">
      <c r="A32" s="179" t="s">
        <v>172</v>
      </c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208"/>
      <c r="AE32" s="208"/>
      <c r="AF32" s="208"/>
      <c r="AG32" s="208"/>
      <c r="AH32" s="208"/>
      <c r="AI32" s="208"/>
      <c r="AJ32" s="208"/>
      <c r="AK32" s="208"/>
      <c r="AL32" s="208"/>
    </row>
    <row r="33" spans="1:38" ht="51" customHeight="1">
      <c r="A33" s="179" t="s">
        <v>173</v>
      </c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208"/>
      <c r="AE33" s="208"/>
      <c r="AF33" s="208"/>
      <c r="AG33" s="208"/>
      <c r="AH33" s="208"/>
      <c r="AI33" s="208"/>
      <c r="AJ33" s="208"/>
      <c r="AK33" s="208"/>
      <c r="AL33" s="208"/>
    </row>
    <row r="34" spans="1:38" ht="51" customHeight="1">
      <c r="A34" s="179" t="s">
        <v>174</v>
      </c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208"/>
      <c r="AE34" s="208"/>
      <c r="AF34" s="208"/>
      <c r="AG34" s="208"/>
      <c r="AH34" s="208"/>
      <c r="AI34" s="208"/>
      <c r="AJ34" s="208"/>
      <c r="AK34" s="208"/>
      <c r="AL34" s="208"/>
    </row>
    <row r="35" spans="1:38" ht="51" customHeight="1">
      <c r="A35" s="179" t="s">
        <v>175</v>
      </c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208"/>
      <c r="AE35" s="208"/>
      <c r="AF35" s="208"/>
      <c r="AG35" s="208"/>
      <c r="AH35" s="208"/>
      <c r="AI35" s="208"/>
      <c r="AJ35" s="208"/>
      <c r="AK35" s="208"/>
      <c r="AL35" s="208"/>
    </row>
    <row r="36" spans="1:29" ht="51" customHeight="1">
      <c r="A36" s="176" t="s">
        <v>176</v>
      </c>
      <c r="B36" s="397">
        <f>SUM(B7,B9:B14,B15,B20,B23,B28:B35)</f>
        <v>0</v>
      </c>
      <c r="C36" s="397">
        <f aca="true" t="shared" si="6" ref="C36:L36">SUM(C7,C9:C14,C15,C20,C23,C28:C35)</f>
        <v>0</v>
      </c>
      <c r="D36" s="397">
        <f t="shared" si="6"/>
        <v>0</v>
      </c>
      <c r="E36" s="397">
        <f t="shared" si="6"/>
        <v>0</v>
      </c>
      <c r="F36" s="397">
        <f t="shared" si="6"/>
        <v>0</v>
      </c>
      <c r="G36" s="397">
        <f t="shared" si="6"/>
        <v>0</v>
      </c>
      <c r="H36" s="397">
        <f t="shared" si="6"/>
        <v>0</v>
      </c>
      <c r="I36" s="397">
        <f t="shared" si="6"/>
        <v>0</v>
      </c>
      <c r="J36" s="397">
        <f t="shared" si="6"/>
        <v>0</v>
      </c>
      <c r="K36" s="397">
        <f t="shared" si="6"/>
        <v>0</v>
      </c>
      <c r="L36" s="397">
        <f t="shared" si="6"/>
        <v>0</v>
      </c>
      <c r="M36" s="397">
        <f aca="true" t="shared" si="7" ref="M36:AC36">SUM(M7,M9:M14,M15,M20,M23,M28:M35)</f>
        <v>0</v>
      </c>
      <c r="N36" s="397">
        <f t="shared" si="7"/>
        <v>0</v>
      </c>
      <c r="O36" s="397">
        <f t="shared" si="7"/>
        <v>0</v>
      </c>
      <c r="P36" s="397">
        <f t="shared" si="7"/>
        <v>0</v>
      </c>
      <c r="Q36" s="397">
        <f t="shared" si="7"/>
        <v>0</v>
      </c>
      <c r="R36" s="397">
        <f t="shared" si="7"/>
        <v>0</v>
      </c>
      <c r="S36" s="397">
        <f t="shared" si="7"/>
        <v>0</v>
      </c>
      <c r="T36" s="397">
        <f t="shared" si="7"/>
        <v>0</v>
      </c>
      <c r="U36" s="397">
        <f t="shared" si="7"/>
        <v>0</v>
      </c>
      <c r="V36" s="397">
        <f t="shared" si="7"/>
        <v>0</v>
      </c>
      <c r="W36" s="397">
        <f t="shared" si="7"/>
        <v>0</v>
      </c>
      <c r="X36" s="397">
        <f t="shared" si="7"/>
        <v>0</v>
      </c>
      <c r="Y36" s="397">
        <f t="shared" si="7"/>
        <v>0</v>
      </c>
      <c r="Z36" s="397">
        <f t="shared" si="7"/>
        <v>0</v>
      </c>
      <c r="AA36" s="397">
        <f t="shared" si="7"/>
        <v>0</v>
      </c>
      <c r="AB36" s="397">
        <f t="shared" si="7"/>
        <v>0</v>
      </c>
      <c r="AC36" s="397">
        <f t="shared" si="7"/>
        <v>0</v>
      </c>
    </row>
    <row r="37" spans="1:15" ht="51" customHeight="1">
      <c r="A37" s="592" t="s">
        <v>344</v>
      </c>
      <c r="O37" s="210"/>
    </row>
    <row r="38" spans="1:29" ht="51" customHeight="1">
      <c r="A38" s="591" t="s">
        <v>343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805"/>
      <c r="N38" s="805"/>
      <c r="O38" s="805"/>
      <c r="P38" s="805"/>
      <c r="Q38" s="805"/>
      <c r="R38" s="805"/>
      <c r="S38" s="805"/>
      <c r="T38" s="805"/>
      <c r="U38" s="805"/>
      <c r="V38" s="805"/>
      <c r="W38" s="805"/>
      <c r="X38" s="805"/>
      <c r="Y38" s="805"/>
      <c r="Z38" s="805"/>
      <c r="AA38" s="805"/>
      <c r="AB38" s="805"/>
      <c r="AC38" s="805"/>
    </row>
    <row r="39" spans="1:23" ht="51" customHeight="1">
      <c r="A39" s="731" t="s">
        <v>199</v>
      </c>
      <c r="B39" s="195"/>
      <c r="C39" s="401" t="s">
        <v>197</v>
      </c>
      <c r="D39" s="72"/>
      <c r="E39" s="401" t="s">
        <v>195</v>
      </c>
      <c r="F39" s="72"/>
      <c r="G39" s="72"/>
      <c r="H39" s="72"/>
      <c r="I39" s="72"/>
      <c r="J39" s="72"/>
      <c r="K39" s="72"/>
      <c r="L39" s="186"/>
      <c r="M39" s="195"/>
      <c r="N39" s="196"/>
      <c r="P39" s="196"/>
      <c r="T39" s="195"/>
      <c r="U39" s="196"/>
      <c r="W39" s="196"/>
    </row>
  </sheetData>
  <sheetProtection/>
  <mergeCells count="31">
    <mergeCell ref="A4:A6"/>
    <mergeCell ref="P4:S4"/>
    <mergeCell ref="K4:L5"/>
    <mergeCell ref="G5:G6"/>
    <mergeCell ref="B4:D4"/>
    <mergeCell ref="E5:F5"/>
    <mergeCell ref="M38:S38"/>
    <mergeCell ref="R5:S5"/>
    <mergeCell ref="T4:Y4"/>
    <mergeCell ref="T38:AC38"/>
    <mergeCell ref="M4:N4"/>
    <mergeCell ref="B5:C5"/>
    <mergeCell ref="N5:N6"/>
    <mergeCell ref="E4:G4"/>
    <mergeCell ref="T5:V5"/>
    <mergeCell ref="H4:J4"/>
    <mergeCell ref="P5:Q5"/>
    <mergeCell ref="Z5:Z6"/>
    <mergeCell ref="H5:H6"/>
    <mergeCell ref="Z4:AA4"/>
    <mergeCell ref="AC4:AC6"/>
    <mergeCell ref="AB4:AB6"/>
    <mergeCell ref="O4:O6"/>
    <mergeCell ref="I5:I6"/>
    <mergeCell ref="M5:M6"/>
    <mergeCell ref="AA5:AA6"/>
    <mergeCell ref="B1:AC1"/>
    <mergeCell ref="D5:D6"/>
    <mergeCell ref="A2:AC3"/>
    <mergeCell ref="W5:Y5"/>
    <mergeCell ref="J5:J6"/>
  </mergeCells>
  <printOptions horizontalCentered="1"/>
  <pageMargins left="0.1968503937007874" right="0.2755905511811024" top="0.4330708661417323" bottom="0.5118110236220472" header="0.1968503937007874" footer="0.2362204724409449"/>
  <pageSetup fitToHeight="3" horizontalDpi="300" verticalDpi="3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38"/>
  <sheetViews>
    <sheetView view="pageBreakPreview" zoomScale="85" zoomScaleSheetLayoutView="85" zoomScalePageLayoutView="0" workbookViewId="0" topLeftCell="A4">
      <selection activeCell="P11" sqref="P11"/>
    </sheetView>
  </sheetViews>
  <sheetFormatPr defaultColWidth="29.57421875" defaultRowHeight="12.75"/>
  <cols>
    <col min="1" max="1" width="59.140625" style="8" customWidth="1"/>
    <col min="2" max="74" width="42.00390625" style="8" customWidth="1"/>
    <col min="75" max="16384" width="29.57421875" style="8" customWidth="1"/>
  </cols>
  <sheetData>
    <row r="1" spans="1:15" ht="15.75">
      <c r="A1" s="408" t="s">
        <v>201</v>
      </c>
      <c r="B1" s="806" t="s">
        <v>941</v>
      </c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</row>
    <row r="2" spans="1:15" ht="10.5" customHeight="1">
      <c r="A2" s="808"/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</row>
    <row r="3" spans="1:15" ht="15.75" hidden="1">
      <c r="A3" s="808"/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</row>
    <row r="4" spans="1:15" ht="15.75" customHeight="1">
      <c r="A4" s="85"/>
      <c r="B4" s="807" t="s">
        <v>859</v>
      </c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</row>
    <row r="5" spans="1:15" s="9" customFormat="1" ht="15.75">
      <c r="A5" s="782" t="s">
        <v>950</v>
      </c>
      <c r="B5" s="782" t="s">
        <v>205</v>
      </c>
      <c r="C5" s="782" t="s">
        <v>2</v>
      </c>
      <c r="D5" s="782" t="s">
        <v>963</v>
      </c>
      <c r="E5" s="782"/>
      <c r="F5" s="782" t="s">
        <v>206</v>
      </c>
      <c r="G5" s="782" t="s">
        <v>186</v>
      </c>
      <c r="H5" s="782" t="s">
        <v>204</v>
      </c>
      <c r="I5" s="782" t="s">
        <v>236</v>
      </c>
      <c r="J5" s="782"/>
      <c r="K5" s="782" t="s">
        <v>237</v>
      </c>
      <c r="L5" s="782"/>
      <c r="M5" s="782"/>
      <c r="N5" s="782" t="s">
        <v>254</v>
      </c>
      <c r="O5" s="782" t="s">
        <v>255</v>
      </c>
    </row>
    <row r="6" spans="1:15" s="213" customFormat="1" ht="47.25">
      <c r="A6" s="782"/>
      <c r="B6" s="782"/>
      <c r="C6" s="782"/>
      <c r="D6" s="212" t="s">
        <v>187</v>
      </c>
      <c r="E6" s="212" t="s">
        <v>251</v>
      </c>
      <c r="F6" s="782"/>
      <c r="G6" s="782"/>
      <c r="H6" s="782"/>
      <c r="I6" s="212" t="s">
        <v>187</v>
      </c>
      <c r="J6" s="212" t="s">
        <v>252</v>
      </c>
      <c r="K6" s="212" t="s">
        <v>187</v>
      </c>
      <c r="L6" s="212" t="s">
        <v>630</v>
      </c>
      <c r="M6" s="212" t="s">
        <v>253</v>
      </c>
      <c r="N6" s="782"/>
      <c r="O6" s="809"/>
    </row>
    <row r="7" spans="1:15" s="213" customFormat="1" ht="15.75">
      <c r="A7" s="179" t="s">
        <v>158</v>
      </c>
      <c r="B7" s="214">
        <f>'ТО.6.1'!B7+'ТО.6.2'!B7+'ТО.6.3'!B7</f>
        <v>0</v>
      </c>
      <c r="C7" s="214">
        <f>'ТО.6.1'!C7+'ТО.6.2'!C7+'ТО.6.3'!C7</f>
        <v>0</v>
      </c>
      <c r="D7" s="214">
        <f>'ТО.6.1'!D7+'ТО.6.2'!D7+'ТО.6.3'!D7</f>
        <v>0</v>
      </c>
      <c r="E7" s="214">
        <f>'ТО.6.1'!E7+'ТО.6.2'!E7+'ТО.6.3'!E7</f>
        <v>0</v>
      </c>
      <c r="F7" s="214">
        <f>'ТО.6.1'!F7+'ТО.6.2'!F7+'ТО.6.3'!F7</f>
        <v>0</v>
      </c>
      <c r="G7" s="214">
        <f>'ТО.6.1'!G7+'ТО.6.2'!G7+'ТО.6.3'!G7</f>
        <v>0</v>
      </c>
      <c r="H7" s="214">
        <f>'ТО.6.1'!H7+'ТО.6.2'!H7+'ТО.6.3'!H7</f>
        <v>0</v>
      </c>
      <c r="I7" s="214">
        <f>'ТО.6.1'!I7+'ТО.6.2'!I7+'ТО.6.3'!I7</f>
        <v>0</v>
      </c>
      <c r="J7" s="214">
        <f>'ТО.6.1'!J7+'ТО.6.2'!J7+'ТО.6.3'!J7</f>
        <v>0</v>
      </c>
      <c r="K7" s="214">
        <f>'ТО.6.1'!K7+'ТО.6.2'!K7+'ТО.6.3'!K7</f>
        <v>0</v>
      </c>
      <c r="L7" s="214">
        <f>'ТО.6.1'!L7+'ТО.6.2'!L7+'ТО.6.3'!L7</f>
        <v>0</v>
      </c>
      <c r="M7" s="214">
        <f>'ТО.6.1'!M7+'ТО.6.2'!M7+'ТО.6.3'!M7</f>
        <v>0</v>
      </c>
      <c r="N7" s="214">
        <f>'ТО.6.1'!N7+'ТО.6.2'!N7+'ТО.6.3'!N7</f>
        <v>0</v>
      </c>
      <c r="O7" s="214">
        <f>'ТО.6.1'!O7+'ТО.6.2'!O7+'ТО.6.3'!O7</f>
        <v>0</v>
      </c>
    </row>
    <row r="8" spans="1:15" s="213" customFormat="1" ht="47.25">
      <c r="A8" s="179" t="s">
        <v>849</v>
      </c>
      <c r="B8" s="214">
        <f>'ТО.6.1'!B8+'ТО.6.2'!B8+'ТО.6.3'!B8</f>
        <v>0</v>
      </c>
      <c r="C8" s="214">
        <f>'ТО.6.1'!C8+'ТО.6.2'!C8+'ТО.6.3'!C8</f>
        <v>0</v>
      </c>
      <c r="D8" s="214">
        <f>'ТО.6.1'!D8+'ТО.6.2'!D8+'ТО.6.3'!D8</f>
        <v>0</v>
      </c>
      <c r="E8" s="214">
        <f>'ТО.6.1'!E8+'ТО.6.2'!E8+'ТО.6.3'!E8</f>
        <v>0</v>
      </c>
      <c r="F8" s="214">
        <f>'ТО.6.1'!F8+'ТО.6.2'!F8+'ТО.6.3'!F8</f>
        <v>0</v>
      </c>
      <c r="G8" s="214">
        <f>'ТО.6.1'!G8+'ТО.6.2'!G8+'ТО.6.3'!G8</f>
        <v>0</v>
      </c>
      <c r="H8" s="214">
        <f>'ТО.6.1'!H8+'ТО.6.2'!H8+'ТО.6.3'!H8</f>
        <v>0</v>
      </c>
      <c r="I8" s="214">
        <f>'ТО.6.1'!I8+'ТО.6.2'!I8+'ТО.6.3'!I8</f>
        <v>0</v>
      </c>
      <c r="J8" s="214">
        <f>'ТО.6.1'!J8+'ТО.6.2'!J8+'ТО.6.3'!J8</f>
        <v>0</v>
      </c>
      <c r="K8" s="214">
        <f>'ТО.6.1'!K8+'ТО.6.2'!K8+'ТО.6.3'!K8</f>
        <v>0</v>
      </c>
      <c r="L8" s="214">
        <f>'ТО.6.1'!L8+'ТО.6.2'!L8+'ТО.6.3'!L8</f>
        <v>0</v>
      </c>
      <c r="M8" s="214">
        <f>'ТО.6.1'!M8+'ТО.6.2'!M8+'ТО.6.3'!M8</f>
        <v>0</v>
      </c>
      <c r="N8" s="214">
        <f>'ТО.6.1'!N8+'ТО.6.2'!N8+'ТО.6.3'!N8</f>
        <v>0</v>
      </c>
      <c r="O8" s="214">
        <f>'ТО.6.1'!O8+'ТО.6.2'!O8+'ТО.6.3'!O8</f>
        <v>0</v>
      </c>
    </row>
    <row r="9" spans="1:15" s="213" customFormat="1" ht="15.75">
      <c r="A9" s="179" t="s">
        <v>159</v>
      </c>
      <c r="B9" s="214">
        <f>'ТО.6.1'!B9+'ТО.6.2'!B9+'ТО.6.3'!B9</f>
        <v>0</v>
      </c>
      <c r="C9" s="214">
        <f>'ТО.6.1'!C9+'ТО.6.2'!C9+'ТО.6.3'!C9</f>
        <v>0</v>
      </c>
      <c r="D9" s="214">
        <f>'ТО.6.1'!D9+'ТО.6.2'!D9+'ТО.6.3'!D9</f>
        <v>0</v>
      </c>
      <c r="E9" s="214">
        <f>'ТО.6.1'!E9+'ТО.6.2'!E9+'ТО.6.3'!E9</f>
        <v>0</v>
      </c>
      <c r="F9" s="214">
        <f>'ТО.6.1'!F9+'ТО.6.2'!F9+'ТО.6.3'!F9</f>
        <v>0</v>
      </c>
      <c r="G9" s="214">
        <f>'ТО.6.1'!G9+'ТО.6.2'!G9+'ТО.6.3'!G9</f>
        <v>0</v>
      </c>
      <c r="H9" s="214">
        <f>'ТО.6.1'!H9+'ТО.6.2'!H9+'ТО.6.3'!H9</f>
        <v>0</v>
      </c>
      <c r="I9" s="214">
        <f>'ТО.6.1'!I9+'ТО.6.2'!I9+'ТО.6.3'!I9</f>
        <v>0</v>
      </c>
      <c r="J9" s="214">
        <f>'ТО.6.1'!J9+'ТО.6.2'!J9+'ТО.6.3'!J9</f>
        <v>0</v>
      </c>
      <c r="K9" s="214">
        <f>'ТО.6.1'!K9+'ТО.6.2'!K9+'ТО.6.3'!K9</f>
        <v>0</v>
      </c>
      <c r="L9" s="214">
        <f>'ТО.6.1'!L9+'ТО.6.2'!L9+'ТО.6.3'!L9</f>
        <v>0</v>
      </c>
      <c r="M9" s="214">
        <f>'ТО.6.1'!M9+'ТО.6.2'!M9+'ТО.6.3'!M9</f>
        <v>0</v>
      </c>
      <c r="N9" s="214">
        <f>'ТО.6.1'!N9+'ТО.6.2'!N9+'ТО.6.3'!N9</f>
        <v>0</v>
      </c>
      <c r="O9" s="214">
        <f>'ТО.6.1'!O9+'ТО.6.2'!O9+'ТО.6.3'!O9</f>
        <v>0</v>
      </c>
    </row>
    <row r="10" spans="1:15" s="213" customFormat="1" ht="31.5">
      <c r="A10" s="179" t="s">
        <v>160</v>
      </c>
      <c r="B10" s="214">
        <f>'ТО.6.1'!B10+'ТО.6.2'!B10+'ТО.6.3'!B10</f>
        <v>0</v>
      </c>
      <c r="C10" s="214">
        <f>'ТО.6.1'!C10+'ТО.6.2'!C10+'ТО.6.3'!C10</f>
        <v>0</v>
      </c>
      <c r="D10" s="214">
        <f>'ТО.6.1'!D10+'ТО.6.2'!D10+'ТО.6.3'!D10</f>
        <v>0</v>
      </c>
      <c r="E10" s="214">
        <f>'ТО.6.1'!E10+'ТО.6.2'!E10+'ТО.6.3'!E10</f>
        <v>0</v>
      </c>
      <c r="F10" s="214">
        <f>'ТО.6.1'!F10+'ТО.6.2'!F10+'ТО.6.3'!F10</f>
        <v>0</v>
      </c>
      <c r="G10" s="214">
        <f>'ТО.6.1'!G10+'ТО.6.2'!G10+'ТО.6.3'!G10</f>
        <v>0</v>
      </c>
      <c r="H10" s="214">
        <f>'ТО.6.1'!H10+'ТО.6.2'!H10+'ТО.6.3'!H10</f>
        <v>0</v>
      </c>
      <c r="I10" s="214">
        <f>'ТО.6.1'!I10+'ТО.6.2'!I10+'ТО.6.3'!I10</f>
        <v>0</v>
      </c>
      <c r="J10" s="214">
        <f>'ТО.6.1'!J10+'ТО.6.2'!J10+'ТО.6.3'!J10</f>
        <v>0</v>
      </c>
      <c r="K10" s="214">
        <f>'ТО.6.1'!K10+'ТО.6.2'!K10+'ТО.6.3'!K10</f>
        <v>0</v>
      </c>
      <c r="L10" s="214">
        <f>'ТО.6.1'!L10+'ТО.6.2'!L10+'ТО.6.3'!L10</f>
        <v>0</v>
      </c>
      <c r="M10" s="214">
        <f>'ТО.6.1'!M10+'ТО.6.2'!M10+'ТО.6.3'!M10</f>
        <v>0</v>
      </c>
      <c r="N10" s="214">
        <f>'ТО.6.1'!N10+'ТО.6.2'!N10+'ТО.6.3'!N10</f>
        <v>0</v>
      </c>
      <c r="O10" s="214">
        <f>'ТО.6.1'!O10+'ТО.6.2'!O10+'ТО.6.3'!O10</f>
        <v>0</v>
      </c>
    </row>
    <row r="11" spans="1:15" s="213" customFormat="1" ht="31.5">
      <c r="A11" s="179" t="s">
        <v>161</v>
      </c>
      <c r="B11" s="214">
        <f>'ТО.6.1'!B11+'ТО.6.2'!B11+'ТО.6.3'!B11</f>
        <v>0</v>
      </c>
      <c r="C11" s="214">
        <f>'ТО.6.1'!C11+'ТО.6.2'!C11+'ТО.6.3'!C11</f>
        <v>0</v>
      </c>
      <c r="D11" s="214">
        <f>'ТО.6.1'!D11+'ТО.6.2'!D11+'ТО.6.3'!D11</f>
        <v>0</v>
      </c>
      <c r="E11" s="214">
        <f>'ТО.6.1'!E11+'ТО.6.2'!E11+'ТО.6.3'!E11</f>
        <v>0</v>
      </c>
      <c r="F11" s="214">
        <f>'ТО.6.1'!F11+'ТО.6.2'!F11+'ТО.6.3'!F11</f>
        <v>0</v>
      </c>
      <c r="G11" s="214">
        <f>'ТО.6.1'!G11+'ТО.6.2'!G11+'ТО.6.3'!G11</f>
        <v>0</v>
      </c>
      <c r="H11" s="214">
        <f>'ТО.6.1'!H11+'ТО.6.2'!H11+'ТО.6.3'!H11</f>
        <v>0</v>
      </c>
      <c r="I11" s="214">
        <f>'ТО.6.1'!I11+'ТО.6.2'!I11+'ТО.6.3'!I11</f>
        <v>0</v>
      </c>
      <c r="J11" s="214">
        <f>'ТО.6.1'!J11+'ТО.6.2'!J11+'ТО.6.3'!J11</f>
        <v>0</v>
      </c>
      <c r="K11" s="214">
        <f>'ТО.6.1'!K11+'ТО.6.2'!K11+'ТО.6.3'!K11</f>
        <v>0</v>
      </c>
      <c r="L11" s="214">
        <f>'ТО.6.1'!L11+'ТО.6.2'!L11+'ТО.6.3'!L11</f>
        <v>0</v>
      </c>
      <c r="M11" s="214">
        <f>'ТО.6.1'!M11+'ТО.6.2'!M11+'ТО.6.3'!M11</f>
        <v>0</v>
      </c>
      <c r="N11" s="214">
        <f>'ТО.6.1'!N11+'ТО.6.2'!N11+'ТО.6.3'!N11</f>
        <v>0</v>
      </c>
      <c r="O11" s="214">
        <f>'ТО.6.1'!O11+'ТО.6.2'!O11+'ТО.6.3'!O11</f>
        <v>0</v>
      </c>
    </row>
    <row r="12" spans="1:15" s="213" customFormat="1" ht="15.75">
      <c r="A12" s="179" t="s">
        <v>162</v>
      </c>
      <c r="B12" s="214">
        <f>'ТО.6.1'!B12+'ТО.6.2'!B12+'ТО.6.3'!B12</f>
        <v>0</v>
      </c>
      <c r="C12" s="214">
        <f>'ТО.6.1'!C12+'ТО.6.2'!C12+'ТО.6.3'!C12</f>
        <v>0</v>
      </c>
      <c r="D12" s="214">
        <f>'ТО.6.1'!D12+'ТО.6.2'!D12+'ТО.6.3'!D12</f>
        <v>0</v>
      </c>
      <c r="E12" s="214">
        <f>'ТО.6.1'!E12+'ТО.6.2'!E12+'ТО.6.3'!E12</f>
        <v>0</v>
      </c>
      <c r="F12" s="214">
        <f>'ТО.6.1'!F12+'ТО.6.2'!F12+'ТО.6.3'!F12</f>
        <v>0</v>
      </c>
      <c r="G12" s="214">
        <f>'ТО.6.1'!G12+'ТО.6.2'!G12+'ТО.6.3'!G12</f>
        <v>0</v>
      </c>
      <c r="H12" s="214">
        <f>'ТО.6.1'!H12+'ТО.6.2'!H12+'ТО.6.3'!H12</f>
        <v>0</v>
      </c>
      <c r="I12" s="214">
        <f>'ТО.6.1'!I12+'ТО.6.2'!I12+'ТО.6.3'!I12</f>
        <v>0</v>
      </c>
      <c r="J12" s="214">
        <f>'ТО.6.1'!J12+'ТО.6.2'!J12+'ТО.6.3'!J12</f>
        <v>0</v>
      </c>
      <c r="K12" s="214">
        <f>'ТО.6.1'!K12+'ТО.6.2'!K12+'ТО.6.3'!K12</f>
        <v>0</v>
      </c>
      <c r="L12" s="214">
        <f>'ТО.6.1'!L12+'ТО.6.2'!L12+'ТО.6.3'!L12</f>
        <v>0</v>
      </c>
      <c r="M12" s="214">
        <f>'ТО.6.1'!M12+'ТО.6.2'!M12+'ТО.6.3'!M12</f>
        <v>0</v>
      </c>
      <c r="N12" s="214">
        <f>'ТО.6.1'!N12+'ТО.6.2'!N12+'ТО.6.3'!N12</f>
        <v>0</v>
      </c>
      <c r="O12" s="214">
        <f>'ТО.6.1'!O12+'ТО.6.2'!O12+'ТО.6.3'!O12</f>
        <v>0</v>
      </c>
    </row>
    <row r="13" spans="1:15" s="213" customFormat="1" ht="15.75">
      <c r="A13" s="179" t="s">
        <v>163</v>
      </c>
      <c r="B13" s="214">
        <f>'ТО.6.1'!B13+'ТО.6.2'!B13+'ТО.6.3'!B13</f>
        <v>0</v>
      </c>
      <c r="C13" s="214">
        <f>'ТО.6.1'!C13+'ТО.6.2'!C13+'ТО.6.3'!C13</f>
        <v>0</v>
      </c>
      <c r="D13" s="214">
        <f>'ТО.6.1'!D13+'ТО.6.2'!D13+'ТО.6.3'!D13</f>
        <v>0</v>
      </c>
      <c r="E13" s="214">
        <f>'ТО.6.1'!E13+'ТО.6.2'!E13+'ТО.6.3'!E13</f>
        <v>0</v>
      </c>
      <c r="F13" s="214">
        <f>'ТО.6.1'!F13+'ТО.6.2'!F13+'ТО.6.3'!F13</f>
        <v>0</v>
      </c>
      <c r="G13" s="214">
        <f>'ТО.6.1'!G13+'ТО.6.2'!G13+'ТО.6.3'!G13</f>
        <v>0</v>
      </c>
      <c r="H13" s="214">
        <f>'ТО.6.1'!H13+'ТО.6.2'!H13+'ТО.6.3'!H13</f>
        <v>0</v>
      </c>
      <c r="I13" s="214">
        <f>'ТО.6.1'!I13+'ТО.6.2'!I13+'ТО.6.3'!I13</f>
        <v>0</v>
      </c>
      <c r="J13" s="214">
        <f>'ТО.6.1'!J13+'ТО.6.2'!J13+'ТО.6.3'!J13</f>
        <v>0</v>
      </c>
      <c r="K13" s="214">
        <f>'ТО.6.1'!K13+'ТО.6.2'!K13+'ТО.6.3'!K13</f>
        <v>0</v>
      </c>
      <c r="L13" s="214">
        <f>'ТО.6.1'!L13+'ТО.6.2'!L13+'ТО.6.3'!L13</f>
        <v>0</v>
      </c>
      <c r="M13" s="214">
        <f>'ТО.6.1'!M13+'ТО.6.2'!M13+'ТО.6.3'!M13</f>
        <v>0</v>
      </c>
      <c r="N13" s="214">
        <f>'ТО.6.1'!N13+'ТО.6.2'!N13+'ТО.6.3'!N13</f>
        <v>0</v>
      </c>
      <c r="O13" s="214">
        <f>'ТО.6.1'!O13+'ТО.6.2'!O13+'ТО.6.3'!O13</f>
        <v>0</v>
      </c>
    </row>
    <row r="14" spans="1:15" s="213" customFormat="1" ht="15.75">
      <c r="A14" s="179" t="s">
        <v>164</v>
      </c>
      <c r="B14" s="214">
        <f>'ТО.6.1'!B14+'ТО.6.2'!B14+'ТО.6.3'!B14</f>
        <v>0</v>
      </c>
      <c r="C14" s="214">
        <f>'ТО.6.1'!C14+'ТО.6.2'!C14+'ТО.6.3'!C14</f>
        <v>0</v>
      </c>
      <c r="D14" s="214">
        <f>'ТО.6.1'!D14+'ТО.6.2'!D14+'ТО.6.3'!D14</f>
        <v>0</v>
      </c>
      <c r="E14" s="214">
        <f>'ТО.6.1'!E14+'ТО.6.2'!E14+'ТО.6.3'!E14</f>
        <v>0</v>
      </c>
      <c r="F14" s="214">
        <f>'ТО.6.1'!F14+'ТО.6.2'!F14+'ТО.6.3'!F14</f>
        <v>0</v>
      </c>
      <c r="G14" s="214">
        <f>'ТО.6.1'!G14+'ТО.6.2'!G14+'ТО.6.3'!G14</f>
        <v>0</v>
      </c>
      <c r="H14" s="214">
        <f>'ТО.6.1'!H14+'ТО.6.2'!H14+'ТО.6.3'!H14</f>
        <v>0</v>
      </c>
      <c r="I14" s="214">
        <f>'ТО.6.1'!I14+'ТО.6.2'!I14+'ТО.6.3'!I14</f>
        <v>0</v>
      </c>
      <c r="J14" s="214">
        <f>'ТО.6.1'!J14+'ТО.6.2'!J14+'ТО.6.3'!J14</f>
        <v>0</v>
      </c>
      <c r="K14" s="214">
        <f>'ТО.6.1'!K14+'ТО.6.2'!K14+'ТО.6.3'!K14</f>
        <v>0</v>
      </c>
      <c r="L14" s="214">
        <f>'ТО.6.1'!L14+'ТО.6.2'!L14+'ТО.6.3'!L14</f>
        <v>0</v>
      </c>
      <c r="M14" s="214">
        <f>'ТО.6.1'!M14+'ТО.6.2'!M14+'ТО.6.3'!M14</f>
        <v>0</v>
      </c>
      <c r="N14" s="214">
        <f>'ТО.6.1'!N14+'ТО.6.2'!N14+'ТО.6.3'!N14</f>
        <v>0</v>
      </c>
      <c r="O14" s="214">
        <f>'ТО.6.1'!O14+'ТО.6.2'!O14+'ТО.6.3'!O14</f>
        <v>0</v>
      </c>
    </row>
    <row r="15" spans="1:15" s="213" customFormat="1" ht="31.5">
      <c r="A15" s="179" t="s">
        <v>165</v>
      </c>
      <c r="B15" s="214">
        <f>'ТО.6.1'!B15+'ТО.6.2'!B15+'ТО.6.3'!B15</f>
        <v>0</v>
      </c>
      <c r="C15" s="214">
        <f>'ТО.6.1'!C15+'ТО.6.2'!C15+'ТО.6.3'!C15</f>
        <v>0</v>
      </c>
      <c r="D15" s="214">
        <f>'ТО.6.1'!D15+'ТО.6.2'!D15+'ТО.6.3'!D15</f>
        <v>0</v>
      </c>
      <c r="E15" s="214">
        <f>'ТО.6.1'!E15+'ТО.6.2'!E15+'ТО.6.3'!E15</f>
        <v>0</v>
      </c>
      <c r="F15" s="214">
        <f>'ТО.6.1'!F15+'ТО.6.2'!F15+'ТО.6.3'!F15</f>
        <v>0</v>
      </c>
      <c r="G15" s="214">
        <f>'ТО.6.1'!G15+'ТО.6.2'!G15+'ТО.6.3'!G15</f>
        <v>0</v>
      </c>
      <c r="H15" s="214">
        <f>'ТО.6.1'!H15+'ТО.6.2'!H15+'ТО.6.3'!H15</f>
        <v>0</v>
      </c>
      <c r="I15" s="214">
        <f>'ТО.6.1'!I15+'ТО.6.2'!I15+'ТО.6.3'!I15</f>
        <v>0</v>
      </c>
      <c r="J15" s="214">
        <f>'ТО.6.1'!J15+'ТО.6.2'!J15+'ТО.6.3'!J15</f>
        <v>0</v>
      </c>
      <c r="K15" s="214">
        <f>'ТО.6.1'!K15+'ТО.6.2'!K15+'ТО.6.3'!K15</f>
        <v>0</v>
      </c>
      <c r="L15" s="214">
        <f>'ТО.6.1'!L15+'ТО.6.2'!L15+'ТО.6.3'!L15</f>
        <v>0</v>
      </c>
      <c r="M15" s="214">
        <f>'ТО.6.1'!M15+'ТО.6.2'!M15+'ТО.6.3'!M15</f>
        <v>0</v>
      </c>
      <c r="N15" s="214">
        <f>'ТО.6.1'!N15+'ТО.6.2'!N15+'ТО.6.3'!N15</f>
        <v>0</v>
      </c>
      <c r="O15" s="214">
        <f>'ТО.6.1'!O15+'ТО.6.2'!O15+'ТО.6.3'!O15</f>
        <v>0</v>
      </c>
    </row>
    <row r="16" spans="1:15" s="213" customFormat="1" ht="15.75">
      <c r="A16" s="179" t="s">
        <v>943</v>
      </c>
      <c r="B16" s="214">
        <f>'ТО.6.1'!B16+'ТО.6.2'!B16+'ТО.6.3'!B16</f>
        <v>0</v>
      </c>
      <c r="C16" s="214">
        <f>'ТО.6.1'!C16+'ТО.6.2'!C16+'ТО.6.3'!C16</f>
        <v>0</v>
      </c>
      <c r="D16" s="214">
        <f>'ТО.6.1'!D16+'ТО.6.2'!D16+'ТО.6.3'!D16</f>
        <v>0</v>
      </c>
      <c r="E16" s="214">
        <f>'ТО.6.1'!E16+'ТО.6.2'!E16+'ТО.6.3'!E16</f>
        <v>0</v>
      </c>
      <c r="F16" s="214">
        <f>'ТО.6.1'!F16+'ТО.6.2'!F16+'ТО.6.3'!F16</f>
        <v>0</v>
      </c>
      <c r="G16" s="214">
        <f>'ТО.6.1'!G16+'ТО.6.2'!G16+'ТО.6.3'!G16</f>
        <v>0</v>
      </c>
      <c r="H16" s="214">
        <f>'ТО.6.1'!H16+'ТО.6.2'!H16+'ТО.6.3'!H16</f>
        <v>0</v>
      </c>
      <c r="I16" s="214">
        <f>'ТО.6.1'!I16+'ТО.6.2'!I16+'ТО.6.3'!I16</f>
        <v>0</v>
      </c>
      <c r="J16" s="214">
        <f>'ТО.6.1'!J16+'ТО.6.2'!J16+'ТО.6.3'!J16</f>
        <v>0</v>
      </c>
      <c r="K16" s="214">
        <f>'ТО.6.1'!K16+'ТО.6.2'!K16+'ТО.6.3'!K16</f>
        <v>0</v>
      </c>
      <c r="L16" s="214">
        <f>'ТО.6.1'!L16+'ТО.6.2'!L16+'ТО.6.3'!L16</f>
        <v>0</v>
      </c>
      <c r="M16" s="214">
        <f>'ТО.6.1'!M16+'ТО.6.2'!M16+'ТО.6.3'!M16</f>
        <v>0</v>
      </c>
      <c r="N16" s="214">
        <f>'ТО.6.1'!N16+'ТО.6.2'!N16+'ТО.6.3'!N16</f>
        <v>0</v>
      </c>
      <c r="O16" s="214">
        <f>'ТО.6.1'!O16+'ТО.6.2'!O16+'ТО.6.3'!O16</f>
        <v>0</v>
      </c>
    </row>
    <row r="17" spans="1:15" s="213" customFormat="1" ht="15.75">
      <c r="A17" s="179" t="s">
        <v>944</v>
      </c>
      <c r="B17" s="214">
        <f>'ТО.6.1'!B17+'ТО.6.2'!B17+'ТО.6.3'!B17</f>
        <v>0</v>
      </c>
      <c r="C17" s="214">
        <f>'ТО.6.1'!C17+'ТО.6.2'!C17+'ТО.6.3'!C17</f>
        <v>0</v>
      </c>
      <c r="D17" s="214">
        <f>'ТО.6.1'!D17+'ТО.6.2'!D17+'ТО.6.3'!D17</f>
        <v>0</v>
      </c>
      <c r="E17" s="214">
        <f>'ТО.6.1'!E17+'ТО.6.2'!E17+'ТО.6.3'!E17</f>
        <v>0</v>
      </c>
      <c r="F17" s="214">
        <f>'ТО.6.1'!F17+'ТО.6.2'!F17+'ТО.6.3'!F17</f>
        <v>0</v>
      </c>
      <c r="G17" s="214">
        <f>'ТО.6.1'!G17+'ТО.6.2'!G17+'ТО.6.3'!G17</f>
        <v>0</v>
      </c>
      <c r="H17" s="214">
        <f>'ТО.6.1'!H17+'ТО.6.2'!H17+'ТО.6.3'!H17</f>
        <v>0</v>
      </c>
      <c r="I17" s="214">
        <f>'ТО.6.1'!I17+'ТО.6.2'!I17+'ТО.6.3'!I17</f>
        <v>0</v>
      </c>
      <c r="J17" s="214">
        <f>'ТО.6.1'!J17+'ТО.6.2'!J17+'ТО.6.3'!J17</f>
        <v>0</v>
      </c>
      <c r="K17" s="214">
        <f>'ТО.6.1'!K17+'ТО.6.2'!K17+'ТО.6.3'!K17</f>
        <v>0</v>
      </c>
      <c r="L17" s="214">
        <f>'ТО.6.1'!L17+'ТО.6.2'!L17+'ТО.6.3'!L17</f>
        <v>0</v>
      </c>
      <c r="M17" s="214">
        <f>'ТО.6.1'!M17+'ТО.6.2'!M17+'ТО.6.3'!M17</f>
        <v>0</v>
      </c>
      <c r="N17" s="214">
        <f>'ТО.6.1'!N17+'ТО.6.2'!N17+'ТО.6.3'!N17</f>
        <v>0</v>
      </c>
      <c r="O17" s="214">
        <f>'ТО.6.1'!O17+'ТО.6.2'!O17+'ТО.6.3'!O17</f>
        <v>0</v>
      </c>
    </row>
    <row r="18" spans="1:15" s="213" customFormat="1" ht="15.75">
      <c r="A18" s="179" t="s">
        <v>945</v>
      </c>
      <c r="B18" s="214">
        <f>'ТО.6.1'!B18+'ТО.6.2'!B18+'ТО.6.3'!B18</f>
        <v>0</v>
      </c>
      <c r="C18" s="214">
        <f>'ТО.6.1'!C18+'ТО.6.2'!C18+'ТО.6.3'!C18</f>
        <v>0</v>
      </c>
      <c r="D18" s="214">
        <f>'ТО.6.1'!D18+'ТО.6.2'!D18+'ТО.6.3'!D18</f>
        <v>0</v>
      </c>
      <c r="E18" s="214">
        <f>'ТО.6.1'!E18+'ТО.6.2'!E18+'ТО.6.3'!E18</f>
        <v>0</v>
      </c>
      <c r="F18" s="214">
        <f>'ТО.6.1'!F18+'ТО.6.2'!F18+'ТО.6.3'!F18</f>
        <v>0</v>
      </c>
      <c r="G18" s="214">
        <f>'ТО.6.1'!G18+'ТО.6.2'!G18+'ТО.6.3'!G18</f>
        <v>0</v>
      </c>
      <c r="H18" s="214">
        <f>'ТО.6.1'!H18+'ТО.6.2'!H18+'ТО.6.3'!H18</f>
        <v>0</v>
      </c>
      <c r="I18" s="214">
        <f>'ТО.6.1'!I18+'ТО.6.2'!I18+'ТО.6.3'!I18</f>
        <v>0</v>
      </c>
      <c r="J18" s="214">
        <f>'ТО.6.1'!J18+'ТО.6.2'!J18+'ТО.6.3'!J18</f>
        <v>0</v>
      </c>
      <c r="K18" s="214">
        <f>'ТО.6.1'!K18+'ТО.6.2'!K18+'ТО.6.3'!K18</f>
        <v>0</v>
      </c>
      <c r="L18" s="214">
        <f>'ТО.6.1'!L18+'ТО.6.2'!L18+'ТО.6.3'!L18</f>
        <v>0</v>
      </c>
      <c r="M18" s="214">
        <f>'ТО.6.1'!M18+'ТО.6.2'!M18+'ТО.6.3'!M18</f>
        <v>0</v>
      </c>
      <c r="N18" s="214">
        <f>'ТО.6.1'!N18+'ТО.6.2'!N18+'ТО.6.3'!N18</f>
        <v>0</v>
      </c>
      <c r="O18" s="214">
        <f>'ТО.6.1'!O18+'ТО.6.2'!O18+'ТО.6.3'!O18</f>
        <v>0</v>
      </c>
    </row>
    <row r="19" spans="1:15" s="213" customFormat="1" ht="15.75">
      <c r="A19" s="179" t="s">
        <v>946</v>
      </c>
      <c r="B19" s="214">
        <f>'ТО.6.1'!B19+'ТО.6.2'!B19+'ТО.6.3'!B19</f>
        <v>0</v>
      </c>
      <c r="C19" s="214">
        <f>'ТО.6.1'!C19+'ТО.6.2'!C19+'ТО.6.3'!C19</f>
        <v>0</v>
      </c>
      <c r="D19" s="214">
        <f>'ТО.6.1'!D19+'ТО.6.2'!D19+'ТО.6.3'!D19</f>
        <v>0</v>
      </c>
      <c r="E19" s="214">
        <f>'ТО.6.1'!E19+'ТО.6.2'!E19+'ТО.6.3'!E19</f>
        <v>0</v>
      </c>
      <c r="F19" s="214">
        <f>'ТО.6.1'!F19+'ТО.6.2'!F19+'ТО.6.3'!F19</f>
        <v>0</v>
      </c>
      <c r="G19" s="214">
        <f>'ТО.6.1'!G19+'ТО.6.2'!G19+'ТО.6.3'!G19</f>
        <v>0</v>
      </c>
      <c r="H19" s="214">
        <f>'ТО.6.1'!H19+'ТО.6.2'!H19+'ТО.6.3'!H19</f>
        <v>0</v>
      </c>
      <c r="I19" s="214">
        <f>'ТО.6.1'!I19+'ТО.6.2'!I19+'ТО.6.3'!I19</f>
        <v>0</v>
      </c>
      <c r="J19" s="214">
        <f>'ТО.6.1'!J19+'ТО.6.2'!J19+'ТО.6.3'!J19</f>
        <v>0</v>
      </c>
      <c r="K19" s="214">
        <f>'ТО.6.1'!K19+'ТО.6.2'!K19+'ТО.6.3'!K19</f>
        <v>0</v>
      </c>
      <c r="L19" s="214">
        <f>'ТО.6.1'!L19+'ТО.6.2'!L19+'ТО.6.3'!L19</f>
        <v>0</v>
      </c>
      <c r="M19" s="214">
        <f>'ТО.6.1'!M19+'ТО.6.2'!M19+'ТО.6.3'!M19</f>
        <v>0</v>
      </c>
      <c r="N19" s="214">
        <f>'ТО.6.1'!N19+'ТО.6.2'!N19+'ТО.6.3'!N19</f>
        <v>0</v>
      </c>
      <c r="O19" s="214">
        <f>'ТО.6.1'!O19+'ТО.6.2'!O19+'ТО.6.3'!O19</f>
        <v>0</v>
      </c>
    </row>
    <row r="20" spans="1:15" s="213" customFormat="1" ht="15.75">
      <c r="A20" s="179" t="s">
        <v>166</v>
      </c>
      <c r="B20" s="214">
        <f>'ТО.6.1'!B20+'ТО.6.2'!B20+'ТО.6.3'!B20</f>
        <v>0</v>
      </c>
      <c r="C20" s="214">
        <f>'ТО.6.1'!C20+'ТО.6.2'!C20+'ТО.6.3'!C20</f>
        <v>0</v>
      </c>
      <c r="D20" s="214">
        <f>'ТО.6.1'!D20+'ТО.6.2'!D20+'ТО.6.3'!D20</f>
        <v>0</v>
      </c>
      <c r="E20" s="214">
        <f>'ТО.6.1'!E20+'ТО.6.2'!E20+'ТО.6.3'!E20</f>
        <v>0</v>
      </c>
      <c r="F20" s="214">
        <f>'ТО.6.1'!F20+'ТО.6.2'!F20+'ТО.6.3'!F20</f>
        <v>0</v>
      </c>
      <c r="G20" s="214">
        <f>'ТО.6.1'!G20+'ТО.6.2'!G20+'ТО.6.3'!G20</f>
        <v>0</v>
      </c>
      <c r="H20" s="214">
        <f>'ТО.6.1'!H20+'ТО.6.2'!H20+'ТО.6.3'!H20</f>
        <v>0</v>
      </c>
      <c r="I20" s="214">
        <f>'ТО.6.1'!I20+'ТО.6.2'!I20+'ТО.6.3'!I20</f>
        <v>0</v>
      </c>
      <c r="J20" s="214">
        <f>'ТО.6.1'!J20+'ТО.6.2'!J20+'ТО.6.3'!J20</f>
        <v>0</v>
      </c>
      <c r="K20" s="214">
        <f>'ТО.6.1'!K20+'ТО.6.2'!K20+'ТО.6.3'!K20</f>
        <v>0</v>
      </c>
      <c r="L20" s="214">
        <f>'ТО.6.1'!L20+'ТО.6.2'!L20+'ТО.6.3'!L20</f>
        <v>0</v>
      </c>
      <c r="M20" s="214">
        <f>'ТО.6.1'!M20+'ТО.6.2'!M20+'ТО.6.3'!M20</f>
        <v>0</v>
      </c>
      <c r="N20" s="214">
        <f>'ТО.6.1'!N20+'ТО.6.2'!N20+'ТО.6.3'!N20</f>
        <v>0</v>
      </c>
      <c r="O20" s="214">
        <f>'ТО.6.1'!O20+'ТО.6.2'!O20+'ТО.6.3'!O20</f>
        <v>0</v>
      </c>
    </row>
    <row r="21" spans="1:15" s="213" customFormat="1" ht="31.5">
      <c r="A21" s="179" t="s">
        <v>947</v>
      </c>
      <c r="B21" s="214">
        <f>'ТО.6.1'!B21+'ТО.6.2'!B21+'ТО.6.3'!B21</f>
        <v>0</v>
      </c>
      <c r="C21" s="214">
        <f>'ТО.6.1'!C21+'ТО.6.2'!C21+'ТО.6.3'!C21</f>
        <v>0</v>
      </c>
      <c r="D21" s="214">
        <f>'ТО.6.1'!D21+'ТО.6.2'!D21+'ТО.6.3'!D21</f>
        <v>0</v>
      </c>
      <c r="E21" s="214">
        <f>'ТО.6.1'!E21+'ТО.6.2'!E21+'ТО.6.3'!E21</f>
        <v>0</v>
      </c>
      <c r="F21" s="214">
        <f>'ТО.6.1'!F21+'ТО.6.2'!F21+'ТО.6.3'!F21</f>
        <v>0</v>
      </c>
      <c r="G21" s="214">
        <f>'ТО.6.1'!G21+'ТО.6.2'!G21+'ТО.6.3'!G21</f>
        <v>0</v>
      </c>
      <c r="H21" s="214">
        <f>'ТО.6.1'!H21+'ТО.6.2'!H21+'ТО.6.3'!H21</f>
        <v>0</v>
      </c>
      <c r="I21" s="214">
        <f>'ТО.6.1'!I21+'ТО.6.2'!I21+'ТО.6.3'!I21</f>
        <v>0</v>
      </c>
      <c r="J21" s="214">
        <f>'ТО.6.1'!J21+'ТО.6.2'!J21+'ТО.6.3'!J21</f>
        <v>0</v>
      </c>
      <c r="K21" s="214">
        <f>'ТО.6.1'!K21+'ТО.6.2'!K21+'ТО.6.3'!K21</f>
        <v>0</v>
      </c>
      <c r="L21" s="214">
        <f>'ТО.6.1'!L21+'ТО.6.2'!L21+'ТО.6.3'!L21</f>
        <v>0</v>
      </c>
      <c r="M21" s="214">
        <f>'ТО.6.1'!M21+'ТО.6.2'!M21+'ТО.6.3'!M21</f>
        <v>0</v>
      </c>
      <c r="N21" s="214">
        <f>'ТО.6.1'!N21+'ТО.6.2'!N21+'ТО.6.3'!N21</f>
        <v>0</v>
      </c>
      <c r="O21" s="214">
        <f>'ТО.6.1'!O21+'ТО.6.2'!O21+'ТО.6.3'!O21</f>
        <v>0</v>
      </c>
    </row>
    <row r="22" spans="1:15" s="213" customFormat="1" ht="15.75">
      <c r="A22" s="179" t="s">
        <v>948</v>
      </c>
      <c r="B22" s="214">
        <f>'ТО.6.1'!B22+'ТО.6.2'!B22+'ТО.6.3'!B22</f>
        <v>0</v>
      </c>
      <c r="C22" s="214">
        <f>'ТО.6.1'!C22+'ТО.6.2'!C22+'ТО.6.3'!C22</f>
        <v>0</v>
      </c>
      <c r="D22" s="214">
        <f>'ТО.6.1'!D22+'ТО.6.2'!D22+'ТО.6.3'!D22</f>
        <v>0</v>
      </c>
      <c r="E22" s="214">
        <f>'ТО.6.1'!E22+'ТО.6.2'!E22+'ТО.6.3'!E22</f>
        <v>0</v>
      </c>
      <c r="F22" s="214">
        <f>'ТО.6.1'!F22+'ТО.6.2'!F22+'ТО.6.3'!F22</f>
        <v>0</v>
      </c>
      <c r="G22" s="214">
        <f>'ТО.6.1'!G22+'ТО.6.2'!G22+'ТО.6.3'!G22</f>
        <v>0</v>
      </c>
      <c r="H22" s="214">
        <f>'ТО.6.1'!H22+'ТО.6.2'!H22+'ТО.6.3'!H22</f>
        <v>0</v>
      </c>
      <c r="I22" s="214">
        <f>'ТО.6.1'!I22+'ТО.6.2'!I22+'ТО.6.3'!I22</f>
        <v>0</v>
      </c>
      <c r="J22" s="214">
        <f>'ТО.6.1'!J22+'ТО.6.2'!J22+'ТО.6.3'!J22</f>
        <v>0</v>
      </c>
      <c r="K22" s="214">
        <f>'ТО.6.1'!K22+'ТО.6.2'!K22+'ТО.6.3'!K22</f>
        <v>0</v>
      </c>
      <c r="L22" s="214">
        <f>'ТО.6.1'!L22+'ТО.6.2'!L22+'ТО.6.3'!L22</f>
        <v>0</v>
      </c>
      <c r="M22" s="214">
        <f>'ТО.6.1'!M22+'ТО.6.2'!M22+'ТО.6.3'!M22</f>
        <v>0</v>
      </c>
      <c r="N22" s="214">
        <f>'ТО.6.1'!N22+'ТО.6.2'!N22+'ТО.6.3'!N22</f>
        <v>0</v>
      </c>
      <c r="O22" s="214">
        <f>'ТО.6.1'!O22+'ТО.6.2'!O22+'ТО.6.3'!O22</f>
        <v>0</v>
      </c>
    </row>
    <row r="23" spans="1:15" s="213" customFormat="1" ht="31.5">
      <c r="A23" s="179" t="s">
        <v>167</v>
      </c>
      <c r="B23" s="214">
        <f>'ТО.6.1'!B23+'ТО.6.2'!B23+'ТО.6.3'!B23</f>
        <v>0</v>
      </c>
      <c r="C23" s="214">
        <f>'ТО.6.1'!C23+'ТО.6.2'!C23+'ТО.6.3'!C23</f>
        <v>0</v>
      </c>
      <c r="D23" s="214">
        <f>'ТО.6.1'!D23+'ТО.6.2'!D23+'ТО.6.3'!D23</f>
        <v>0</v>
      </c>
      <c r="E23" s="214">
        <f>'ТО.6.1'!E23+'ТО.6.2'!E23+'ТО.6.3'!E23</f>
        <v>0</v>
      </c>
      <c r="F23" s="214">
        <f>'ТО.6.1'!F23+'ТО.6.2'!F23+'ТО.6.3'!F23</f>
        <v>0</v>
      </c>
      <c r="G23" s="214">
        <f>'ТО.6.1'!G23+'ТО.6.2'!G23+'ТО.6.3'!G23</f>
        <v>0</v>
      </c>
      <c r="H23" s="214">
        <f>'ТО.6.1'!H23+'ТО.6.2'!H23+'ТО.6.3'!H23</f>
        <v>0</v>
      </c>
      <c r="I23" s="214">
        <f>'ТО.6.1'!I23+'ТО.6.2'!I23+'ТО.6.3'!I23</f>
        <v>0</v>
      </c>
      <c r="J23" s="214">
        <f>'ТО.6.1'!J23+'ТО.6.2'!J23+'ТО.6.3'!J23</f>
        <v>0</v>
      </c>
      <c r="K23" s="214">
        <f>'ТО.6.1'!K23+'ТО.6.2'!K23+'ТО.6.3'!K23</f>
        <v>0</v>
      </c>
      <c r="L23" s="214">
        <f>'ТО.6.1'!L23+'ТО.6.2'!L23+'ТО.6.3'!L23</f>
        <v>0</v>
      </c>
      <c r="M23" s="214">
        <f>'ТО.6.1'!M23+'ТО.6.2'!M23+'ТО.6.3'!M23</f>
        <v>0</v>
      </c>
      <c r="N23" s="214">
        <f>'ТО.6.1'!N23+'ТО.6.2'!N23+'ТО.6.3'!N23</f>
        <v>0</v>
      </c>
      <c r="O23" s="214">
        <f>'ТО.6.1'!O23+'ТО.6.2'!O23+'ТО.6.3'!O23</f>
        <v>0</v>
      </c>
    </row>
    <row r="24" spans="1:15" ht="15.75">
      <c r="A24" s="179" t="s">
        <v>845</v>
      </c>
      <c r="B24" s="214">
        <f>'ТО.6.1'!B24+'ТО.6.2'!B24+'ТО.6.3'!B24</f>
        <v>0</v>
      </c>
      <c r="C24" s="214">
        <f>'ТО.6.1'!C24+'ТО.6.2'!C24+'ТО.6.3'!C24</f>
        <v>0</v>
      </c>
      <c r="D24" s="214">
        <f>'ТО.6.1'!D24+'ТО.6.2'!D24+'ТО.6.3'!D24</f>
        <v>0</v>
      </c>
      <c r="E24" s="214">
        <f>'ТО.6.1'!E24+'ТО.6.2'!E24+'ТО.6.3'!E24</f>
        <v>0</v>
      </c>
      <c r="F24" s="214">
        <f>'ТО.6.1'!F24+'ТО.6.2'!F24+'ТО.6.3'!F24</f>
        <v>0</v>
      </c>
      <c r="G24" s="214">
        <f>'ТО.6.1'!G24+'ТО.6.2'!G24+'ТО.6.3'!G24</f>
        <v>0</v>
      </c>
      <c r="H24" s="214">
        <f>'ТО.6.1'!H24+'ТО.6.2'!H24+'ТО.6.3'!H24</f>
        <v>0</v>
      </c>
      <c r="I24" s="214">
        <f>'ТО.6.1'!I24+'ТО.6.2'!I24+'ТО.6.3'!I24</f>
        <v>0</v>
      </c>
      <c r="J24" s="214">
        <f>'ТО.6.1'!J24+'ТО.6.2'!J24+'ТО.6.3'!J24</f>
        <v>0</v>
      </c>
      <c r="K24" s="214">
        <f>'ТО.6.1'!K24+'ТО.6.2'!K24+'ТО.6.3'!K24</f>
        <v>0</v>
      </c>
      <c r="L24" s="214">
        <f>'ТО.6.1'!L24+'ТО.6.2'!L24+'ТО.6.3'!L24</f>
        <v>0</v>
      </c>
      <c r="M24" s="214">
        <f>'ТО.6.1'!M24+'ТО.6.2'!M24+'ТО.6.3'!M24</f>
        <v>0</v>
      </c>
      <c r="N24" s="214">
        <f>'ТО.6.1'!N24+'ТО.6.2'!N24+'ТО.6.3'!N24</f>
        <v>0</v>
      </c>
      <c r="O24" s="214">
        <f>'ТО.6.1'!O24+'ТО.6.2'!O24+'ТО.6.3'!O24</f>
        <v>0</v>
      </c>
    </row>
    <row r="25" spans="1:15" ht="15.75">
      <c r="A25" s="179" t="s">
        <v>846</v>
      </c>
      <c r="B25" s="214">
        <f>'ТО.6.1'!B25+'ТО.6.2'!B25+'ТО.6.3'!B25</f>
        <v>0</v>
      </c>
      <c r="C25" s="214">
        <f>'ТО.6.1'!C25+'ТО.6.2'!C25+'ТО.6.3'!C25</f>
        <v>0</v>
      </c>
      <c r="D25" s="214">
        <f>'ТО.6.1'!D25+'ТО.6.2'!D25+'ТО.6.3'!D25</f>
        <v>0</v>
      </c>
      <c r="E25" s="214">
        <f>'ТО.6.1'!E25+'ТО.6.2'!E25+'ТО.6.3'!E25</f>
        <v>0</v>
      </c>
      <c r="F25" s="214">
        <f>'ТО.6.1'!F25+'ТО.6.2'!F25+'ТО.6.3'!F25</f>
        <v>0</v>
      </c>
      <c r="G25" s="214">
        <f>'ТО.6.1'!G25+'ТО.6.2'!G25+'ТО.6.3'!G25</f>
        <v>0</v>
      </c>
      <c r="H25" s="214">
        <f>'ТО.6.1'!H25+'ТО.6.2'!H25+'ТО.6.3'!H25</f>
        <v>0</v>
      </c>
      <c r="I25" s="214">
        <f>'ТО.6.1'!I25+'ТО.6.2'!I25+'ТО.6.3'!I25</f>
        <v>0</v>
      </c>
      <c r="J25" s="214">
        <f>'ТО.6.1'!J25+'ТО.6.2'!J25+'ТО.6.3'!J25</f>
        <v>0</v>
      </c>
      <c r="K25" s="214">
        <f>'ТО.6.1'!K25+'ТО.6.2'!K25+'ТО.6.3'!K25</f>
        <v>0</v>
      </c>
      <c r="L25" s="214">
        <f>'ТО.6.1'!L25+'ТО.6.2'!L25+'ТО.6.3'!L25</f>
        <v>0</v>
      </c>
      <c r="M25" s="214">
        <f>'ТО.6.1'!M25+'ТО.6.2'!M25+'ТО.6.3'!M25</f>
        <v>0</v>
      </c>
      <c r="N25" s="214">
        <f>'ТО.6.1'!N25+'ТО.6.2'!N25+'ТО.6.3'!N25</f>
        <v>0</v>
      </c>
      <c r="O25" s="214">
        <f>'ТО.6.1'!O25+'ТО.6.2'!O25+'ТО.6.3'!O25</f>
        <v>0</v>
      </c>
    </row>
    <row r="26" spans="1:15" s="205" customFormat="1" ht="15.75">
      <c r="A26" s="179" t="s">
        <v>847</v>
      </c>
      <c r="B26" s="214">
        <f>'ТО.6.1'!B26+'ТО.6.2'!B26+'ТО.6.3'!B26</f>
        <v>0</v>
      </c>
      <c r="C26" s="214">
        <f>'ТО.6.1'!C26+'ТО.6.2'!C26+'ТО.6.3'!C26</f>
        <v>0</v>
      </c>
      <c r="D26" s="214">
        <f>'ТО.6.1'!D26+'ТО.6.2'!D26+'ТО.6.3'!D26</f>
        <v>0</v>
      </c>
      <c r="E26" s="214">
        <f>'ТО.6.1'!E26+'ТО.6.2'!E26+'ТО.6.3'!E26</f>
        <v>0</v>
      </c>
      <c r="F26" s="214">
        <f>'ТО.6.1'!F26+'ТО.6.2'!F26+'ТО.6.3'!F26</f>
        <v>0</v>
      </c>
      <c r="G26" s="214">
        <f>'ТО.6.1'!G26+'ТО.6.2'!G26+'ТО.6.3'!G26</f>
        <v>0</v>
      </c>
      <c r="H26" s="214">
        <f>'ТО.6.1'!H26+'ТО.6.2'!H26+'ТО.6.3'!H26</f>
        <v>0</v>
      </c>
      <c r="I26" s="214">
        <f>'ТО.6.1'!I26+'ТО.6.2'!I26+'ТО.6.3'!I26</f>
        <v>0</v>
      </c>
      <c r="J26" s="214">
        <f>'ТО.6.1'!J26+'ТО.6.2'!J26+'ТО.6.3'!J26</f>
        <v>0</v>
      </c>
      <c r="K26" s="214">
        <f>'ТО.6.1'!K26+'ТО.6.2'!K26+'ТО.6.3'!K26</f>
        <v>0</v>
      </c>
      <c r="L26" s="214">
        <f>'ТО.6.1'!L26+'ТО.6.2'!L26+'ТО.6.3'!L26</f>
        <v>0</v>
      </c>
      <c r="M26" s="214">
        <f>'ТО.6.1'!M26+'ТО.6.2'!M26+'ТО.6.3'!M26</f>
        <v>0</v>
      </c>
      <c r="N26" s="214">
        <f>'ТО.6.1'!N26+'ТО.6.2'!N26+'ТО.6.3'!N26</f>
        <v>0</v>
      </c>
      <c r="O26" s="214">
        <f>'ТО.6.1'!O26+'ТО.6.2'!O26+'ТО.6.3'!O26</f>
        <v>0</v>
      </c>
    </row>
    <row r="27" spans="1:15" ht="15.75">
      <c r="A27" s="179" t="s">
        <v>848</v>
      </c>
      <c r="B27" s="214">
        <f>'ТО.6.1'!B27+'ТО.6.2'!B27+'ТО.6.3'!B27</f>
        <v>0</v>
      </c>
      <c r="C27" s="214">
        <f>'ТО.6.1'!C27+'ТО.6.2'!C27+'ТО.6.3'!C27</f>
        <v>0</v>
      </c>
      <c r="D27" s="214">
        <f>'ТО.6.1'!D27+'ТО.6.2'!D27+'ТО.6.3'!D27</f>
        <v>0</v>
      </c>
      <c r="E27" s="214">
        <f>'ТО.6.1'!E27+'ТО.6.2'!E27+'ТО.6.3'!E27</f>
        <v>0</v>
      </c>
      <c r="F27" s="214">
        <f>'ТО.6.1'!F27+'ТО.6.2'!F27+'ТО.6.3'!F27</f>
        <v>0</v>
      </c>
      <c r="G27" s="214">
        <f>'ТО.6.1'!G27+'ТО.6.2'!G27+'ТО.6.3'!G27</f>
        <v>0</v>
      </c>
      <c r="H27" s="214">
        <f>'ТО.6.1'!H27+'ТО.6.2'!H27+'ТО.6.3'!H27</f>
        <v>0</v>
      </c>
      <c r="I27" s="214">
        <f>'ТО.6.1'!I27+'ТО.6.2'!I27+'ТО.6.3'!I27</f>
        <v>0</v>
      </c>
      <c r="J27" s="214">
        <f>'ТО.6.1'!J27+'ТО.6.2'!J27+'ТО.6.3'!J27</f>
        <v>0</v>
      </c>
      <c r="K27" s="214">
        <f>'ТО.6.1'!K27+'ТО.6.2'!K27+'ТО.6.3'!K27</f>
        <v>0</v>
      </c>
      <c r="L27" s="214">
        <f>'ТО.6.1'!L27+'ТО.6.2'!L27+'ТО.6.3'!L27</f>
        <v>0</v>
      </c>
      <c r="M27" s="214">
        <f>'ТО.6.1'!M27+'ТО.6.2'!M27+'ТО.6.3'!M27</f>
        <v>0</v>
      </c>
      <c r="N27" s="214">
        <f>'ТО.6.1'!N27+'ТО.6.2'!N27+'ТО.6.3'!N27</f>
        <v>0</v>
      </c>
      <c r="O27" s="214">
        <f>'ТО.6.1'!O27+'ТО.6.2'!O27+'ТО.6.3'!O27</f>
        <v>0</v>
      </c>
    </row>
    <row r="28" spans="1:15" ht="47.25">
      <c r="A28" s="179" t="s">
        <v>168</v>
      </c>
      <c r="B28" s="214">
        <f>'ТО.6.1'!B28+'ТО.6.2'!B28+'ТО.6.3'!B28</f>
        <v>0</v>
      </c>
      <c r="C28" s="214">
        <f>'ТО.6.1'!C28+'ТО.6.2'!C28+'ТО.6.3'!C28</f>
        <v>0</v>
      </c>
      <c r="D28" s="214">
        <f>'ТО.6.1'!D28+'ТО.6.2'!D28+'ТО.6.3'!D28</f>
        <v>0</v>
      </c>
      <c r="E28" s="214">
        <f>'ТО.6.1'!E28+'ТО.6.2'!E28+'ТО.6.3'!E28</f>
        <v>0</v>
      </c>
      <c r="F28" s="214">
        <f>'ТО.6.1'!F28+'ТО.6.2'!F28+'ТО.6.3'!F28</f>
        <v>0</v>
      </c>
      <c r="G28" s="214">
        <f>'ТО.6.1'!G28+'ТО.6.2'!G28+'ТО.6.3'!G28</f>
        <v>0</v>
      </c>
      <c r="H28" s="214">
        <f>'ТО.6.1'!H28+'ТО.6.2'!H28+'ТО.6.3'!H28</f>
        <v>0</v>
      </c>
      <c r="I28" s="214">
        <f>'ТО.6.1'!I28+'ТО.6.2'!I28+'ТО.6.3'!I28</f>
        <v>0</v>
      </c>
      <c r="J28" s="214">
        <f>'ТО.6.1'!J28+'ТО.6.2'!J28+'ТО.6.3'!J28</f>
        <v>0</v>
      </c>
      <c r="K28" s="214">
        <f>'ТО.6.1'!K28+'ТО.6.2'!K28+'ТО.6.3'!K28</f>
        <v>0</v>
      </c>
      <c r="L28" s="214">
        <f>'ТО.6.1'!L28+'ТО.6.2'!L28+'ТО.6.3'!L28</f>
        <v>0</v>
      </c>
      <c r="M28" s="214">
        <f>'ТО.6.1'!M28+'ТО.6.2'!M28+'ТО.6.3'!M28</f>
        <v>0</v>
      </c>
      <c r="N28" s="214">
        <f>'ТО.6.1'!N28+'ТО.6.2'!N28+'ТО.6.3'!N28</f>
        <v>0</v>
      </c>
      <c r="O28" s="214">
        <f>'ТО.6.1'!O28+'ТО.6.2'!O28+'ТО.6.3'!O28</f>
        <v>0</v>
      </c>
    </row>
    <row r="29" spans="1:15" ht="47.25">
      <c r="A29" s="179" t="s">
        <v>169</v>
      </c>
      <c r="B29" s="214">
        <f>'ТО.6.1'!B29+'ТО.6.2'!B29+'ТО.6.3'!B29</f>
        <v>0</v>
      </c>
      <c r="C29" s="214">
        <f>'ТО.6.1'!C29+'ТО.6.2'!C29+'ТО.6.3'!C29</f>
        <v>0</v>
      </c>
      <c r="D29" s="214">
        <f>'ТО.6.1'!D29+'ТО.6.2'!D29+'ТО.6.3'!D29</f>
        <v>0</v>
      </c>
      <c r="E29" s="214">
        <f>'ТО.6.1'!E29+'ТО.6.2'!E29+'ТО.6.3'!E29</f>
        <v>0</v>
      </c>
      <c r="F29" s="214">
        <f>'ТО.6.1'!F29+'ТО.6.2'!F29+'ТО.6.3'!F29</f>
        <v>0</v>
      </c>
      <c r="G29" s="214">
        <f>'ТО.6.1'!G29+'ТО.6.2'!G29+'ТО.6.3'!G29</f>
        <v>0</v>
      </c>
      <c r="H29" s="214">
        <f>'ТО.6.1'!H29+'ТО.6.2'!H29+'ТО.6.3'!H29</f>
        <v>0</v>
      </c>
      <c r="I29" s="214">
        <f>'ТО.6.1'!I29+'ТО.6.2'!I29+'ТО.6.3'!I29</f>
        <v>0</v>
      </c>
      <c r="J29" s="214">
        <f>'ТО.6.1'!J29+'ТО.6.2'!J29+'ТО.6.3'!J29</f>
        <v>0</v>
      </c>
      <c r="K29" s="214">
        <f>'ТО.6.1'!K29+'ТО.6.2'!K29+'ТО.6.3'!K29</f>
        <v>0</v>
      </c>
      <c r="L29" s="214">
        <f>'ТО.6.1'!L29+'ТО.6.2'!L29+'ТО.6.3'!L29</f>
        <v>0</v>
      </c>
      <c r="M29" s="214">
        <f>'ТО.6.1'!M29+'ТО.6.2'!M29+'ТО.6.3'!M29</f>
        <v>0</v>
      </c>
      <c r="N29" s="214">
        <f>'ТО.6.1'!N29+'ТО.6.2'!N29+'ТО.6.3'!N29</f>
        <v>0</v>
      </c>
      <c r="O29" s="214">
        <f>'ТО.6.1'!O29+'ТО.6.2'!O29+'ТО.6.3'!O29</f>
        <v>0</v>
      </c>
    </row>
    <row r="30" spans="1:15" ht="31.5">
      <c r="A30" s="179" t="s">
        <v>170</v>
      </c>
      <c r="B30" s="214">
        <f>'ТО.6.1'!B30+'ТО.6.2'!B30+'ТО.6.3'!B30</f>
        <v>0</v>
      </c>
      <c r="C30" s="214">
        <f>'ТО.6.1'!C30+'ТО.6.2'!C30+'ТО.6.3'!C30</f>
        <v>0</v>
      </c>
      <c r="D30" s="214">
        <f>'ТО.6.1'!D30+'ТО.6.2'!D30+'ТО.6.3'!D30</f>
        <v>0</v>
      </c>
      <c r="E30" s="214">
        <f>'ТО.6.1'!E30+'ТО.6.2'!E30+'ТО.6.3'!E30</f>
        <v>0</v>
      </c>
      <c r="F30" s="214">
        <f>'ТО.6.1'!F30+'ТО.6.2'!F30+'ТО.6.3'!F30</f>
        <v>0</v>
      </c>
      <c r="G30" s="214">
        <f>'ТО.6.1'!G30+'ТО.6.2'!G30+'ТО.6.3'!G30</f>
        <v>0</v>
      </c>
      <c r="H30" s="214">
        <f>'ТО.6.1'!H30+'ТО.6.2'!H30+'ТО.6.3'!H30</f>
        <v>0</v>
      </c>
      <c r="I30" s="214">
        <f>'ТО.6.1'!I30+'ТО.6.2'!I30+'ТО.6.3'!I30</f>
        <v>0</v>
      </c>
      <c r="J30" s="214">
        <f>'ТО.6.1'!J30+'ТО.6.2'!J30+'ТО.6.3'!J30</f>
        <v>0</v>
      </c>
      <c r="K30" s="214">
        <f>'ТО.6.1'!K30+'ТО.6.2'!K30+'ТО.6.3'!K30</f>
        <v>0</v>
      </c>
      <c r="L30" s="214">
        <f>'ТО.6.1'!L30+'ТО.6.2'!L30+'ТО.6.3'!L30</f>
        <v>0</v>
      </c>
      <c r="M30" s="214">
        <f>'ТО.6.1'!M30+'ТО.6.2'!M30+'ТО.6.3'!M30</f>
        <v>0</v>
      </c>
      <c r="N30" s="214">
        <f>'ТО.6.1'!N30+'ТО.6.2'!N30+'ТО.6.3'!N30</f>
        <v>0</v>
      </c>
      <c r="O30" s="214">
        <f>'ТО.6.1'!O30+'ТО.6.2'!O30+'ТО.6.3'!O30</f>
        <v>0</v>
      </c>
    </row>
    <row r="31" spans="1:15" ht="15.75">
      <c r="A31" s="179" t="s">
        <v>171</v>
      </c>
      <c r="B31" s="214">
        <f>'ТО.6.1'!B31+'ТО.6.2'!B31+'ТО.6.3'!B31</f>
        <v>0</v>
      </c>
      <c r="C31" s="214">
        <f>'ТО.6.1'!C31+'ТО.6.2'!C31+'ТО.6.3'!C31</f>
        <v>0</v>
      </c>
      <c r="D31" s="214">
        <f>'ТО.6.1'!D31+'ТО.6.2'!D31+'ТО.6.3'!D31</f>
        <v>0</v>
      </c>
      <c r="E31" s="214">
        <f>'ТО.6.1'!E31+'ТО.6.2'!E31+'ТО.6.3'!E31</f>
        <v>0</v>
      </c>
      <c r="F31" s="214">
        <f>'ТО.6.1'!F31+'ТО.6.2'!F31+'ТО.6.3'!F31</f>
        <v>0</v>
      </c>
      <c r="G31" s="214">
        <f>'ТО.6.1'!G31+'ТО.6.2'!G31+'ТО.6.3'!G31</f>
        <v>0</v>
      </c>
      <c r="H31" s="214">
        <f>'ТО.6.1'!H31+'ТО.6.2'!H31+'ТО.6.3'!H31</f>
        <v>0</v>
      </c>
      <c r="I31" s="214">
        <f>'ТО.6.1'!I31+'ТО.6.2'!I31+'ТО.6.3'!I31</f>
        <v>0</v>
      </c>
      <c r="J31" s="214">
        <f>'ТО.6.1'!J31+'ТО.6.2'!J31+'ТО.6.3'!J31</f>
        <v>0</v>
      </c>
      <c r="K31" s="214">
        <f>'ТО.6.1'!K31+'ТО.6.2'!K31+'ТО.6.3'!K31</f>
        <v>0</v>
      </c>
      <c r="L31" s="214">
        <f>'ТО.6.1'!L31+'ТО.6.2'!L31+'ТО.6.3'!L31</f>
        <v>0</v>
      </c>
      <c r="M31" s="214">
        <f>'ТО.6.1'!M31+'ТО.6.2'!M31+'ТО.6.3'!M31</f>
        <v>0</v>
      </c>
      <c r="N31" s="214">
        <f>'ТО.6.1'!N31+'ТО.6.2'!N31+'ТО.6.3'!N31</f>
        <v>0</v>
      </c>
      <c r="O31" s="214">
        <f>'ТО.6.1'!O31+'ТО.6.2'!O31+'ТО.6.3'!O31</f>
        <v>0</v>
      </c>
    </row>
    <row r="32" spans="1:15" ht="15.75">
      <c r="A32" s="179" t="s">
        <v>172</v>
      </c>
      <c r="B32" s="214">
        <f>'ТО.6.1'!B32+'ТО.6.2'!B32+'ТО.6.3'!B32</f>
        <v>0</v>
      </c>
      <c r="C32" s="214">
        <f>'ТО.6.1'!C32+'ТО.6.2'!C32+'ТО.6.3'!C32</f>
        <v>0</v>
      </c>
      <c r="D32" s="214">
        <f>'ТО.6.1'!D32+'ТО.6.2'!D32+'ТО.6.3'!D32</f>
        <v>0</v>
      </c>
      <c r="E32" s="214">
        <f>'ТО.6.1'!E32+'ТО.6.2'!E32+'ТО.6.3'!E32</f>
        <v>0</v>
      </c>
      <c r="F32" s="214">
        <f>'ТО.6.1'!F32+'ТО.6.2'!F32+'ТО.6.3'!F32</f>
        <v>0</v>
      </c>
      <c r="G32" s="214">
        <f>'ТО.6.1'!G32+'ТО.6.2'!G32+'ТО.6.3'!G32</f>
        <v>0</v>
      </c>
      <c r="H32" s="214">
        <f>'ТО.6.1'!H32+'ТО.6.2'!H32+'ТО.6.3'!H32</f>
        <v>0</v>
      </c>
      <c r="I32" s="214">
        <f>'ТО.6.1'!I32+'ТО.6.2'!I32+'ТО.6.3'!I32</f>
        <v>0</v>
      </c>
      <c r="J32" s="214">
        <f>'ТО.6.1'!J32+'ТО.6.2'!J32+'ТО.6.3'!J32</f>
        <v>0</v>
      </c>
      <c r="K32" s="214">
        <f>'ТО.6.1'!K32+'ТО.6.2'!K32+'ТО.6.3'!K32</f>
        <v>0</v>
      </c>
      <c r="L32" s="214">
        <f>'ТО.6.1'!L32+'ТО.6.2'!L32+'ТО.6.3'!L32</f>
        <v>0</v>
      </c>
      <c r="M32" s="214">
        <f>'ТО.6.1'!M32+'ТО.6.2'!M32+'ТО.6.3'!M32</f>
        <v>0</v>
      </c>
      <c r="N32" s="214">
        <f>'ТО.6.1'!N32+'ТО.6.2'!N32+'ТО.6.3'!N32</f>
        <v>0</v>
      </c>
      <c r="O32" s="214">
        <f>'ТО.6.1'!O32+'ТО.6.2'!O32+'ТО.6.3'!O32</f>
        <v>0</v>
      </c>
    </row>
    <row r="33" spans="1:15" ht="15.75">
      <c r="A33" s="179" t="s">
        <v>173</v>
      </c>
      <c r="B33" s="214">
        <f>'ТО.6.1'!B33+'ТО.6.2'!B33+'ТО.6.3'!B33</f>
        <v>0</v>
      </c>
      <c r="C33" s="214">
        <f>'ТО.6.1'!C33+'ТО.6.2'!C33+'ТО.6.3'!C33</f>
        <v>0</v>
      </c>
      <c r="D33" s="214">
        <f>'ТО.6.1'!D33+'ТО.6.2'!D33+'ТО.6.3'!D33</f>
        <v>0</v>
      </c>
      <c r="E33" s="214">
        <f>'ТО.6.1'!E33+'ТО.6.2'!E33+'ТО.6.3'!E33</f>
        <v>0</v>
      </c>
      <c r="F33" s="214">
        <f>'ТО.6.1'!F33+'ТО.6.2'!F33+'ТО.6.3'!F33</f>
        <v>0</v>
      </c>
      <c r="G33" s="214">
        <f>'ТО.6.1'!G33+'ТО.6.2'!G33+'ТО.6.3'!G33</f>
        <v>0</v>
      </c>
      <c r="H33" s="214">
        <f>'ТО.6.1'!H33+'ТО.6.2'!H33+'ТО.6.3'!H33</f>
        <v>0</v>
      </c>
      <c r="I33" s="214">
        <f>'ТО.6.1'!I33+'ТО.6.2'!I33+'ТО.6.3'!I33</f>
        <v>0</v>
      </c>
      <c r="J33" s="214">
        <f>'ТО.6.1'!J33+'ТО.6.2'!J33+'ТО.6.3'!J33</f>
        <v>0</v>
      </c>
      <c r="K33" s="214">
        <f>'ТО.6.1'!K33+'ТО.6.2'!K33+'ТО.6.3'!K33</f>
        <v>0</v>
      </c>
      <c r="L33" s="214">
        <f>'ТО.6.1'!L33+'ТО.6.2'!L33+'ТО.6.3'!L33</f>
        <v>0</v>
      </c>
      <c r="M33" s="214">
        <f>'ТО.6.1'!M33+'ТО.6.2'!M33+'ТО.6.3'!M33</f>
        <v>0</v>
      </c>
      <c r="N33" s="214">
        <f>'ТО.6.1'!N33+'ТО.6.2'!N33+'ТО.6.3'!N33</f>
        <v>0</v>
      </c>
      <c r="O33" s="214">
        <f>'ТО.6.1'!O33+'ТО.6.2'!O33+'ТО.6.3'!O33</f>
        <v>0</v>
      </c>
    </row>
    <row r="34" spans="1:15" ht="15.75">
      <c r="A34" s="179" t="s">
        <v>174</v>
      </c>
      <c r="B34" s="214">
        <f>'ТО.6.1'!B34+'ТО.6.2'!B34+'ТО.6.3'!B34</f>
        <v>0</v>
      </c>
      <c r="C34" s="214">
        <f>'ТО.6.1'!C34+'ТО.6.2'!C34+'ТО.6.3'!C34</f>
        <v>0</v>
      </c>
      <c r="D34" s="214">
        <f>'ТО.6.1'!D34+'ТО.6.2'!D34+'ТО.6.3'!D34</f>
        <v>0</v>
      </c>
      <c r="E34" s="214">
        <f>'ТО.6.1'!E34+'ТО.6.2'!E34+'ТО.6.3'!E34</f>
        <v>0</v>
      </c>
      <c r="F34" s="214">
        <f>'ТО.6.1'!F34+'ТО.6.2'!F34+'ТО.6.3'!F34</f>
        <v>0</v>
      </c>
      <c r="G34" s="214">
        <f>'ТО.6.1'!G34+'ТО.6.2'!G34+'ТО.6.3'!G34</f>
        <v>0</v>
      </c>
      <c r="H34" s="214">
        <f>'ТО.6.1'!H34+'ТО.6.2'!H34+'ТО.6.3'!H34</f>
        <v>0</v>
      </c>
      <c r="I34" s="214">
        <f>'ТО.6.1'!I34+'ТО.6.2'!I34+'ТО.6.3'!I34</f>
        <v>0</v>
      </c>
      <c r="J34" s="214">
        <f>'ТО.6.1'!J34+'ТО.6.2'!J34+'ТО.6.3'!J34</f>
        <v>0</v>
      </c>
      <c r="K34" s="214">
        <f>'ТО.6.1'!K34+'ТО.6.2'!K34+'ТО.6.3'!K34</f>
        <v>0</v>
      </c>
      <c r="L34" s="214">
        <f>'ТО.6.1'!L34+'ТО.6.2'!L34+'ТО.6.3'!L34</f>
        <v>0</v>
      </c>
      <c r="M34" s="214">
        <f>'ТО.6.1'!M34+'ТО.6.2'!M34+'ТО.6.3'!M34</f>
        <v>0</v>
      </c>
      <c r="N34" s="214">
        <f>'ТО.6.1'!N34+'ТО.6.2'!N34+'ТО.6.3'!N34</f>
        <v>0</v>
      </c>
      <c r="O34" s="214">
        <f>'ТО.6.1'!O34+'ТО.6.2'!O34+'ТО.6.3'!O34</f>
        <v>0</v>
      </c>
    </row>
    <row r="35" spans="1:15" ht="15.75">
      <c r="A35" s="179" t="s">
        <v>175</v>
      </c>
      <c r="B35" s="214">
        <f>'ТО.6.1'!B35+'ТО.6.2'!B35+'ТО.6.3'!B35</f>
        <v>0</v>
      </c>
      <c r="C35" s="214">
        <f>'ТО.6.1'!C35+'ТО.6.2'!C35+'ТО.6.3'!C35</f>
        <v>0</v>
      </c>
      <c r="D35" s="214">
        <f>'ТО.6.1'!D35+'ТО.6.2'!D35+'ТО.6.3'!D35</f>
        <v>0</v>
      </c>
      <c r="E35" s="214">
        <f>'ТО.6.1'!E35+'ТО.6.2'!E35+'ТО.6.3'!E35</f>
        <v>0</v>
      </c>
      <c r="F35" s="214">
        <f>'ТО.6.1'!F35+'ТО.6.2'!F35+'ТО.6.3'!F35</f>
        <v>0</v>
      </c>
      <c r="G35" s="214">
        <f>'ТО.6.1'!G35+'ТО.6.2'!G35+'ТО.6.3'!G35</f>
        <v>0</v>
      </c>
      <c r="H35" s="214">
        <f>'ТО.6.1'!H35+'ТО.6.2'!H35+'ТО.6.3'!H35</f>
        <v>0</v>
      </c>
      <c r="I35" s="214">
        <f>'ТО.6.1'!I35+'ТО.6.2'!I35+'ТО.6.3'!I35</f>
        <v>0</v>
      </c>
      <c r="J35" s="214">
        <f>'ТО.6.1'!J35+'ТО.6.2'!J35+'ТО.6.3'!J35</f>
        <v>0</v>
      </c>
      <c r="K35" s="214">
        <f>'ТО.6.1'!K35+'ТО.6.2'!K35+'ТО.6.3'!K35</f>
        <v>0</v>
      </c>
      <c r="L35" s="214">
        <f>'ТО.6.1'!L35+'ТО.6.2'!L35+'ТО.6.3'!L35</f>
        <v>0</v>
      </c>
      <c r="M35" s="214">
        <f>'ТО.6.1'!M35+'ТО.6.2'!M35+'ТО.6.3'!M35</f>
        <v>0</v>
      </c>
      <c r="N35" s="214">
        <f>'ТО.6.1'!N35+'ТО.6.2'!N35+'ТО.6.3'!N35</f>
        <v>0</v>
      </c>
      <c r="O35" s="214">
        <f>'ТО.6.1'!O35+'ТО.6.2'!O35+'ТО.6.3'!O35</f>
        <v>0</v>
      </c>
    </row>
    <row r="36" spans="1:15" ht="15.75">
      <c r="A36" s="176" t="s">
        <v>176</v>
      </c>
      <c r="B36" s="214">
        <f>'ТО.6.1'!B36+'ТО.6.2'!B36+'ТО.6.3'!B36</f>
        <v>0</v>
      </c>
      <c r="C36" s="214">
        <f>'ТО.6.1'!C36+'ТО.6.2'!C36+'ТО.6.3'!C36</f>
        <v>0</v>
      </c>
      <c r="D36" s="214">
        <f>'ТО.6.1'!D36+'ТО.6.2'!D36+'ТО.6.3'!D36</f>
        <v>0</v>
      </c>
      <c r="E36" s="214">
        <f>'ТО.6.1'!E36+'ТО.6.2'!E36+'ТО.6.3'!E36</f>
        <v>0</v>
      </c>
      <c r="F36" s="214">
        <f>'ТО.6.1'!F36+'ТО.6.2'!F36+'ТО.6.3'!F36</f>
        <v>0</v>
      </c>
      <c r="G36" s="214">
        <f>'ТО.6.1'!G36+'ТО.6.2'!G36+'ТО.6.3'!G36</f>
        <v>0</v>
      </c>
      <c r="H36" s="214">
        <f>'ТО.6.1'!H36+'ТО.6.2'!H36+'ТО.6.3'!H36</f>
        <v>0</v>
      </c>
      <c r="I36" s="214">
        <f>'ТО.6.1'!I36+'ТО.6.2'!I36+'ТО.6.3'!I36</f>
        <v>0</v>
      </c>
      <c r="J36" s="214">
        <f>'ТО.6.1'!J36+'ТО.6.2'!J36+'ТО.6.3'!J36</f>
        <v>0</v>
      </c>
      <c r="K36" s="214">
        <f>'ТО.6.1'!K36+'ТО.6.2'!K36+'ТО.6.3'!K36</f>
        <v>0</v>
      </c>
      <c r="L36" s="214">
        <f>'ТО.6.1'!L36+'ТО.6.2'!L36+'ТО.6.3'!L36</f>
        <v>0</v>
      </c>
      <c r="M36" s="214">
        <f>'ТО.6.1'!M36+'ТО.6.2'!M36+'ТО.6.3'!M36</f>
        <v>0</v>
      </c>
      <c r="N36" s="214">
        <f>'ТО.6.1'!N36+'ТО.6.2'!N36+'ТО.6.3'!N36</f>
        <v>0</v>
      </c>
      <c r="O36" s="214">
        <f>'ТО.6.1'!O36+'ТО.6.2'!O36+'ТО.6.3'!O36</f>
        <v>0</v>
      </c>
    </row>
    <row r="37" ht="15.75">
      <c r="F37" s="215"/>
    </row>
    <row r="38" spans="1:15" s="17" customFormat="1" ht="15.75">
      <c r="A38" s="409" t="s">
        <v>196</v>
      </c>
      <c r="B38" s="211"/>
      <c r="C38" s="211"/>
      <c r="D38" s="211"/>
      <c r="E38" s="211"/>
      <c r="F38" s="409" t="s">
        <v>197</v>
      </c>
      <c r="H38" s="409" t="s">
        <v>195</v>
      </c>
      <c r="I38" s="211"/>
      <c r="J38" s="211"/>
      <c r="K38" s="211"/>
      <c r="L38" s="211"/>
      <c r="M38" s="211"/>
      <c r="O38" s="211"/>
    </row>
  </sheetData>
  <sheetProtection/>
  <mergeCells count="14">
    <mergeCell ref="H5:H6"/>
    <mergeCell ref="O5:O6"/>
    <mergeCell ref="K5:M5"/>
    <mergeCell ref="N5:N6"/>
    <mergeCell ref="B1:O1"/>
    <mergeCell ref="B4:O4"/>
    <mergeCell ref="G5:G6"/>
    <mergeCell ref="A2:O3"/>
    <mergeCell ref="A5:A6"/>
    <mergeCell ref="F5:F6"/>
    <mergeCell ref="B5:B6"/>
    <mergeCell ref="C5:C6"/>
    <mergeCell ref="D5:E5"/>
    <mergeCell ref="I5:J5"/>
  </mergeCells>
  <printOptions horizontalCentered="1"/>
  <pageMargins left="0.2755905511811024" right="0.2755905511811024" top="0.4330708661417323" bottom="0.5118110236220472" header="0.1968503937007874" footer="0.2362204724409449"/>
  <pageSetup horizontalDpi="300" verticalDpi="3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P39"/>
  <sheetViews>
    <sheetView view="pageBreakPreview" zoomScale="55" zoomScaleSheetLayoutView="55" zoomScalePageLayoutView="0" workbookViewId="0" topLeftCell="K23">
      <selection activeCell="P11" sqref="P11"/>
    </sheetView>
  </sheetViews>
  <sheetFormatPr defaultColWidth="56.28125" defaultRowHeight="12.75"/>
  <cols>
    <col min="1" max="16384" width="56.28125" style="15" customWidth="1"/>
  </cols>
  <sheetData>
    <row r="1" spans="1:15" ht="15.75">
      <c r="A1" s="408" t="s">
        <v>201</v>
      </c>
      <c r="B1" s="806" t="s">
        <v>967</v>
      </c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</row>
    <row r="2" spans="1:15" ht="9.75" customHeight="1">
      <c r="A2" s="812"/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</row>
    <row r="3" spans="1:15" ht="15.75" hidden="1">
      <c r="A3" s="812"/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</row>
    <row r="4" spans="1:15" ht="15.75" hidden="1">
      <c r="A4" s="807"/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</row>
    <row r="5" spans="1:15" s="16" customFormat="1" ht="18.75">
      <c r="A5" s="810" t="s">
        <v>950</v>
      </c>
      <c r="B5" s="810" t="s">
        <v>205</v>
      </c>
      <c r="C5" s="810" t="s">
        <v>2</v>
      </c>
      <c r="D5" s="810" t="s">
        <v>207</v>
      </c>
      <c r="E5" s="810"/>
      <c r="F5" s="810" t="s">
        <v>206</v>
      </c>
      <c r="G5" s="810" t="s">
        <v>186</v>
      </c>
      <c r="H5" s="810" t="s">
        <v>204</v>
      </c>
      <c r="I5" s="810" t="s">
        <v>236</v>
      </c>
      <c r="J5" s="810"/>
      <c r="K5" s="810" t="s">
        <v>237</v>
      </c>
      <c r="L5" s="810"/>
      <c r="M5" s="810"/>
      <c r="N5" s="810" t="s">
        <v>254</v>
      </c>
      <c r="O5" s="810" t="s">
        <v>255</v>
      </c>
    </row>
    <row r="6" spans="1:15" s="216" customFormat="1" ht="56.25">
      <c r="A6" s="810"/>
      <c r="B6" s="810"/>
      <c r="C6" s="810"/>
      <c r="D6" s="605" t="s">
        <v>187</v>
      </c>
      <c r="E6" s="605" t="s">
        <v>251</v>
      </c>
      <c r="F6" s="810"/>
      <c r="G6" s="810"/>
      <c r="H6" s="810"/>
      <c r="I6" s="605" t="s">
        <v>187</v>
      </c>
      <c r="J6" s="605" t="s">
        <v>252</v>
      </c>
      <c r="K6" s="605" t="s">
        <v>187</v>
      </c>
      <c r="L6" s="605" t="s">
        <v>630</v>
      </c>
      <c r="M6" s="605" t="s">
        <v>253</v>
      </c>
      <c r="N6" s="810"/>
      <c r="O6" s="811"/>
    </row>
    <row r="7" spans="1:15" s="216" customFormat="1" ht="18.75">
      <c r="A7" s="606" t="s">
        <v>158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4"/>
      <c r="N7" s="594"/>
      <c r="O7" s="594"/>
    </row>
    <row r="8" spans="1:15" s="216" customFormat="1" ht="75">
      <c r="A8" s="606" t="s">
        <v>849</v>
      </c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4"/>
      <c r="N8" s="594"/>
      <c r="O8" s="594"/>
    </row>
    <row r="9" spans="1:15" s="216" customFormat="1" ht="18.75">
      <c r="A9" s="606" t="s">
        <v>159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4"/>
      <c r="N9" s="594"/>
      <c r="O9" s="594"/>
    </row>
    <row r="10" spans="1:15" s="216" customFormat="1" ht="56.25">
      <c r="A10" s="606" t="s">
        <v>160</v>
      </c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4"/>
      <c r="N10" s="594"/>
      <c r="O10" s="594"/>
    </row>
    <row r="11" spans="1:15" s="216" customFormat="1" ht="37.5">
      <c r="A11" s="606" t="s">
        <v>161</v>
      </c>
      <c r="B11" s="593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4"/>
      <c r="N11" s="594"/>
      <c r="O11" s="594"/>
    </row>
    <row r="12" spans="1:15" s="216" customFormat="1" ht="37.5">
      <c r="A12" s="606" t="s">
        <v>162</v>
      </c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4"/>
      <c r="N12" s="594"/>
      <c r="O12" s="594"/>
    </row>
    <row r="13" spans="1:15" s="216" customFormat="1" ht="37.5">
      <c r="A13" s="606" t="s">
        <v>163</v>
      </c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594"/>
      <c r="N13" s="594"/>
      <c r="O13" s="594"/>
    </row>
    <row r="14" spans="1:15" s="216" customFormat="1" ht="37.5">
      <c r="A14" s="606" t="s">
        <v>164</v>
      </c>
      <c r="B14" s="593"/>
      <c r="C14" s="593"/>
      <c r="D14" s="593"/>
      <c r="E14" s="593"/>
      <c r="F14" s="593"/>
      <c r="G14" s="593"/>
      <c r="H14" s="593"/>
      <c r="I14" s="593"/>
      <c r="J14" s="593"/>
      <c r="K14" s="593"/>
      <c r="L14" s="593"/>
      <c r="M14" s="594"/>
      <c r="N14" s="594"/>
      <c r="O14" s="594"/>
    </row>
    <row r="15" spans="1:15" s="216" customFormat="1" ht="37.5">
      <c r="A15" s="606" t="s">
        <v>165</v>
      </c>
      <c r="B15" s="595">
        <f>SUM(B16:B19)</f>
        <v>0</v>
      </c>
      <c r="C15" s="595">
        <f aca="true" t="shared" si="0" ref="C15:O15">SUM(C16:C19)</f>
        <v>0</v>
      </c>
      <c r="D15" s="595">
        <f t="shared" si="0"/>
        <v>0</v>
      </c>
      <c r="E15" s="595">
        <f t="shared" si="0"/>
        <v>0</v>
      </c>
      <c r="F15" s="595">
        <f t="shared" si="0"/>
        <v>0</v>
      </c>
      <c r="G15" s="595">
        <f t="shared" si="0"/>
        <v>0</v>
      </c>
      <c r="H15" s="595">
        <f t="shared" si="0"/>
        <v>0</v>
      </c>
      <c r="I15" s="595">
        <f t="shared" si="0"/>
        <v>0</v>
      </c>
      <c r="J15" s="595">
        <f t="shared" si="0"/>
        <v>0</v>
      </c>
      <c r="K15" s="595">
        <f t="shared" si="0"/>
        <v>0</v>
      </c>
      <c r="L15" s="595">
        <f t="shared" si="0"/>
        <v>0</v>
      </c>
      <c r="M15" s="595">
        <f t="shared" si="0"/>
        <v>0</v>
      </c>
      <c r="N15" s="595">
        <f t="shared" si="0"/>
        <v>0</v>
      </c>
      <c r="O15" s="595">
        <f t="shared" si="0"/>
        <v>0</v>
      </c>
    </row>
    <row r="16" spans="1:15" s="216" customFormat="1" ht="18.75">
      <c r="A16" s="606" t="s">
        <v>943</v>
      </c>
      <c r="B16" s="593"/>
      <c r="C16" s="593"/>
      <c r="D16" s="593"/>
      <c r="E16" s="593"/>
      <c r="F16" s="593"/>
      <c r="G16" s="593"/>
      <c r="H16" s="593"/>
      <c r="I16" s="593"/>
      <c r="J16" s="593"/>
      <c r="K16" s="593"/>
      <c r="L16" s="593"/>
      <c r="M16" s="594"/>
      <c r="N16" s="594"/>
      <c r="O16" s="594"/>
    </row>
    <row r="17" spans="1:15" s="216" customFormat="1" ht="18.75">
      <c r="A17" s="606" t="s">
        <v>944</v>
      </c>
      <c r="B17" s="593"/>
      <c r="C17" s="593"/>
      <c r="D17" s="593"/>
      <c r="E17" s="593"/>
      <c r="F17" s="593"/>
      <c r="G17" s="593"/>
      <c r="H17" s="593"/>
      <c r="I17" s="593"/>
      <c r="J17" s="593"/>
      <c r="K17" s="593"/>
      <c r="L17" s="593"/>
      <c r="M17" s="594"/>
      <c r="N17" s="594"/>
      <c r="O17" s="594"/>
    </row>
    <row r="18" spans="1:15" s="216" customFormat="1" ht="18.75">
      <c r="A18" s="606" t="s">
        <v>945</v>
      </c>
      <c r="B18" s="593"/>
      <c r="C18" s="593"/>
      <c r="D18" s="593"/>
      <c r="E18" s="593"/>
      <c r="F18" s="593"/>
      <c r="G18" s="593"/>
      <c r="H18" s="593"/>
      <c r="I18" s="593"/>
      <c r="J18" s="593"/>
      <c r="K18" s="593"/>
      <c r="L18" s="593"/>
      <c r="M18" s="594"/>
      <c r="N18" s="594"/>
      <c r="O18" s="594"/>
    </row>
    <row r="19" spans="1:15" s="216" customFormat="1" ht="18.75">
      <c r="A19" s="606" t="s">
        <v>946</v>
      </c>
      <c r="B19" s="593"/>
      <c r="C19" s="593"/>
      <c r="D19" s="593"/>
      <c r="E19" s="593"/>
      <c r="F19" s="593"/>
      <c r="G19" s="593"/>
      <c r="H19" s="593"/>
      <c r="I19" s="593"/>
      <c r="J19" s="593"/>
      <c r="K19" s="593"/>
      <c r="L19" s="593"/>
      <c r="M19" s="594"/>
      <c r="N19" s="594"/>
      <c r="O19" s="594"/>
    </row>
    <row r="20" spans="1:15" s="216" customFormat="1" ht="37.5">
      <c r="A20" s="606" t="s">
        <v>166</v>
      </c>
      <c r="B20" s="595">
        <f>SUM(B21:B22)</f>
        <v>0</v>
      </c>
      <c r="C20" s="595">
        <f aca="true" t="shared" si="1" ref="C20:O20">SUM(C21:C22)</f>
        <v>0</v>
      </c>
      <c r="D20" s="595">
        <f t="shared" si="1"/>
        <v>0</v>
      </c>
      <c r="E20" s="595">
        <f t="shared" si="1"/>
        <v>0</v>
      </c>
      <c r="F20" s="595">
        <f t="shared" si="1"/>
        <v>0</v>
      </c>
      <c r="G20" s="595">
        <f t="shared" si="1"/>
        <v>0</v>
      </c>
      <c r="H20" s="595">
        <f t="shared" si="1"/>
        <v>0</v>
      </c>
      <c r="I20" s="595">
        <f t="shared" si="1"/>
        <v>0</v>
      </c>
      <c r="J20" s="595">
        <f t="shared" si="1"/>
        <v>0</v>
      </c>
      <c r="K20" s="595">
        <f t="shared" si="1"/>
        <v>0</v>
      </c>
      <c r="L20" s="595">
        <f t="shared" si="1"/>
        <v>0</v>
      </c>
      <c r="M20" s="595">
        <f t="shared" si="1"/>
        <v>0</v>
      </c>
      <c r="N20" s="595">
        <f t="shared" si="1"/>
        <v>0</v>
      </c>
      <c r="O20" s="595">
        <f t="shared" si="1"/>
        <v>0</v>
      </c>
    </row>
    <row r="21" spans="1:15" s="216" customFormat="1" ht="37.5">
      <c r="A21" s="606" t="s">
        <v>947</v>
      </c>
      <c r="B21" s="596"/>
      <c r="C21" s="596"/>
      <c r="D21" s="596"/>
      <c r="E21" s="596"/>
      <c r="F21" s="596"/>
      <c r="G21" s="596"/>
      <c r="H21" s="596"/>
      <c r="I21" s="596"/>
      <c r="J21" s="596"/>
      <c r="K21" s="596"/>
      <c r="L21" s="596"/>
      <c r="M21" s="594"/>
      <c r="N21" s="594"/>
      <c r="O21" s="594"/>
    </row>
    <row r="22" spans="1:15" s="216" customFormat="1" ht="18.75">
      <c r="A22" s="606" t="s">
        <v>948</v>
      </c>
      <c r="B22" s="596"/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4"/>
      <c r="N22" s="594"/>
      <c r="O22" s="594"/>
    </row>
    <row r="23" spans="1:15" s="216" customFormat="1" ht="56.25">
      <c r="A23" s="606" t="s">
        <v>167</v>
      </c>
      <c r="B23" s="597">
        <f>SUM(B24:B27)</f>
        <v>0</v>
      </c>
      <c r="C23" s="597">
        <f aca="true" t="shared" si="2" ref="C23:O23">SUM(C24:C27)</f>
        <v>0</v>
      </c>
      <c r="D23" s="597">
        <f t="shared" si="2"/>
        <v>0</v>
      </c>
      <c r="E23" s="597">
        <f t="shared" si="2"/>
        <v>0</v>
      </c>
      <c r="F23" s="597">
        <f t="shared" si="2"/>
        <v>0</v>
      </c>
      <c r="G23" s="597">
        <f t="shared" si="2"/>
        <v>0</v>
      </c>
      <c r="H23" s="597">
        <f t="shared" si="2"/>
        <v>0</v>
      </c>
      <c r="I23" s="597">
        <f t="shared" si="2"/>
        <v>0</v>
      </c>
      <c r="J23" s="597">
        <f t="shared" si="2"/>
        <v>0</v>
      </c>
      <c r="K23" s="597">
        <f t="shared" si="2"/>
        <v>0</v>
      </c>
      <c r="L23" s="597">
        <f t="shared" si="2"/>
        <v>0</v>
      </c>
      <c r="M23" s="597">
        <f t="shared" si="2"/>
        <v>0</v>
      </c>
      <c r="N23" s="597">
        <f t="shared" si="2"/>
        <v>0</v>
      </c>
      <c r="O23" s="597">
        <f t="shared" si="2"/>
        <v>0</v>
      </c>
    </row>
    <row r="24" spans="1:68" ht="18.75">
      <c r="A24" s="606" t="s">
        <v>845</v>
      </c>
      <c r="B24" s="598"/>
      <c r="C24" s="598"/>
      <c r="D24" s="598"/>
      <c r="E24" s="598"/>
      <c r="F24" s="598"/>
      <c r="G24" s="598"/>
      <c r="H24" s="599"/>
      <c r="I24" s="599"/>
      <c r="J24" s="599"/>
      <c r="K24" s="599"/>
      <c r="L24" s="599"/>
      <c r="M24" s="600"/>
      <c r="N24" s="600"/>
      <c r="O24" s="600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</row>
    <row r="25" spans="1:68" ht="18.75">
      <c r="A25" s="606" t="s">
        <v>846</v>
      </c>
      <c r="B25" s="601"/>
      <c r="C25" s="601"/>
      <c r="D25" s="601"/>
      <c r="E25" s="601"/>
      <c r="F25" s="601"/>
      <c r="G25" s="601"/>
      <c r="H25" s="601"/>
      <c r="I25" s="601"/>
      <c r="J25" s="601"/>
      <c r="K25" s="602"/>
      <c r="L25" s="602"/>
      <c r="M25" s="600"/>
      <c r="N25" s="600"/>
      <c r="O25" s="600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</row>
    <row r="26" spans="1:68" s="205" customFormat="1" ht="37.5">
      <c r="A26" s="606" t="s">
        <v>847</v>
      </c>
      <c r="B26" s="565"/>
      <c r="C26" s="565"/>
      <c r="D26" s="565"/>
      <c r="E26" s="565"/>
      <c r="F26" s="565"/>
      <c r="G26" s="565"/>
      <c r="H26" s="565"/>
      <c r="I26" s="565"/>
      <c r="J26" s="565"/>
      <c r="K26" s="564"/>
      <c r="L26" s="564"/>
      <c r="M26" s="564"/>
      <c r="N26" s="564"/>
      <c r="O26" s="564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3"/>
      <c r="AE26" s="203"/>
      <c r="AF26" s="203"/>
      <c r="AG26" s="203"/>
      <c r="AH26" s="203"/>
      <c r="AI26" s="203"/>
      <c r="AJ26" s="202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</row>
    <row r="27" spans="1:68" ht="18.75">
      <c r="A27" s="606" t="s">
        <v>848</v>
      </c>
      <c r="B27" s="599"/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600"/>
      <c r="N27" s="600"/>
      <c r="O27" s="600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</row>
    <row r="28" spans="1:15" ht="56.25">
      <c r="A28" s="606" t="s">
        <v>168</v>
      </c>
      <c r="B28" s="603"/>
      <c r="C28" s="603"/>
      <c r="D28" s="603"/>
      <c r="E28" s="604"/>
      <c r="F28" s="604"/>
      <c r="G28" s="604"/>
      <c r="H28" s="604"/>
      <c r="I28" s="604"/>
      <c r="J28" s="604"/>
      <c r="K28" s="604"/>
      <c r="L28" s="604"/>
      <c r="M28" s="600"/>
      <c r="N28" s="600"/>
      <c r="O28" s="600"/>
    </row>
    <row r="29" spans="1:15" ht="56.25">
      <c r="A29" s="606" t="s">
        <v>169</v>
      </c>
      <c r="B29" s="599"/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600"/>
      <c r="N29" s="600"/>
      <c r="O29" s="600"/>
    </row>
    <row r="30" spans="1:15" ht="37.5">
      <c r="A30" s="606" t="s">
        <v>170</v>
      </c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600"/>
      <c r="N30" s="600"/>
      <c r="O30" s="600"/>
    </row>
    <row r="31" spans="1:15" ht="18.75">
      <c r="A31" s="606" t="s">
        <v>171</v>
      </c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600"/>
      <c r="N31" s="600"/>
      <c r="O31" s="600"/>
    </row>
    <row r="32" spans="1:15" ht="18.75">
      <c r="A32" s="606" t="s">
        <v>172</v>
      </c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600"/>
      <c r="N32" s="600"/>
      <c r="O32" s="600"/>
    </row>
    <row r="33" spans="1:15" ht="37.5">
      <c r="A33" s="606" t="s">
        <v>173</v>
      </c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600"/>
      <c r="N33" s="600"/>
      <c r="O33" s="600"/>
    </row>
    <row r="34" spans="1:15" ht="37.5">
      <c r="A34" s="606" t="s">
        <v>174</v>
      </c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600"/>
      <c r="N34" s="600"/>
      <c r="O34" s="600"/>
    </row>
    <row r="35" spans="1:15" ht="18.75">
      <c r="A35" s="606" t="s">
        <v>175</v>
      </c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600"/>
      <c r="N35" s="600"/>
      <c r="O35" s="600"/>
    </row>
    <row r="36" spans="1:15" ht="18.75">
      <c r="A36" s="607" t="s">
        <v>176</v>
      </c>
      <c r="B36" s="395">
        <f>SUM(B7,B9:B14,B15,B20,B23,B28:B35)</f>
        <v>0</v>
      </c>
      <c r="C36" s="395">
        <f aca="true" t="shared" si="3" ref="C36:O36">SUM(C7,C9:C14,C15,C20,C23,C28:C35)</f>
        <v>0</v>
      </c>
      <c r="D36" s="395">
        <f t="shared" si="3"/>
        <v>0</v>
      </c>
      <c r="E36" s="395">
        <f t="shared" si="3"/>
        <v>0</v>
      </c>
      <c r="F36" s="395">
        <f t="shared" si="3"/>
        <v>0</v>
      </c>
      <c r="G36" s="395">
        <f t="shared" si="3"/>
        <v>0</v>
      </c>
      <c r="H36" s="395">
        <f t="shared" si="3"/>
        <v>0</v>
      </c>
      <c r="I36" s="395">
        <f t="shared" si="3"/>
        <v>0</v>
      </c>
      <c r="J36" s="395">
        <f t="shared" si="3"/>
        <v>0</v>
      </c>
      <c r="K36" s="395">
        <f t="shared" si="3"/>
        <v>0</v>
      </c>
      <c r="L36" s="395">
        <f t="shared" si="3"/>
        <v>0</v>
      </c>
      <c r="M36" s="395">
        <f t="shared" si="3"/>
        <v>0</v>
      </c>
      <c r="N36" s="395">
        <f t="shared" si="3"/>
        <v>0</v>
      </c>
      <c r="O36" s="395">
        <f t="shared" si="3"/>
        <v>0</v>
      </c>
    </row>
    <row r="37" spans="1:17" ht="15.75">
      <c r="A37" s="17"/>
      <c r="B37" s="17"/>
      <c r="C37" s="17"/>
      <c r="D37" s="17"/>
      <c r="E37" s="17"/>
      <c r="F37" s="224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5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5.75">
      <c r="A39" s="409" t="s">
        <v>196</v>
      </c>
      <c r="B39" s="211"/>
      <c r="C39" s="409" t="s">
        <v>197</v>
      </c>
      <c r="D39" s="211"/>
      <c r="E39" s="211"/>
      <c r="F39" s="211"/>
      <c r="G39" s="409" t="s">
        <v>195</v>
      </c>
      <c r="I39" s="211"/>
      <c r="J39" s="211"/>
      <c r="K39" s="211"/>
      <c r="L39" s="211"/>
      <c r="M39" s="211"/>
      <c r="N39" s="211"/>
      <c r="P39" s="211"/>
      <c r="Q39" s="211"/>
    </row>
  </sheetData>
  <sheetProtection password="CC75" sheet="1"/>
  <mergeCells count="13">
    <mergeCell ref="F5:F6"/>
    <mergeCell ref="B5:B6"/>
    <mergeCell ref="C5:C6"/>
    <mergeCell ref="B1:O1"/>
    <mergeCell ref="D5:E5"/>
    <mergeCell ref="I5:J5"/>
    <mergeCell ref="H5:H6"/>
    <mergeCell ref="O5:O6"/>
    <mergeCell ref="K5:M5"/>
    <mergeCell ref="A2:O4"/>
    <mergeCell ref="N5:N6"/>
    <mergeCell ref="G5:G6"/>
    <mergeCell ref="A5:A6"/>
  </mergeCells>
  <printOptions horizontalCentered="1"/>
  <pageMargins left="0.2755905511811024" right="0.2755905511811024" top="0.4330708661417323" bottom="0.5118110236220472" header="0.1968503937007874" footer="0.2362204724409449"/>
  <pageSetup horizontalDpi="300" verticalDpi="300" orientation="landscape" paperSize="9" scale="3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BP39"/>
  <sheetViews>
    <sheetView view="pageBreakPreview" zoomScale="70" zoomScaleSheetLayoutView="70" zoomScalePageLayoutView="0" workbookViewId="0" topLeftCell="A1">
      <selection activeCell="P11" sqref="P11"/>
    </sheetView>
  </sheetViews>
  <sheetFormatPr defaultColWidth="59.7109375" defaultRowHeight="12.75"/>
  <cols>
    <col min="1" max="16384" width="59.7109375" style="15" customWidth="1"/>
  </cols>
  <sheetData>
    <row r="1" spans="1:15" ht="15.75">
      <c r="A1" s="408" t="s">
        <v>201</v>
      </c>
      <c r="B1" s="806" t="s">
        <v>968</v>
      </c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</row>
    <row r="2" spans="1:15" ht="15.75">
      <c r="A2" s="812"/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</row>
    <row r="3" spans="1:15" ht="2.25" customHeight="1">
      <c r="A3" s="812"/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</row>
    <row r="4" spans="1:15" ht="15.75" hidden="1">
      <c r="A4" s="807"/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</row>
    <row r="5" spans="1:15" s="16" customFormat="1" ht="15.75">
      <c r="A5" s="782" t="s">
        <v>950</v>
      </c>
      <c r="B5" s="782" t="s">
        <v>205</v>
      </c>
      <c r="C5" s="782" t="s">
        <v>2</v>
      </c>
      <c r="D5" s="782" t="s">
        <v>207</v>
      </c>
      <c r="E5" s="782"/>
      <c r="F5" s="782" t="s">
        <v>206</v>
      </c>
      <c r="G5" s="782" t="s">
        <v>186</v>
      </c>
      <c r="H5" s="782" t="s">
        <v>204</v>
      </c>
      <c r="I5" s="782" t="s">
        <v>236</v>
      </c>
      <c r="J5" s="782"/>
      <c r="K5" s="782" t="s">
        <v>237</v>
      </c>
      <c r="L5" s="782"/>
      <c r="M5" s="782"/>
      <c r="N5" s="782" t="s">
        <v>254</v>
      </c>
      <c r="O5" s="782" t="s">
        <v>255</v>
      </c>
    </row>
    <row r="6" spans="1:15" s="216" customFormat="1" ht="31.5">
      <c r="A6" s="782"/>
      <c r="B6" s="782"/>
      <c r="C6" s="782"/>
      <c r="D6" s="212" t="s">
        <v>187</v>
      </c>
      <c r="E6" s="212" t="s">
        <v>251</v>
      </c>
      <c r="F6" s="782"/>
      <c r="G6" s="782"/>
      <c r="H6" s="782"/>
      <c r="I6" s="212" t="s">
        <v>187</v>
      </c>
      <c r="J6" s="212" t="s">
        <v>252</v>
      </c>
      <c r="K6" s="212" t="s">
        <v>187</v>
      </c>
      <c r="L6" s="212" t="s">
        <v>630</v>
      </c>
      <c r="M6" s="212" t="s">
        <v>253</v>
      </c>
      <c r="N6" s="782"/>
      <c r="O6" s="809"/>
    </row>
    <row r="7" spans="1:15" s="216" customFormat="1" ht="15.75">
      <c r="A7" s="179" t="s">
        <v>158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520"/>
      <c r="N7" s="520"/>
      <c r="O7" s="520"/>
    </row>
    <row r="8" spans="1:15" s="216" customFormat="1" ht="47.25">
      <c r="A8" s="179" t="s">
        <v>849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520"/>
      <c r="N8" s="520"/>
      <c r="O8" s="520"/>
    </row>
    <row r="9" spans="1:15" s="216" customFormat="1" ht="15.75">
      <c r="A9" s="179" t="s">
        <v>159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520"/>
      <c r="N9" s="520"/>
      <c r="O9" s="520"/>
    </row>
    <row r="10" spans="1:15" s="216" customFormat="1" ht="31.5">
      <c r="A10" s="179" t="s">
        <v>160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520"/>
      <c r="N10" s="520"/>
      <c r="O10" s="520"/>
    </row>
    <row r="11" spans="1:15" s="216" customFormat="1" ht="31.5">
      <c r="A11" s="179" t="s">
        <v>161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520"/>
      <c r="N11" s="520"/>
      <c r="O11" s="520"/>
    </row>
    <row r="12" spans="1:15" s="216" customFormat="1" ht="15.75">
      <c r="A12" s="179" t="s">
        <v>162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520"/>
      <c r="N12" s="520"/>
      <c r="O12" s="520"/>
    </row>
    <row r="13" spans="1:15" s="216" customFormat="1" ht="15.75">
      <c r="A13" s="179" t="s">
        <v>163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520"/>
      <c r="N13" s="520"/>
      <c r="O13" s="520"/>
    </row>
    <row r="14" spans="1:15" s="216" customFormat="1" ht="15.75">
      <c r="A14" s="179" t="s">
        <v>164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520"/>
      <c r="N14" s="520"/>
      <c r="O14" s="520"/>
    </row>
    <row r="15" spans="1:15" s="216" customFormat="1" ht="31.5">
      <c r="A15" s="179" t="s">
        <v>165</v>
      </c>
      <c r="B15" s="523">
        <f aca="true" t="shared" si="0" ref="B15:O15">SUM(B16:B19)</f>
        <v>0</v>
      </c>
      <c r="C15" s="523">
        <f t="shared" si="0"/>
        <v>0</v>
      </c>
      <c r="D15" s="523">
        <f t="shared" si="0"/>
        <v>0</v>
      </c>
      <c r="E15" s="523">
        <f t="shared" si="0"/>
        <v>0</v>
      </c>
      <c r="F15" s="523">
        <f t="shared" si="0"/>
        <v>0</v>
      </c>
      <c r="G15" s="523">
        <f t="shared" si="0"/>
        <v>0</v>
      </c>
      <c r="H15" s="523">
        <f t="shared" si="0"/>
        <v>0</v>
      </c>
      <c r="I15" s="523">
        <f t="shared" si="0"/>
        <v>0</v>
      </c>
      <c r="J15" s="523">
        <f t="shared" si="0"/>
        <v>0</v>
      </c>
      <c r="K15" s="523">
        <f t="shared" si="0"/>
        <v>0</v>
      </c>
      <c r="L15" s="523">
        <f t="shared" si="0"/>
        <v>0</v>
      </c>
      <c r="M15" s="523">
        <f t="shared" si="0"/>
        <v>0</v>
      </c>
      <c r="N15" s="523">
        <f t="shared" si="0"/>
        <v>0</v>
      </c>
      <c r="O15" s="523">
        <f t="shared" si="0"/>
        <v>0</v>
      </c>
    </row>
    <row r="16" spans="1:15" s="216" customFormat="1" ht="15.75">
      <c r="A16" s="179" t="s">
        <v>943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520"/>
      <c r="N16" s="520"/>
      <c r="O16" s="520"/>
    </row>
    <row r="17" spans="1:15" s="216" customFormat="1" ht="15.75">
      <c r="A17" s="179" t="s">
        <v>944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520"/>
      <c r="N17" s="520"/>
      <c r="O17" s="520"/>
    </row>
    <row r="18" spans="1:15" s="216" customFormat="1" ht="15.75">
      <c r="A18" s="179" t="s">
        <v>945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520"/>
      <c r="N18" s="520"/>
      <c r="O18" s="520"/>
    </row>
    <row r="19" spans="1:15" s="216" customFormat="1" ht="15.75">
      <c r="A19" s="179" t="s">
        <v>946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520"/>
      <c r="N19" s="520"/>
      <c r="O19" s="520"/>
    </row>
    <row r="20" spans="1:15" s="216" customFormat="1" ht="15.75">
      <c r="A20" s="179" t="s">
        <v>166</v>
      </c>
      <c r="B20" s="523">
        <f aca="true" t="shared" si="1" ref="B20:O20">SUM(B21:B22)</f>
        <v>0</v>
      </c>
      <c r="C20" s="523">
        <f t="shared" si="1"/>
        <v>0</v>
      </c>
      <c r="D20" s="523">
        <f t="shared" si="1"/>
        <v>0</v>
      </c>
      <c r="E20" s="523">
        <f t="shared" si="1"/>
        <v>0</v>
      </c>
      <c r="F20" s="523">
        <f t="shared" si="1"/>
        <v>0</v>
      </c>
      <c r="G20" s="523">
        <f t="shared" si="1"/>
        <v>0</v>
      </c>
      <c r="H20" s="523">
        <f t="shared" si="1"/>
        <v>0</v>
      </c>
      <c r="I20" s="523">
        <f t="shared" si="1"/>
        <v>0</v>
      </c>
      <c r="J20" s="523">
        <f t="shared" si="1"/>
        <v>0</v>
      </c>
      <c r="K20" s="523">
        <f t="shared" si="1"/>
        <v>0</v>
      </c>
      <c r="L20" s="523">
        <f t="shared" si="1"/>
        <v>0</v>
      </c>
      <c r="M20" s="523">
        <f t="shared" si="1"/>
        <v>0</v>
      </c>
      <c r="N20" s="523">
        <f t="shared" si="1"/>
        <v>0</v>
      </c>
      <c r="O20" s="523">
        <f t="shared" si="1"/>
        <v>0</v>
      </c>
    </row>
    <row r="21" spans="1:15" s="216" customFormat="1" ht="31.5">
      <c r="A21" s="179" t="s">
        <v>947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520"/>
      <c r="N21" s="520"/>
      <c r="O21" s="520"/>
    </row>
    <row r="22" spans="1:15" s="216" customFormat="1" ht="15.75">
      <c r="A22" s="179" t="s">
        <v>948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520"/>
      <c r="N22" s="520"/>
      <c r="O22" s="520"/>
    </row>
    <row r="23" spans="1:15" s="216" customFormat="1" ht="31.5">
      <c r="A23" s="179" t="s">
        <v>167</v>
      </c>
      <c r="B23" s="182">
        <f>SUM(B24:B27)</f>
        <v>0</v>
      </c>
      <c r="C23" s="182">
        <f aca="true" t="shared" si="2" ref="C23:O23">SUM(C24:C27)</f>
        <v>0</v>
      </c>
      <c r="D23" s="182">
        <f t="shared" si="2"/>
        <v>0</v>
      </c>
      <c r="E23" s="182">
        <f t="shared" si="2"/>
        <v>0</v>
      </c>
      <c r="F23" s="182">
        <f t="shared" si="2"/>
        <v>0</v>
      </c>
      <c r="G23" s="182">
        <f t="shared" si="2"/>
        <v>0</v>
      </c>
      <c r="H23" s="182">
        <f t="shared" si="2"/>
        <v>0</v>
      </c>
      <c r="I23" s="182">
        <f t="shared" si="2"/>
        <v>0</v>
      </c>
      <c r="J23" s="182">
        <f t="shared" si="2"/>
        <v>0</v>
      </c>
      <c r="K23" s="182">
        <f t="shared" si="2"/>
        <v>0</v>
      </c>
      <c r="L23" s="182">
        <f t="shared" si="2"/>
        <v>0</v>
      </c>
      <c r="M23" s="182">
        <f t="shared" si="2"/>
        <v>0</v>
      </c>
      <c r="N23" s="182">
        <f t="shared" si="2"/>
        <v>0</v>
      </c>
      <c r="O23" s="182">
        <f t="shared" si="2"/>
        <v>0</v>
      </c>
    </row>
    <row r="24" spans="1:68" ht="15.75">
      <c r="A24" s="179" t="s">
        <v>845</v>
      </c>
      <c r="B24" s="218"/>
      <c r="C24" s="218"/>
      <c r="D24" s="218"/>
      <c r="E24" s="218"/>
      <c r="F24" s="218"/>
      <c r="G24" s="218"/>
      <c r="H24" s="219"/>
      <c r="I24" s="219"/>
      <c r="J24" s="219"/>
      <c r="K24" s="219"/>
      <c r="L24" s="219"/>
      <c r="M24" s="220"/>
      <c r="N24" s="220"/>
      <c r="O24" s="220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</row>
    <row r="25" spans="1:68" ht="15.75">
      <c r="A25" s="179" t="s">
        <v>846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3"/>
      <c r="L25" s="223"/>
      <c r="M25" s="220"/>
      <c r="N25" s="220"/>
      <c r="O25" s="220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</row>
    <row r="26" spans="1:68" s="205" customFormat="1" ht="15.75">
      <c r="A26" s="179" t="s">
        <v>847</v>
      </c>
      <c r="B26" s="201"/>
      <c r="C26" s="201"/>
      <c r="D26" s="201"/>
      <c r="E26" s="201"/>
      <c r="F26" s="201"/>
      <c r="G26" s="201"/>
      <c r="H26" s="201"/>
      <c r="I26" s="201"/>
      <c r="J26" s="201"/>
      <c r="K26" s="181"/>
      <c r="L26" s="181"/>
      <c r="M26" s="181"/>
      <c r="N26" s="181"/>
      <c r="O26" s="181"/>
      <c r="P26" s="202"/>
      <c r="Q26" s="202"/>
      <c r="R26" s="202"/>
      <c r="S26" s="203"/>
      <c r="T26" s="203"/>
      <c r="U26" s="203"/>
      <c r="V26" s="203"/>
      <c r="W26" s="203"/>
      <c r="X26" s="203"/>
      <c r="Y26" s="202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</row>
    <row r="27" spans="1:68" ht="15.75">
      <c r="A27" s="179" t="s">
        <v>848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20"/>
      <c r="N27" s="220"/>
      <c r="O27" s="220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</row>
    <row r="28" spans="1:15" ht="47.25">
      <c r="A28" s="179" t="s">
        <v>168</v>
      </c>
      <c r="B28" s="521"/>
      <c r="C28" s="521"/>
      <c r="D28" s="521"/>
      <c r="E28" s="522"/>
      <c r="F28" s="522"/>
      <c r="G28" s="522"/>
      <c r="H28" s="522"/>
      <c r="I28" s="522"/>
      <c r="J28" s="522"/>
      <c r="K28" s="522"/>
      <c r="L28" s="522"/>
      <c r="M28" s="220"/>
      <c r="N28" s="220"/>
      <c r="O28" s="220"/>
    </row>
    <row r="29" spans="1:15" ht="47.25">
      <c r="A29" s="179" t="s">
        <v>169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20"/>
      <c r="N29" s="220"/>
      <c r="O29" s="220"/>
    </row>
    <row r="30" spans="1:15" ht="31.5">
      <c r="A30" s="179" t="s">
        <v>170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20"/>
      <c r="N30" s="220"/>
      <c r="O30" s="220"/>
    </row>
    <row r="31" spans="1:15" ht="15.75">
      <c r="A31" s="179" t="s">
        <v>171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20"/>
      <c r="N31" s="220"/>
      <c r="O31" s="220"/>
    </row>
    <row r="32" spans="1:15" ht="15.75">
      <c r="A32" s="179" t="s">
        <v>172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20"/>
      <c r="N32" s="220"/>
      <c r="O32" s="220"/>
    </row>
    <row r="33" spans="1:15" ht="15.75">
      <c r="A33" s="179" t="s">
        <v>173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20"/>
      <c r="N33" s="220"/>
      <c r="O33" s="220"/>
    </row>
    <row r="34" spans="1:15" ht="15.75">
      <c r="A34" s="179" t="s">
        <v>174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20"/>
      <c r="N34" s="220"/>
      <c r="O34" s="220"/>
    </row>
    <row r="35" spans="1:15" ht="15.75">
      <c r="A35" s="179" t="s">
        <v>175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20"/>
      <c r="N35" s="220"/>
      <c r="O35" s="220"/>
    </row>
    <row r="36" spans="1:15" ht="18.75">
      <c r="A36" s="176" t="s">
        <v>176</v>
      </c>
      <c r="B36" s="395">
        <f>SUM(B7,B9:B14,B15,B20,B23,B28:B35)</f>
        <v>0</v>
      </c>
      <c r="C36" s="395">
        <f aca="true" t="shared" si="3" ref="C36:O36">SUM(C7,C9:C14,C15,C20,C23,C28:C35)</f>
        <v>0</v>
      </c>
      <c r="D36" s="395">
        <f t="shared" si="3"/>
        <v>0</v>
      </c>
      <c r="E36" s="395">
        <f t="shared" si="3"/>
        <v>0</v>
      </c>
      <c r="F36" s="395">
        <f t="shared" si="3"/>
        <v>0</v>
      </c>
      <c r="G36" s="395">
        <f t="shared" si="3"/>
        <v>0</v>
      </c>
      <c r="H36" s="395">
        <f t="shared" si="3"/>
        <v>0</v>
      </c>
      <c r="I36" s="395">
        <f t="shared" si="3"/>
        <v>0</v>
      </c>
      <c r="J36" s="395">
        <f t="shared" si="3"/>
        <v>0</v>
      </c>
      <c r="K36" s="395">
        <f t="shared" si="3"/>
        <v>0</v>
      </c>
      <c r="L36" s="395">
        <f t="shared" si="3"/>
        <v>0</v>
      </c>
      <c r="M36" s="395">
        <f t="shared" si="3"/>
        <v>0</v>
      </c>
      <c r="N36" s="395">
        <f t="shared" si="3"/>
        <v>0</v>
      </c>
      <c r="O36" s="395">
        <f t="shared" si="3"/>
        <v>0</v>
      </c>
    </row>
    <row r="37" spans="1:17" ht="15.75">
      <c r="A37" s="17"/>
      <c r="B37" s="17"/>
      <c r="C37" s="17"/>
      <c r="D37" s="17"/>
      <c r="E37" s="17"/>
      <c r="F37" s="224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5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5.75">
      <c r="A39" s="409" t="s">
        <v>196</v>
      </c>
      <c r="B39" s="211"/>
      <c r="C39" s="211"/>
      <c r="D39" s="409" t="s">
        <v>197</v>
      </c>
      <c r="E39" s="211"/>
      <c r="F39" s="211"/>
      <c r="G39" s="409" t="s">
        <v>195</v>
      </c>
      <c r="I39" s="211"/>
      <c r="J39" s="211"/>
      <c r="K39" s="211"/>
      <c r="L39" s="211"/>
      <c r="M39" s="211"/>
      <c r="N39" s="211"/>
      <c r="P39" s="17"/>
      <c r="Q39" s="17"/>
    </row>
  </sheetData>
  <sheetProtection password="CC75" sheet="1"/>
  <mergeCells count="13">
    <mergeCell ref="B1:O1"/>
    <mergeCell ref="A5:A6"/>
    <mergeCell ref="F5:F6"/>
    <mergeCell ref="B5:B6"/>
    <mergeCell ref="C5:C6"/>
    <mergeCell ref="D5:E5"/>
    <mergeCell ref="I5:J5"/>
    <mergeCell ref="H5:H6"/>
    <mergeCell ref="A2:O4"/>
    <mergeCell ref="O5:O6"/>
    <mergeCell ref="K5:M5"/>
    <mergeCell ref="N5:N6"/>
    <mergeCell ref="G5:G6"/>
  </mergeCells>
  <printOptions horizontalCentered="1"/>
  <pageMargins left="0.2755905511811024" right="0.2755905511811024" top="0.4330708661417323" bottom="0.5118110236220472" header="0.1968503937007874" footer="0.2362204724409449"/>
  <pageSetup fitToHeight="5"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valentin_pilev</cp:lastModifiedBy>
  <cp:lastPrinted>2017-01-31T08:02:36Z</cp:lastPrinted>
  <dcterms:created xsi:type="dcterms:W3CDTF">2002-03-05T12:07:18Z</dcterms:created>
  <dcterms:modified xsi:type="dcterms:W3CDTF">2017-07-26T14:28:08Z</dcterms:modified>
  <cp:category/>
  <cp:version/>
  <cp:contentType/>
  <cp:contentStatus/>
</cp:coreProperties>
</file>