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<sst xmlns="http://schemas.openxmlformats.org/spreadsheetml/2006/main" count="4322" uniqueCount="1004">
  <si>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</si>
  <si>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</si>
  <si>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</si>
  <si>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</si>
  <si>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</si>
  <si>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</si>
  <si>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</si>
  <si>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</si>
  <si>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</si>
  <si>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</si>
  <si>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</si>
  <si>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</si>
  <si>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</si>
  <si>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</si>
  <si>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</si>
  <si>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</si>
  <si>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</si>
  <si>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</si>
  <si>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</si>
  <si>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</si>
  <si>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</si>
  <si>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</si>
  <si>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</si>
  <si>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</si>
  <si>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</si>
  <si>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</si>
  <si>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</si>
  <si>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</si>
  <si>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</si>
  <si>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</si>
  <si>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</si>
  <si>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</si>
  <si>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</si>
  <si>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</si>
  <si>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</si>
  <si>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</si>
  <si>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</si>
  <si>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</si>
  <si>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</si>
  <si>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</si>
  <si>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</si>
  <si>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</si>
  <si>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</si>
  <si>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</si>
  <si>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</si>
  <si>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</si>
  <si>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</si>
  <si>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</si>
  <si>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</si>
  <si>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</si>
  <si>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</si>
  <si>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</si>
  <si>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</si>
  <si>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</si>
  <si>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</si>
  <si>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</si>
  <si>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</si>
  <si>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</si>
  <si>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</si>
  <si>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</si>
  <si>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</si>
  <si>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</si>
  <si>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</si>
  <si>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</si>
  <si>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</si>
  <si>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</si>
  <si>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</si>
  <si>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</si>
  <si>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</si>
  <si>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</si>
  <si>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</si>
  <si>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</si>
  <si>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</si>
  <si>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</si>
  <si>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</si>
  <si>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</si>
  <si>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</si>
  <si>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</si>
  <si>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</si>
  <si>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</si>
  <si>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</si>
  <si>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</si>
  <si>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</si>
  <si>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</si>
  <si>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</si>
  <si>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</si>
  <si>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</si>
  <si>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</si>
  <si>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</si>
  <si>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</si>
  <si>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</si>
  <si>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</si>
  <si>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</si>
  <si>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</si>
  <si>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</si>
  <si>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</si>
  <si>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</si>
  <si>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</si>
  <si>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</si>
  <si>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</si>
  <si>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</si>
  <si>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</si>
  <si>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</si>
  <si>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</si>
  <si>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</si>
  <si>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</si>
  <si>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</si>
  <si>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</si>
  <si>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</si>
  <si>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</si>
  <si>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</si>
  <si>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</si>
  <si>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</si>
  <si>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</si>
  <si>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</si>
  <si>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</si>
  <si>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</si>
  <si>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</si>
  <si>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</si>
  <si>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</si>
  <si>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</si>
  <si>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</si>
  <si>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</si>
  <si>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</si>
  <si>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</si>
  <si>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</si>
  <si>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</si>
  <si>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</si>
  <si>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</si>
  <si>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</si>
  <si>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</si>
  <si>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</si>
  <si>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</si>
  <si>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</si>
  <si>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</si>
  <si>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</si>
  <si>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</si>
  <si>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</si>
  <si>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</si>
  <si>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</si>
  <si>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</si>
  <si>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</si>
  <si>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</si>
  <si>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</si>
  <si>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</si>
  <si>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</si>
  <si>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</si>
  <si>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</si>
  <si>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</si>
  <si>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</si>
  <si>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</si>
  <si>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</si>
  <si>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</si>
  <si>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</si>
  <si>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</si>
  <si>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</si>
  <si>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</si>
  <si>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</si>
  <si>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</si>
  <si>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</si>
  <si>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</si>
  <si>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</si>
  <si>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</si>
  <si>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</si>
  <si>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</si>
  <si>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</si>
  <si>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</si>
  <si>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</si>
  <si>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</si>
  <si>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</si>
  <si>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</si>
  <si>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</si>
  <si>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</si>
  <si>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</si>
  <si>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</si>
  <si>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</si>
  <si>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</si>
  <si>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</si>
  <si>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</si>
  <si>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</si>
  <si>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</si>
  <si>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</si>
  <si>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</si>
  <si>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</si>
  <si>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</si>
  <si>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</si>
  <si>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</si>
  <si>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</si>
  <si>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</si>
  <si>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</si>
  <si>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</si>
  <si>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</si>
  <si>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</si>
  <si>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</si>
  <si>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</si>
  <si>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</si>
  <si>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</si>
  <si>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</si>
  <si>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</si>
  <si>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</si>
  <si>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</si>
  <si>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</si>
  <si>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</si>
  <si>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</si>
  <si>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</si>
  <si>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</si>
  <si>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</si>
  <si>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</si>
  <si>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</si>
  <si>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</si>
  <si>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</si>
  <si>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</si>
  <si>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</si>
  <si>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</si>
  <si>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</si>
  <si>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</si>
  <si>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</si>
  <si>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</si>
  <si>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</si>
  <si>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</si>
  <si>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</si>
  <si>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</si>
  <si>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</si>
  <si>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</si>
  <si>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</si>
  <si>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</si>
  <si>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</si>
  <si>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</si>
  <si>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</si>
  <si>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</si>
  <si>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</si>
  <si>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</si>
  <si>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</si>
  <si>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</si>
  <si>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</si>
  <si>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</si>
  <si>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</si>
  <si>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</si>
  <si>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</si>
  <si>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</si>
  <si>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</si>
  <si>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</si>
  <si>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</si>
  <si>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</si>
  <si>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</si>
  <si>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</si>
  <si>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</si>
  <si>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</si>
  <si>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</si>
  <si>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</si>
  <si>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</si>
  <si>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</si>
  <si>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</si>
  <si>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</si>
  <si>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</si>
  <si>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</si>
  <si>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</si>
  <si>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</si>
  <si>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</si>
  <si>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</si>
  <si>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</si>
  <si>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</si>
  <si>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</si>
  <si>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</si>
  <si>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</si>
  <si>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</si>
  <si>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</si>
  <si>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</si>
  <si>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</si>
  <si>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</si>
  <si>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</si>
  <si>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</si>
  <si>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</si>
  <si>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</si>
  <si>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</si>
  <si>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</si>
  <si>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</si>
  <si>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</si>
  <si>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</si>
  <si>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</si>
  <si>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</si>
  <si>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</si>
  <si>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</si>
  <si>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</si>
  <si>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</si>
  <si>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</si>
  <si>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</si>
  <si>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</si>
  <si>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</si>
  <si>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</si>
  <si>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</si>
  <si>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</si>
  <si>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</si>
  <si>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</si>
  <si>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</si>
  <si>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</si>
  <si>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</si>
  <si>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</si>
  <si>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</si>
  <si>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</si>
  <si>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</si>
  <si>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</si>
  <si>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</si>
  <si>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</si>
  <si>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</si>
  <si>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</si>
  <si>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</si>
  <si>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</si>
  <si>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</si>
  <si>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</si>
  <si>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</si>
  <si>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</si>
  <si>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</si>
  <si>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</si>
  <si>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</si>
  <si>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</si>
  <si>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</si>
  <si>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</si>
  <si>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</si>
  <si>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</si>
  <si>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</si>
  <si>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</si>
  <si>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</si>
  <si>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</si>
  <si>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</si>
  <si>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</si>
  <si>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</si>
  <si>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</si>
  <si>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</si>
  <si>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</si>
  <si>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</si>
  <si>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</si>
  <si>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</si>
  <si>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</si>
  <si>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</si>
  <si>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</si>
  <si>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</si>
  <si>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</si>
  <si>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</si>
  <si>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</si>
  <si>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</si>
  <si>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</si>
  <si>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</si>
  <si>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</si>
  <si>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</si>
  <si>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</si>
  <si>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</si>
  <si>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</si>
  <si>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</si>
  <si>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</si>
  <si>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</si>
  <si>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</si>
  <si>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</si>
  <si>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</si>
  <si>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</si>
  <si>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</si>
  <si>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</si>
  <si>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</si>
  <si>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</si>
  <si>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</si>
  <si>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</si>
  <si>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</si>
  <si>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</si>
  <si>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</si>
  <si>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</si>
  <si>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</si>
  <si>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</si>
  <si>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</si>
  <si>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</si>
  <si>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</si>
  <si>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</si>
  <si>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</si>
  <si>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</si>
  <si>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</si>
  <si>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</si>
  <si>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</si>
  <si>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</si>
  <si>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</si>
  <si>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</si>
  <si>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</si>
  <si>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</si>
  <si>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</si>
  <si>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</si>
  <si>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</si>
  <si>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</si>
  <si>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</si>
  <si>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</si>
  <si>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</si>
  <si>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</si>
  <si>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</si>
  <si>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</si>
  <si>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</si>
  <si>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</si>
  <si>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</si>
  <si>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</si>
  <si>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</si>
  <si>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</si>
  <si>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</si>
  <si>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</si>
  <si>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</si>
  <si>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</si>
  <si>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</si>
  <si>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</si>
  <si>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</si>
  <si>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</si>
  <si>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</si>
  <si>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</si>
  <si>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</si>
  <si>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</si>
  <si>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</si>
  <si>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</si>
  <si>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</si>
  <si>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</si>
  <si>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</si>
  <si>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</si>
  <si>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</si>
  <si>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</si>
  <si>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</si>
  <si>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</si>
  <si>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</si>
  <si>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</si>
  <si>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</si>
  <si>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</si>
  <si>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</si>
  <si>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</si>
  <si>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</si>
  <si>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</si>
  <si>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</si>
  <si>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</si>
  <si>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</si>
  <si>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</si>
  <si>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</si>
  <si>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</si>
  <si>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</si>
  <si>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</si>
  <si>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</si>
  <si>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</si>
  <si>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</si>
  <si>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</si>
  <si>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</si>
  <si>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</si>
  <si>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</si>
  <si>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</si>
  <si>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</si>
  <si>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</si>
  <si>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</si>
  <si>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</si>
  <si>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</si>
  <si>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</si>
  <si>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</si>
  <si>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</si>
  <si>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</si>
  <si>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</si>
  <si>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</si>
  <si>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</si>
  <si>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</si>
  <si>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</si>
  <si>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</si>
  <si>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</si>
  <si>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</si>
  <si>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</si>
  <si>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</si>
  <si>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</si>
  <si>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</si>
  <si>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</si>
  <si>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</si>
  <si>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</si>
  <si>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</si>
  <si>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</si>
  <si>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</si>
  <si>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</si>
  <si>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</si>
  <si>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</si>
  <si>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</si>
  <si>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</si>
  <si>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</si>
  <si>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</si>
  <si>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</si>
  <si>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</si>
  <si>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</si>
  <si>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</si>
  <si>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</si>
  <si>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</si>
  <si>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</si>
  <si>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</si>
  <si>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</si>
  <si>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</si>
  <si>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</si>
  <si>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</si>
  <si>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</si>
  <si>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</si>
  <si>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</si>
  <si>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</si>
  <si>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</si>
  <si>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</si>
  <si>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</si>
  <si>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</si>
  <si>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</si>
  <si>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</si>
  <si>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</si>
  <si>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</si>
  <si>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</si>
  <si>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</si>
  <si>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</si>
  <si>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</si>
  <si>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</si>
  <si>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</si>
  <si>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</si>
  <si>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</si>
  <si>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</si>
  <si>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</si>
  <si>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</si>
  <si>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</si>
  <si>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</si>
  <si>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</si>
  <si>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</si>
  <si>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</si>
  <si>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</si>
  <si>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</si>
  <si>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</si>
  <si>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</si>
  <si>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</si>
  <si>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</si>
  <si>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</si>
  <si>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</si>
  <si>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</si>
  <si>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</si>
  <si>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</si>
  <si>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</si>
  <si>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</si>
  <si>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</si>
  <si>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</si>
  <si>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</si>
  <si>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</si>
  <si>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</si>
  <si>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</si>
  <si>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</si>
  <si>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</si>
  <si>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</si>
  <si>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</si>
  <si>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</si>
  <si>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</si>
  <si>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</si>
  <si>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</si>
  <si>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</si>
  <si>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</si>
  <si>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</si>
  <si>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</si>
  <si>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</si>
  <si>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</si>
  <si>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</si>
  <si>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</si>
  <si>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</si>
  <si>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</si>
  <si>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</si>
  <si>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</si>
  <si>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</si>
  <si>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</si>
  <si>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</si>
  <si>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</si>
  <si>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</si>
  <si>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</si>
  <si>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</si>
  <si>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</si>
  <si>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</si>
  <si>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</si>
  <si>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</si>
  <si>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</si>
  <si>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</si>
  <si>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</si>
  <si>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</si>
  <si>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</si>
  <si>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</si>
  <si>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</si>
  <si>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</si>
  <si>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</si>
  <si>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</si>
  <si>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</si>
  <si>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</si>
  <si>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</si>
  <si>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</si>
  <si>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</si>
  <si>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</si>
  <si>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</si>
  <si>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</si>
  <si>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</si>
  <si>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</si>
  <si>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</si>
  <si>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</si>
  <si>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</si>
  <si>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</si>
  <si>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</si>
  <si>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</si>
  <si>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</si>
  <si>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</si>
  <si>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</si>
  <si>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</si>
  <si>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</si>
  <si>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</si>
  <si>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</si>
  <si>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</si>
  <si>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</si>
  <si>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</si>
  <si>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</si>
  <si>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</si>
  <si>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</si>
  <si>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</si>
  <si>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</si>
  <si>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</si>
  <si>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</si>
  <si>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</si>
  <si>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</si>
  <si>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</si>
  <si>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</si>
  <si>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</si>
  <si>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</si>
  <si>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</si>
  <si>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</si>
  <si>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</si>
  <si>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</si>
  <si>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</si>
  <si>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</si>
  <si>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</si>
  <si>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</si>
  <si>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</si>
  <si>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</si>
  <si>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</si>
  <si>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</si>
  <si>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</si>
  <si>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</si>
  <si>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</si>
  <si>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</si>
  <si>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</si>
  <si>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</si>
  <si>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</si>
  <si>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</si>
  <si>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</si>
  <si>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</si>
  <si>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</si>
  <si>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</si>
  <si>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</si>
  <si>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</si>
  <si>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</si>
  <si>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</si>
  <si>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</si>
  <si>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</si>
  <si>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</si>
  <si>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</si>
  <si>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</si>
  <si>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</si>
  <si>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</si>
  <si>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</si>
  <si>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</si>
  <si>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</si>
  <si>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</si>
  <si>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</si>
  <si>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</si>
  <si>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</si>
  <si>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</si>
  <si>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</si>
  <si>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</si>
  <si>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</si>
  <si>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</si>
  <si>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</si>
  <si>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</si>
  <si>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</si>
  <si>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</si>
  <si>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</si>
  <si>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</si>
  <si>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</si>
  <si>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</si>
  <si>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</si>
  <si>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</si>
  <si>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</si>
  <si>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</si>
  <si>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</si>
  <si>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</si>
  <si>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</si>
  <si>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</si>
  <si>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</si>
  <si>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</si>
  <si>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</si>
  <si>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</si>
  <si>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</si>
  <si>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</si>
  <si>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</si>
  <si>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</si>
  <si>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</si>
  <si>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</si>
  <si>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</si>
  <si>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</si>
  <si>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</si>
  <si>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</si>
  <si>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</si>
  <si>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</si>
  <si>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</si>
  <si>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</si>
  <si>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</si>
  <si>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</si>
  <si>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</si>
  <si>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</si>
  <si>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</si>
  <si>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</si>
  <si>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</si>
  <si>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</si>
  <si>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</si>
  <si>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</si>
  <si>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</si>
  <si>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</si>
  <si>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</si>
  <si>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</si>
  <si>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</si>
  <si>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</si>
  <si>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</si>
  <si>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</si>
  <si>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</si>
  <si>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</si>
  <si>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</si>
  <si>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</si>
  <si>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</si>
  <si>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</si>
  <si>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</si>
  <si>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</si>
  <si>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</si>
  <si>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</si>
  <si>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</si>
  <si>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</si>
  <si>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</si>
  <si>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</si>
  <si>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</si>
  <si>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</si>
  <si>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</si>
  <si>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</si>
  <si>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</si>
  <si>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</si>
  <si>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</si>
  <si>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</si>
  <si>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</si>
  <si>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</si>
  <si>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</si>
  <si>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</si>
  <si>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</si>
  <si>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</si>
  <si>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</si>
  <si>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</si>
  <si>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</si>
  <si>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</si>
  <si>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</si>
  <si>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</si>
  <si>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</si>
  <si>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</si>
  <si>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</si>
  <si>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</si>
  <si>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</si>
  <si>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</si>
  <si>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</si>
  <si>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</si>
  <si>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</si>
  <si>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</si>
  <si>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</si>
  <si>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</si>
  <si>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</si>
  <si>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</si>
  <si>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</si>
  <si>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</si>
  <si>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</si>
  <si>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</si>
  <si>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</si>
  <si>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</si>
  <si>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</si>
  <si>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</si>
  <si>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</si>
  <si>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</si>
  <si>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</si>
  <si>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</si>
  <si>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</si>
  <si>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</si>
  <si>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</si>
  <si>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</si>
  <si>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</si>
  <si>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</si>
  <si>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</si>
  <si>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</si>
  <si>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</si>
  <si>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</si>
  <si>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</si>
  <si>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</si>
  <si>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</si>
  <si>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</si>
  <si>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</si>
  <si>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</si>
  <si>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</si>
  <si>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</si>
  <si>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</si>
  <si>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</si>
  <si>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</si>
  <si>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</si>
  <si>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</si>
  <si>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</si>
  <si>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</si>
  <si>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</si>
  <si>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</si>
  <si>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</si>
  <si>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</si>
  <si>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</si>
  <si>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</si>
  <si>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</si>
  <si>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</si>
  <si>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</si>
  <si>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</si>
  <si>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</si>
  <si>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</si>
  <si>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</si>
  <si>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</si>
  <si>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</si>
  <si>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</si>
  <si>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</si>
  <si>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</si>
  <si>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</si>
  <si>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</si>
  <si>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</si>
  <si>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</si>
  <si>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</si>
  <si>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</si>
  <si>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</si>
  <si>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</si>
  <si>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</si>
  <si>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</si>
  <si>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</si>
  <si>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</si>
  <si>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</si>
  <si>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</si>
  <si>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</si>
  <si>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</si>
  <si>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</si>
  <si>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</si>
  <si>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</si>
  <si>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</si>
  <si>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</si>
  <si>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</si>
  <si>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</si>
  <si>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</si>
  <si>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</si>
  <si>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</si>
  <si>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</si>
  <si>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</si>
  <si>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</si>
  <si>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</si>
  <si>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</si>
  <si>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</si>
  <si>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</si>
  <si>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</si>
  <si>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</si>
  <si>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</si>
  <si>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</si>
  <si>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</si>
  <si>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</si>
  <si>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</si>
  <si>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</si>
  <si>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</si>
  <si>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</si>
  <si>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</si>
  <si>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</si>
  <si>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</si>
  <si>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</si>
  <si>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</si>
  <si>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</si>
  <si>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</si>
  <si>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</si>
  <si>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</si>
  <si>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</si>
  <si>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</si>
  <si>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</si>
  <si>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</si>
  <si>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</si>
  <si>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</si>
  <si>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</si>
  <si>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</si>
  <si>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</si>
  <si>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</si>
  <si>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</si>
  <si>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</si>
  <si>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</si>
  <si>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</si>
  <si>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</si>
  <si>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</si>
  <si>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</si>
  <si>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</si>
  <si>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</si>
  <si>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</si>
  <si>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</si>
  <si>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</si>
  <si>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</si>
  <si>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</si>
  <si>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</si>
  <si>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</si>
  <si>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</si>
  <si>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</si>
  <si>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</si>
  <si>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</si>
  <si>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</si>
  <si>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</si>
  <si>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</si>
  <si>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</si>
  <si>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</si>
  <si>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</si>
  <si>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</si>
  <si>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</si>
  <si>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</si>
  <si>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</si>
  <si>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</si>
  <si>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</si>
  <si>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</si>
  <si>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</si>
  <si>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</si>
  <si>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</si>
  <si>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</si>
  <si>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</si>
  <si>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</si>
  <si>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</si>
  <si>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</si>
  <si>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</si>
  <si>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</si>
  <si>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</si>
  <si>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</si>
  <si>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</si>
  <si>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</si>
  <si>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</si>
  <si>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</si>
  <si>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</si>
  <si>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</si>
  <si>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</si>
  <si>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</si>
  <si>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</si>
  <si>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</si>
  <si>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</si>
  <si>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</si>
  <si>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</si>
  <si>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</si>
  <si>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</si>
  <si>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</si>
  <si>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</si>
  <si>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</si>
  <si>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</si>
  <si>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</si>
  <si>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</si>
  <si>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</si>
  <si>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</si>
  <si>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</si>
  <si>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</si>
  <si>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</si>
  <si>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</si>
  <si>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</si>
  <si>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</si>
  <si>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</si>
  <si>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</si>
  <si>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</si>
  <si>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</si>
  <si>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</si>
  <si>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</si>
  <si>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</si>
  <si>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</si>
  <si>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</si>
  <si>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</si>
  <si>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</si>
  <si>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</si>
  <si>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</si>
  <si>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</si>
  <si>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</si>
  <si>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</si>
  <si>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</si>
  <si>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</si>
  <si>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</si>
  <si>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</si>
  <si>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</si>
  <si>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</si>
  <si>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</si>
  <si>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</si>
  <si>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</si>
  <si>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</si>
  <si>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</si>
  <si>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</si>
  <si>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</si>
  <si>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</si>
  <si>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</si>
  <si>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</si>
  <si>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</si>
  <si>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</si>
  <si>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</si>
  <si>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НЕДВИЖИМИ ИМОТИ СОФИЯ</t>
  </si>
  <si>
    <t>175163724</t>
  </si>
  <si>
    <t>Иван Ярков, Борис Николов</t>
  </si>
  <si>
    <t>Заедно</t>
  </si>
  <si>
    <t>028164370</t>
  </si>
  <si>
    <t>nis.adsiz@gmail.com</t>
  </si>
  <si>
    <t>www.nisofia.com</t>
  </si>
  <si>
    <t>Сателит Х АД - Станислав Арсов</t>
  </si>
  <si>
    <t>Счетоводна фирма</t>
  </si>
  <si>
    <t>www.investor.bg</t>
  </si>
  <si>
    <t>гр. София, бул. Христо Ботев 57, ет.3</t>
  </si>
  <si>
    <t>гр. София, ул. Георги С. Раковски 132, вх.А, ет.1, офис 3</t>
  </si>
  <si>
    <t>01.01.2020 г.</t>
  </si>
  <si>
    <t>31.03.2021 г.</t>
  </si>
  <si>
    <t>28.04.2021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</si>
</sst>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31.03.2021 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28.04.2021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1001</v>
      </c>
    </row>
    <row r="10" spans="1:2" ht="15.75">
      <c r="A10" s="7" t="s">
        <v>2</v>
      </c>
      <c r="B10" s="578" t="s">
        <v>1002</v>
      </c>
    </row>
    <row r="11" spans="1:2" ht="15.75">
      <c r="A11" s="7" t="s">
        <v>977</v>
      </c>
      <c r="B11" s="578" t="s">
        <v>1003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999</v>
      </c>
    </row>
    <row r="20" spans="1:2" ht="15.75">
      <c r="A20" s="7" t="s">
        <v>5</v>
      </c>
      <c r="B20" s="577" t="s">
        <v>1000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31.03.2021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59842</v>
      </c>
      <c r="D6" s="674">
        <f aca="true" t="shared" si="0" ref="D6:D15">C6-E6</f>
        <v>0</v>
      </c>
      <c r="E6" s="673">
        <f>'1-Баланс'!G95</f>
        <v>59842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10937</v>
      </c>
      <c r="D7" s="674">
        <f t="shared" si="0"/>
        <v>10287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15</v>
      </c>
      <c r="D8" s="674">
        <f t="shared" si="0"/>
        <v>0</v>
      </c>
      <c r="E8" s="673">
        <f>ABS('2-Отчет за доходите'!C44)-ABS('2-Отчет за доходите'!G44)</f>
        <v>15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10</v>
      </c>
      <c r="D9" s="674">
        <f t="shared" si="0"/>
        <v>0</v>
      </c>
      <c r="E9" s="673">
        <f>'3-Отчет за паричния поток'!C45</f>
        <v>10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76</v>
      </c>
      <c r="D10" s="674">
        <f t="shared" si="0"/>
        <v>0</v>
      </c>
      <c r="E10" s="673">
        <f>'3-Отчет за паричния поток'!C46</f>
        <v>76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10937</v>
      </c>
      <c r="D11" s="674">
        <f t="shared" si="0"/>
        <v>0</v>
      </c>
      <c r="E11" s="673">
        <f>'4-Отчет за собствения капитал'!L34</f>
        <v>10937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0.032188841201716736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0.0013714912681722592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0.00030671710459053266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0.0002506600715216737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1.033259423503326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0.8773983907571694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0.8773983907571694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0.8720858262842995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0.003919950484835981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0.011114291165808051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0.007787172888606664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0.7296435457556731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4.471518697997623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0.8172353865178302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361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0.03300722318734571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0.7746781115879828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135.4709141274238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31.03.2021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31.03.2021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31.03.2021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31.03.2021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31.03.2021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31.03.2021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31.03.2021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31.03.2021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31.03.2021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31.03.2021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41928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31.03.2021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31.03.2021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31.03.2021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31.03.2021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31.03.2021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31.03.2021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31.03.2021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31.03.2021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31.03.2021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31.03.2021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31.03.2021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31.03.2021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31.03.2021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31.03.2021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31.03.2021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31.03.2021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31.03.2021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31.03.2021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31.03.2021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31.03.2021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31.03.2021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31.03.2021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31.03.2021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31.03.2021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31.03.2021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903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31.03.2021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903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31.03.2021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31.03.2021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31.03.2021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42831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31.03.2021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31.03.2021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31.03.2021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31.03.2021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31.03.2021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31.03.2021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31.03.2021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31.03.2021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31.03.2021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31.03.2021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100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31.03.2021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31.03.2021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31.03.2021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31.03.2021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31.03.2021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31.03.2021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103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31.03.2021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31.03.2021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31.03.2021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31.03.2021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31.03.2021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16832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31.03.2021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31.03.2021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16832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31.03.2021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31.03.2021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75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31.03.2021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31.03.2021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31.03.2021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76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31.03.2021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31.03.2021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17011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31.03.2021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59842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31.03.2021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31.03.2021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31.03.2021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31.03.2021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31.03.2021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31.03.2021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31.03.2021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31.03.2021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31.03.2021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3850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31.03.2021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31.03.2021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31.03.2021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31.03.2021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31.03.2021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4694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31.03.2021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5578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31.03.2021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5578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31.03.2021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31.03.2021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31.03.2021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31.03.2021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31.03.2021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5593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31.03.2021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10937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31.03.2021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31.03.2021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31.03.2021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24627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31.03.2021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31.03.2021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31.03.2021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4890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31.03.2021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31.03.2021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29517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31.03.2021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31.03.2021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31.03.2021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31.03.2021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31.03.2021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29517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31.03.2021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12318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31.03.2021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1965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31.03.2021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5032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31.03.2021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928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31.03.2021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31.03.2021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1051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31.03.2021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2983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31.03.2021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31.03.2021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31.03.2021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70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31.03.2021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73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31.03.2021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31.03.2021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19388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31.03.2021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31.03.2021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31.03.2021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31.03.2021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19388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31.03.2021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59842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31.03.2021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31.03.2021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90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31.03.2021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31.03.2021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31.03.2021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31.03.2021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31.03.2021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31.03.2021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31.03.2021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31.03.2021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31.03.2021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104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31.03.2021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346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31.03.2021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31.03.2021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31.03.2021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31.03.2021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347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31.03.2021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451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31.03.2021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15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31.03.2021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31.03.2021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31.03.2021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451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31.03.2021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15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31.03.2021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31.03.2021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31.03.2021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31.03.2021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31.03.2021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15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31.03.2021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31.03.2021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15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31.03.2021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466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31.03.2021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31.03.2021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31.03.2021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272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31.03.2021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194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31.03.2021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466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31.03.2021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31.03.2021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31.03.2021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31.03.2021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31.03.2021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31.03.2021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31.03.2021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31.03.2021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31.03.2021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466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31.03.2021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31.03.2021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31.03.2021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31.03.2021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466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31.03.2021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31.03.2021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31.03.2021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31.03.2021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31.03.2021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466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31.03.2021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328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31.03.2021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-75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31.03.2021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31.03.2021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31.03.2021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-66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31.03.2021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31.03.2021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31.03.2021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31.03.2021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31.03.2021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31.03.2021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183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31.03.2021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31.03.2021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271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31.03.2021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31.03.2021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31.03.2021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31.03.2021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31.03.2021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31.03.2021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31.03.2021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31.03.2021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31.03.2021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271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31.03.2021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31.03.2021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31.03.2021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1243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31.03.2021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-1133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31.03.2021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31.03.2021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-497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31.03.2021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31.03.2021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31.03.2021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-388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31.03.2021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66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31.03.2021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31.03.2021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76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31.03.2021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76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31.03.2021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31.03.2021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31.03.2021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31.03.2021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31.03.2021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31.03.2021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31.03.2021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31.03.2021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31.03.2021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31.03.2021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31.03.2021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31.03.2021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31.03.2021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31.03.2021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31.03.2021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31.03.2021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31.03.2021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31.03.2021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31.03.2021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31.03.2021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31.03.2021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31.03.2021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31.03.2021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31.03.2021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31.03.2021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31.03.2021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31.03.2021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31.03.2021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31.03.2021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31.03.2021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31.03.2021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31.03.2021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31.03.2021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31.03.2021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31.03.2021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31.03.2021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31.03.2021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31.03.2021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31.03.2021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31.03.2021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31.03.2021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31.03.2021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31.03.2021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31.03.2021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31.03.2021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31.03.2021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3850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31.03.2021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31.03.2021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31.03.2021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31.03.2021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3850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31.03.2021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31.03.2021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31.03.2021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31.03.2021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31.03.2021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31.03.2021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31.03.2021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31.03.2021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31.03.2021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31.03.2021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31.03.2021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31.03.2021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31.03.2021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31.03.2021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3850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31.03.2021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31.03.2021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31.03.2021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3850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31.03.2021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31.03.2021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31.03.2021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31.03.2021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31.03.2021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31.03.2021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31.03.2021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31.03.2021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31.03.2021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31.03.2021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31.03.2021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31.03.2021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31.03.2021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31.03.2021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31.03.2021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31.03.2021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31.03.2021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31.03.2021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31.03.2021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31.03.2021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31.03.2021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31.03.2021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31.03.2021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31.03.2021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31.03.2021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31.03.2021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31.03.2021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31.03.2021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31.03.2021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31.03.2021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31.03.2021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31.03.2021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31.03.2021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31.03.2021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31.03.2021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31.03.2021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31.03.2021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31.03.2021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31.03.2021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31.03.2021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31.03.2021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31.03.2021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31.03.2021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31.03.2021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31.03.2021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31.03.2021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31.03.2021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31.03.2021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31.03.2021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31.03.2021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31.03.2021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31.03.2021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31.03.2021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31.03.2021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31.03.2021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31.03.2021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31.03.2021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31.03.2021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31.03.2021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31.03.2021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31.03.2021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31.03.2021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31.03.2021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31.03.2021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31.03.2021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31.03.2021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31.03.2021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5578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31.03.2021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31.03.2021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31.03.2021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31.03.2021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5578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31.03.2021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15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31.03.2021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31.03.2021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31.03.2021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31.03.2021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31.03.2021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31.03.2021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31.03.2021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31.03.2021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31.03.2021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31.03.2021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31.03.2021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31.03.2021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31.03.2021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5593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31.03.2021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31.03.2021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31.03.2021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5593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31.03.2021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31.03.2021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31.03.2021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31.03.2021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31.03.2021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31.03.2021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31.03.2021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31.03.2021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31.03.2021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31.03.2021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31.03.2021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31.03.2021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31.03.2021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31.03.2021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31.03.2021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31.03.2021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31.03.2021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31.03.2021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31.03.2021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31.03.2021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31.03.2021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31.03.2021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31.03.2021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31.03.2021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31.03.2021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31.03.2021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31.03.2021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31.03.2021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31.03.2021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31.03.2021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31.03.2021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31.03.2021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31.03.2021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31.03.2021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31.03.2021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31.03.2021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31.03.2021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31.03.2021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31.03.2021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31.03.2021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31.03.2021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31.03.2021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31.03.2021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31.03.2021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31.03.2021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10922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31.03.2021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31.03.2021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31.03.2021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31.03.2021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10922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31.03.2021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15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31.03.2021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31.03.2021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31.03.2021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31.03.2021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31.03.2021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31.03.2021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31.03.2021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31.03.2021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31.03.2021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31.03.2021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31.03.2021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31.03.2021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31.03.2021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10937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31.03.2021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31.03.2021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31.03.2021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10937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31.03.2021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31.03.2021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31.03.2021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31.03.2021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31.03.2021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31.03.2021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31.03.2021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31.03.2021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31.03.2021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31.03.2021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31.03.2021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31.03.2021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31.03.2021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31.03.2021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31.03.2021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31.03.2021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31.03.2021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31.03.2021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31.03.2021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31.03.2021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31.03.2021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31.03.2021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31.03.2021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31.03.2021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31.03.2021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31.03.2021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31.03.2021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31.03.2021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31.03.2021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31.03.2021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31.03.2021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31.03.2021 г.</v>
      </c>
      <c r="D470" s="105" t="s">
        <v>547</v>
      </c>
      <c r="E470" s="496">
        <v>1</v>
      </c>
      <c r="F470" s="105" t="s">
        <v>546</v>
      </c>
      <c r="H470" s="105">
        <f>'Справка 6'!D20</f>
        <v>41928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31.03.2021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31.03.2021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31.03.2021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31.03.2021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31.03.2021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31.03.2021 г.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31.03.2021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31.03.2021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31.03.2021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31.03.2021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31.03.2021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31.03.2021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31.03.2021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31.03.2021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31.03.2021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31.03.2021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31.03.2021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31.03.2021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31.03.2021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31.03.2021 г.</v>
      </c>
      <c r="D490" s="105" t="s">
        <v>583</v>
      </c>
      <c r="E490" s="496">
        <v>1</v>
      </c>
      <c r="F490" s="105" t="s">
        <v>582</v>
      </c>
      <c r="H490" s="105">
        <f>'Справка 6'!D42</f>
        <v>41928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31.03.2021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31.03.2021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31.03.2021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31.03.2021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31.03.2021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31.03.2021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31.03.2021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31.03.2021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31.03.2021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31.03.2021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31.03.2021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31.03.2021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31.03.2021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31.03.2021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31.03.2021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31.03.2021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31.03.2021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31.03.2021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31.03.2021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31.03.2021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31.03.2021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31.03.2021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31.03.2021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31.03.2021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31.03.2021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31.03.2021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31.03.2021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31.03.2021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31.03.2021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31.03.2021 г.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31.03.2021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31.03.2021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31.03.2021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31.03.2021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31.03.2021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31.03.2021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31.03.2021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31.03.2021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31.03.2021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31.03.2021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31.03.2021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31.03.2021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31.03.2021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31.03.2021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31.03.2021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31.03.2021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31.03.2021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31.03.2021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31.03.2021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31.03.2021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31.03.2021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31.03.2021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31.03.2021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31.03.2021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31.03.2021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31.03.2021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31.03.2021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31.03.2021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31.03.2021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31.03.2021 г.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31.03.2021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31.03.2021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31.03.2021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31.03.2021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31.03.2021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31.03.2021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31.03.2021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31.03.2021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31.03.2021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31.03.2021 г.</v>
      </c>
      <c r="D560" s="105" t="s">
        <v>547</v>
      </c>
      <c r="E560" s="496">
        <v>4</v>
      </c>
      <c r="F560" s="105" t="s">
        <v>546</v>
      </c>
      <c r="H560" s="105">
        <f>'Справка 6'!G20</f>
        <v>41928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31.03.2021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31.03.2021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31.03.2021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31.03.2021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31.03.2021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31.03.2021 г.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31.03.2021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31.03.2021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31.03.2021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31.03.2021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31.03.2021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31.03.2021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31.03.2021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31.03.2021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31.03.2021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31.03.2021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31.03.2021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31.03.2021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31.03.2021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31.03.2021 г.</v>
      </c>
      <c r="D580" s="105" t="s">
        <v>583</v>
      </c>
      <c r="E580" s="496">
        <v>4</v>
      </c>
      <c r="F580" s="105" t="s">
        <v>582</v>
      </c>
      <c r="H580" s="105">
        <f>'Справка 6'!G42</f>
        <v>41928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31.03.2021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31.03.2021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31.03.2021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31.03.2021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31.03.2021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31.03.2021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31.03.2021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31.03.2021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31.03.2021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31.03.2021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31.03.2021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31.03.2021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31.03.2021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31.03.2021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31.03.2021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31.03.2021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31.03.2021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31.03.2021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31.03.2021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31.03.2021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31.03.2021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31.03.2021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31.03.2021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31.03.2021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31.03.2021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31.03.2021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31.03.2021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31.03.2021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31.03.2021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31.03.2021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31.03.2021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31.03.2021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31.03.2021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31.03.2021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31.03.2021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31.03.2021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31.03.2021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31.03.2021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31.03.2021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31.03.2021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31.03.2021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31.03.2021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31.03.2021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31.03.2021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31.03.2021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31.03.2021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31.03.2021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31.03.2021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31.03.2021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31.03.2021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31.03.2021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31.03.2021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31.03.2021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31.03.2021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31.03.2021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31.03.2021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31.03.2021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31.03.2021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31.03.2021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31.03.2021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31.03.2021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31.03.2021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31.03.2021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31.03.2021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31.03.2021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31.03.2021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31.03.2021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31.03.2021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31.03.2021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31.03.2021 г.</v>
      </c>
      <c r="D650" s="105" t="s">
        <v>547</v>
      </c>
      <c r="E650" s="496">
        <v>7</v>
      </c>
      <c r="F650" s="105" t="s">
        <v>546</v>
      </c>
      <c r="H650" s="105">
        <f>'Справка 6'!J20</f>
        <v>41928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31.03.2021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31.03.2021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31.03.2021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31.03.2021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31.03.2021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31.03.2021 г.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31.03.2021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31.03.2021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31.03.2021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31.03.2021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31.03.2021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31.03.2021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31.03.2021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31.03.2021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31.03.2021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31.03.2021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31.03.2021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31.03.2021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31.03.2021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31.03.2021 г.</v>
      </c>
      <c r="D670" s="105" t="s">
        <v>583</v>
      </c>
      <c r="E670" s="496">
        <v>7</v>
      </c>
      <c r="F670" s="105" t="s">
        <v>582</v>
      </c>
      <c r="H670" s="105">
        <f>'Справка 6'!J42</f>
        <v>41928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31.03.2021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31.03.2021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31.03.2021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31.03.2021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31.03.2021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31.03.2021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31.03.2021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31.03.2021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31.03.2021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31.03.2021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31.03.2021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31.03.2021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31.03.2021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31.03.2021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31.03.2021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31.03.2021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31.03.2021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31.03.2021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31.03.2021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31.03.2021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31.03.2021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31.03.2021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31.03.2021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31.03.2021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31.03.2021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31.03.2021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31.03.2021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31.03.2021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31.03.2021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31.03.2021 г.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31.03.2021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31.03.2021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31.03.2021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31.03.2021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31.03.2021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31.03.2021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31.03.2021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31.03.2021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31.03.2021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31.03.2021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31.03.2021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31.03.2021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31.03.2021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31.03.2021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31.03.2021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31.03.2021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31.03.2021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31.03.2021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31.03.2021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31.03.2021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31.03.2021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31.03.2021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31.03.2021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31.03.2021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31.03.2021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31.03.2021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31.03.2021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31.03.2021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31.03.2021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31.03.2021 г.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31.03.2021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31.03.2021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31.03.2021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31.03.2021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31.03.2021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31.03.2021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31.03.2021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31.03.2021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31.03.2021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31.03.2021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31.03.2021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31.03.2021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31.03.2021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31.03.2021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31.03.2021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31.03.2021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31.03.2021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31.03.2021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31.03.2021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31.03.2021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31.03.2021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31.03.2021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31.03.2021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31.03.2021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31.03.2021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31.03.2021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31.03.2021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31.03.2021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31.03.2021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31.03.2021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31.03.2021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31.03.2021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31.03.2021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31.03.2021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31.03.2021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31.03.2021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31.03.2021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31.03.2021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31.03.2021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31.03.2021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31.03.2021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31.03.2021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31.03.2021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31.03.2021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31.03.2021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31.03.2021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31.03.2021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31.03.2021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31.03.2021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31.03.2021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31.03.2021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31.03.2021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31.03.2021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31.03.2021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31.03.2021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31.03.2021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31.03.2021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31.03.2021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31.03.2021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31.03.2021 г.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31.03.2021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31.03.2021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31.03.2021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31.03.2021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31.03.2021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31.03.2021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31.03.2021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31.03.2021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31.03.2021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31.03.2021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31.03.2021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31.03.2021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31.03.2021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31.03.2021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31.03.2021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31.03.2021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31.03.2021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31.03.2021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31.03.2021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31.03.2021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31.03.2021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31.03.2021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31.03.2021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31.03.2021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31.03.2021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31.03.2021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31.03.2021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31.03.2021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31.03.2021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31.03.2021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31.03.2021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31.03.2021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31.03.2021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31.03.2021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31.03.2021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31.03.2021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31.03.2021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31.03.2021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31.03.2021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31.03.2021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31.03.2021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31.03.2021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31.03.2021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31.03.2021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31.03.2021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31.03.2021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31.03.2021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31.03.2021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31.03.2021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31.03.2021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31.03.2021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31.03.2021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31.03.2021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31.03.2021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31.03.2021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31.03.2021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31.03.2021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31.03.2021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31.03.2021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31.03.2021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31.03.2021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31.03.2021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31.03.2021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31.03.2021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31.03.2021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31.03.2021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31.03.2021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31.03.2021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31.03.2021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31.03.2021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31.03.2021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31.03.2021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31.03.2021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31.03.2021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31.03.2021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31.03.2021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31.03.2021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31.03.2021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31.03.2021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31.03.2021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31.03.2021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31.03.2021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31.03.2021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31.03.2021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31.03.2021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31.03.2021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31.03.2021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31.03.2021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31.03.2021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31.03.2021 г.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31.03.2021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31.03.2021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31.03.2021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31.03.2021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31.03.2021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31.03.2021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31.03.2021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31.03.2021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31.03.2021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31.03.2021 г.</v>
      </c>
      <c r="D890" s="105" t="s">
        <v>547</v>
      </c>
      <c r="E890" s="496">
        <v>15</v>
      </c>
      <c r="F890" s="105" t="s">
        <v>546</v>
      </c>
      <c r="H890" s="105">
        <f>'Справка 6'!R20</f>
        <v>41928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31.03.2021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31.03.2021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31.03.2021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31.03.2021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31.03.2021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31.03.2021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31.03.2021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31.03.2021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31.03.2021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31.03.2021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31.03.2021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31.03.2021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31.03.2021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31.03.2021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31.03.2021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31.03.2021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31.03.2021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31.03.2021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31.03.2021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31.03.2021 г.</v>
      </c>
      <c r="D910" s="105" t="s">
        <v>583</v>
      </c>
      <c r="E910" s="496">
        <v>15</v>
      </c>
      <c r="F910" s="105" t="s">
        <v>582</v>
      </c>
      <c r="H910" s="105">
        <f>'Справка 6'!R42</f>
        <v>41928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31.03.2021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31.03.2021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31.03.2021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31.03.2021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31.03.2021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31.03.2021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31.03.2021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903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31.03.2021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31.03.2021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903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31.03.2021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903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31.03.2021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31.03.2021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31.03.2021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31.03.2021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31.03.2021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31.03.2021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31.03.2021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100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31.03.2021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31.03.2021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31.03.2021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31.03.2021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31.03.2021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31.03.2021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31.03.2021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31.03.2021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31.03.2021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31.03.2021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31.03.2021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31.03.2021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31.03.2021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31.03.2021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103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31.03.2021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1006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31.03.2021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31.03.2021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31.03.2021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31.03.2021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31.03.2021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31.03.2021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31.03.2021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31.03.2021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31.03.2021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31.03.2021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31.03.2021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31.03.2021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31.03.2021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31.03.2021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31.03.2021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31.03.2021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31.03.2021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100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31.03.2021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31.03.2021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31.03.2021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31.03.2021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31.03.2021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31.03.2021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31.03.2021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31.03.2021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31.03.2021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31.03.2021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31.03.2021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31.03.2021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31.03.2021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31.03.2021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103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31.03.2021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103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31.03.2021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31.03.2021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31.03.2021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31.03.2021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31.03.2021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31.03.2021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31.03.2021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903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31.03.2021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31.03.2021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903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31.03.2021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903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31.03.2021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31.03.2021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31.03.2021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31.03.2021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31.03.2021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31.03.2021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31.03.2021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31.03.2021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31.03.2021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31.03.2021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31.03.2021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31.03.2021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31.03.2021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31.03.2021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31.03.2021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31.03.2021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31.03.2021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31.03.2021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31.03.2021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31.03.2021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31.03.2021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31.03.2021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903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31.03.2021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31.03.2021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31.03.2021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31.03.2021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31.03.2021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24627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31.03.2021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24627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31.03.2021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31.03.2021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31.03.2021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31.03.2021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31.03.2021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31.03.2021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4890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31.03.2021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31.03.2021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31.03.2021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29517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31.03.2021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31.03.2021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928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31.03.2021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31.03.2021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158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31.03.2021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770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31.03.2021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12318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31.03.2021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12318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31.03.2021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31.03.2021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31.03.2021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31.03.2021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1965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31.03.2021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31.03.2021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1965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31.03.2021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31.03.2021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31.03.2021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4104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31.03.2021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31.03.2021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1051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31.03.2021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2983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31.03.2021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31.03.2021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70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31.03.2021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31.03.2021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17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31.03.2021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53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31.03.2021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31.03.2021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73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31.03.2021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19388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31.03.2021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48905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31.03.2021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31.03.2021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31.03.2021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31.03.2021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31.03.2021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31.03.2021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31.03.2021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31.03.2021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31.03.2021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31.03.2021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31.03.2021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31.03.2021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31.03.2021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31.03.2021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31.03.2021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31.03.2021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31.03.2021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928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31.03.2021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31.03.2021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158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31.03.2021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770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31.03.2021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12318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31.03.2021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12318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31.03.2021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31.03.2021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31.03.2021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31.03.2021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1965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31.03.2021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31.03.2021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1965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31.03.2021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31.03.2021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31.03.2021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4104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31.03.2021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31.03.2021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1051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31.03.2021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2983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31.03.2021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31.03.2021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70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31.03.2021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31.03.2021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17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31.03.2021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53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31.03.2021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31.03.2021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73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31.03.2021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19388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31.03.2021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19388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31.03.2021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31.03.2021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31.03.2021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31.03.2021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31.03.2021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24627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31.03.2021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24627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31.03.2021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31.03.2021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31.03.2021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31.03.2021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31.03.2021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31.03.2021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4890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31.03.2021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31.03.2021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31.03.2021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29517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31.03.2021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31.03.2021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31.03.2021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31.03.2021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31.03.2021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31.03.2021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31.03.2021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31.03.2021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31.03.2021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31.03.2021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31.03.2021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31.03.2021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31.03.2021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31.03.2021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31.03.2021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31.03.2021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31.03.2021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31.03.2021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31.03.2021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31.03.2021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31.03.2021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31.03.2021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31.03.2021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31.03.2021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31.03.2021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31.03.2021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31.03.2021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31.03.2021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29517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31.03.2021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31.03.2021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31.03.2021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31.03.2021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31.03.2021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31.03.2021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31.03.2021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31.03.2021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31.03.2021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31.03.2021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31.03.2021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31.03.2021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31.03.2021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31.03.2021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31.03.2021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31.03.2021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31.03.2021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31.03.2021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31.03.2021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31.03.2021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31.03.2021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31.03.2021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31.03.2021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31.03.2021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31.03.2021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31.03.2021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31.03.2021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31.03.2021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31.03.2021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31.03.2021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31.03.2021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31.03.2021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31.03.2021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31.03.2021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31.03.2021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31.03.2021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31.03.2021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31.03.2021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31.03.2021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31.03.2021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31.03.2021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31.03.2021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31.03.2021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31.03.2021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31.03.2021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31.03.2021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31.03.2021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31.03.2021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31.03.2021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31.03.2021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31.03.2021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31.03.2021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31.03.2021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31.03.2021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31.03.2021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31.03.2021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31.03.2021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31.03.2021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31.03.2021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31.03.2021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31.03.2021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31.03.2021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31.03.2021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31.03.2021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31.03.2021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31.03.2021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31.03.2021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31.03.2021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31.03.2021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31.03.2021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31.03.2021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31.03.2021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31.03.2021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31.03.2021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31.03.2021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31.03.2021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31.03.2021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31.03.2021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31.03.2021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31.03.2021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31.03.2021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31.03.2021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31.03.2021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31.03.2021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31.03.2021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31.03.2021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31.03.2021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31.03.2021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31.03.2021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31.03.2021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31.03.2021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31.03.2021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31.03.2021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31.03.2021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31.03.2021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31.03.2021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31.03.2021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31.03.2021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31.03.2021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31.03.2021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31.03.2021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31.03.2021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31.03.2021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31.03.2021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31.03.2021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31.03.2021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31.03.2021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31.03.2021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31.03.2021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31.03.2021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31.03.2021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31.03.2021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31.03.2021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31.03.2021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31.03.2021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31.03.2021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31.03.2021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31.03.2021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31.03.2021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31.03.2021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31.03.2021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31.03.2021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31.03.2021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31.03.2021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31.03.2021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31.03.2021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31.03.2021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31.03.2021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31.03.2021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31.03.2021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31.03.2021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31.03.2021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31.03.2021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31.03.2021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31.03.2021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31.03.2021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31.03.2021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31.03.2021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31.03.2021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31.03.2021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31.03.2021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31.03.2021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31.03.2021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31.03.2021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31.03.2021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31.03.2021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31.03.2021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31.03.2021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31.03.2021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31.03.2021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31.03.2021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31.03.2021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31.03.2021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31.03.2021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31.03.2021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31.03.2021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31.03.2021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31.03.2021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31.03.2021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31.03.2021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31.03.2021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31.03.2021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31.03.2021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31.03.2021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31.03.2021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31.03.2021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31.03.2021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31.03.2021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31.03.2021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31.03.2021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31.03.2021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31.03.2021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31.03.2021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31.03.2021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31.03.2021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31.03.2021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31.03.2021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31.03.2021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31.03.2021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31.03.2021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31.03.2021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31.03.2021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31.03.2021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31.03.2021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31.03.2021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31.03.2021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31.03.2021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31.03.2021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31.03.2021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31.03.2021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31.03.2021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31.03.2021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31.03.2021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31.03.2021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31.03.2021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31.03.2021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31.03.2021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6">
      <selection activeCell="G71" sqref="G7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31.03.2021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41928</v>
      </c>
      <c r="D21" s="476">
        <v>41928</v>
      </c>
      <c r="E21" s="89" t="s">
        <v>58</v>
      </c>
      <c r="F21" s="93" t="s">
        <v>59</v>
      </c>
      <c r="G21" s="197">
        <v>3850</v>
      </c>
      <c r="H21" s="196">
        <v>3850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4694</v>
      </c>
      <c r="H26" s="598">
        <f>H20+H21+H22</f>
        <v>4694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5578</v>
      </c>
      <c r="H28" s="596">
        <f>SUM(H29:H31)</f>
        <v>5209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5578</v>
      </c>
      <c r="H29" s="197">
        <v>5209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15</v>
      </c>
      <c r="H32" s="197">
        <v>369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5593</v>
      </c>
      <c r="H34" s="598">
        <f>H28+H32+H33</f>
        <v>5578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10937</v>
      </c>
      <c r="H37" s="600">
        <f>H26+H18+H34</f>
        <v>10922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24627</v>
      </c>
      <c r="H45" s="197">
        <v>23543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4890</v>
      </c>
      <c r="H48" s="197">
        <v>5868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29517</v>
      </c>
      <c r="H50" s="596">
        <f>SUM(H44:H49)</f>
        <v>29411</v>
      </c>
    </row>
    <row r="51" spans="1:8" ht="15.75">
      <c r="A51" s="89" t="s">
        <v>79</v>
      </c>
      <c r="B51" s="91" t="s">
        <v>155</v>
      </c>
      <c r="C51" s="197">
        <v>903</v>
      </c>
      <c r="D51" s="196">
        <v>903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903</v>
      </c>
      <c r="D52" s="598">
        <f>SUM(D48:D51)</f>
        <v>903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42831</v>
      </c>
      <c r="D56" s="602">
        <f>D20+D21+D22+D28+D33+D46+D52+D54+D55</f>
        <v>42831</v>
      </c>
      <c r="E56" s="100" t="s">
        <v>850</v>
      </c>
      <c r="F56" s="99" t="s">
        <v>172</v>
      </c>
      <c r="G56" s="599">
        <f>G50+G52+G53+G54+G55</f>
        <v>29517</v>
      </c>
      <c r="H56" s="600">
        <f>H50+H52+H53+H54+H55</f>
        <v>29411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12318</v>
      </c>
      <c r="H59" s="197">
        <f>12314+18</f>
        <v>12332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1956+9</f>
        <v>1965</v>
      </c>
      <c r="H60" s="197">
        <f>1956+143</f>
        <v>2099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5032</v>
      </c>
      <c r="H61" s="596">
        <f>SUM(H62:H68)</f>
        <v>4947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158+770</f>
        <v>928</v>
      </c>
      <c r="H62" s="197">
        <v>158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1051</v>
      </c>
      <c r="H64" s="197">
        <v>1028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2983</v>
      </c>
      <c r="H65" s="197">
        <v>3674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70</v>
      </c>
      <c r="H68" s="197">
        <v>87</v>
      </c>
    </row>
    <row r="69" spans="1:8" ht="15.75">
      <c r="A69" s="89" t="s">
        <v>210</v>
      </c>
      <c r="B69" s="91" t="s">
        <v>211</v>
      </c>
      <c r="C69" s="197"/>
      <c r="D69" s="196">
        <v>1</v>
      </c>
      <c r="E69" s="201" t="s">
        <v>79</v>
      </c>
      <c r="F69" s="93" t="s">
        <v>216</v>
      </c>
      <c r="G69" s="197">
        <f>65+8</f>
        <v>73</v>
      </c>
      <c r="H69" s="197">
        <f>65+8</f>
        <v>73</v>
      </c>
    </row>
    <row r="70" spans="1:8" ht="15.75">
      <c r="A70" s="89" t="s">
        <v>214</v>
      </c>
      <c r="B70" s="91" t="s">
        <v>215</v>
      </c>
      <c r="C70" s="197">
        <v>100</v>
      </c>
      <c r="D70" s="196">
        <v>100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19388</v>
      </c>
      <c r="H71" s="598">
        <f>H59+H60+H61+H69+H70</f>
        <v>19451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</v>
      </c>
      <c r="D75" s="197">
        <v>10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103</v>
      </c>
      <c r="D76" s="598">
        <f>SUM(D68:D75)</f>
        <v>111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19388</v>
      </c>
      <c r="H79" s="600">
        <f>H71+H73+H75+H77</f>
        <v>19451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16832</v>
      </c>
      <c r="D83" s="196">
        <v>16832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16832</v>
      </c>
      <c r="D85" s="598">
        <f>D84+D83+D79</f>
        <v>16832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75</v>
      </c>
      <c r="D89" s="196">
        <v>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76</v>
      </c>
      <c r="D92" s="598">
        <f>SUM(D88:D91)</f>
        <v>10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17011</v>
      </c>
      <c r="D94" s="602">
        <f>D65+D76+D85+D92+D93</f>
        <v>16953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59842</v>
      </c>
      <c r="D95" s="604">
        <f>D94+D56</f>
        <v>59784</v>
      </c>
      <c r="E95" s="229" t="s">
        <v>942</v>
      </c>
      <c r="F95" s="489" t="s">
        <v>268</v>
      </c>
      <c r="G95" s="603">
        <f>G37+G40+G56+G79</f>
        <v>59842</v>
      </c>
      <c r="H95" s="604">
        <f>H37+H40+H56+H79</f>
        <v>59784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 t="str">
        <f>pdeReportingDate</f>
        <v>28.04.2021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31.03.2021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90</v>
      </c>
      <c r="D13" s="316">
        <v>87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272</v>
      </c>
      <c r="H14" s="316">
        <v>257</v>
      </c>
    </row>
    <row r="15" spans="1:8" ht="15.75">
      <c r="A15" s="194" t="s">
        <v>287</v>
      </c>
      <c r="B15" s="190" t="s">
        <v>288</v>
      </c>
      <c r="C15" s="316">
        <v>5</v>
      </c>
      <c r="D15" s="316">
        <v>5</v>
      </c>
      <c r="E15" s="245" t="s">
        <v>79</v>
      </c>
      <c r="F15" s="240" t="s">
        <v>289</v>
      </c>
      <c r="G15" s="316">
        <v>194</v>
      </c>
      <c r="H15" s="316"/>
    </row>
    <row r="16" spans="1:8" ht="15.75">
      <c r="A16" s="194" t="s">
        <v>290</v>
      </c>
      <c r="B16" s="190" t="s">
        <v>291</v>
      </c>
      <c r="C16" s="316">
        <v>1</v>
      </c>
      <c r="D16" s="316">
        <v>1</v>
      </c>
      <c r="E16" s="236" t="s">
        <v>52</v>
      </c>
      <c r="F16" s="264" t="s">
        <v>292</v>
      </c>
      <c r="G16" s="628">
        <f>SUM(G12:G15)</f>
        <v>466</v>
      </c>
      <c r="H16" s="629">
        <f>SUM(H12:H15)</f>
        <v>257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8</v>
      </c>
      <c r="D19" s="316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104</v>
      </c>
      <c r="D22" s="629">
        <f>SUM(D12:D18)+D19</f>
        <v>93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346</v>
      </c>
      <c r="D25" s="316">
        <v>409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6">
        <v>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347</v>
      </c>
      <c r="D29" s="629">
        <f>SUM(D25:D28)</f>
        <v>414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451</v>
      </c>
      <c r="D31" s="635">
        <f>D29+D22</f>
        <v>507</v>
      </c>
      <c r="E31" s="251" t="s">
        <v>824</v>
      </c>
      <c r="F31" s="266" t="s">
        <v>331</v>
      </c>
      <c r="G31" s="253">
        <f>G16+G18+G27</f>
        <v>466</v>
      </c>
      <c r="H31" s="254">
        <f>H16+H18+H27</f>
        <v>257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15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250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451</v>
      </c>
      <c r="D36" s="637">
        <f>D31-D34+D35</f>
        <v>507</v>
      </c>
      <c r="E36" s="262" t="s">
        <v>346</v>
      </c>
      <c r="F36" s="256" t="s">
        <v>347</v>
      </c>
      <c r="G36" s="267">
        <f>G35-G34+G31</f>
        <v>466</v>
      </c>
      <c r="H36" s="268">
        <f>H35-H34+H31</f>
        <v>257</v>
      </c>
    </row>
    <row r="37" spans="1:8" ht="15.75">
      <c r="A37" s="261" t="s">
        <v>348</v>
      </c>
      <c r="B37" s="231" t="s">
        <v>349</v>
      </c>
      <c r="C37" s="634">
        <f>IF((G36-C36)&gt;0,G36-C36,0)</f>
        <v>15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250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15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250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15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250</v>
      </c>
    </row>
    <row r="45" spans="1:8" ht="16.5" thickBot="1">
      <c r="A45" s="270" t="s">
        <v>371</v>
      </c>
      <c r="B45" s="271" t="s">
        <v>372</v>
      </c>
      <c r="C45" s="630">
        <f>C36+C38+C42</f>
        <v>466</v>
      </c>
      <c r="D45" s="631">
        <f>D36+D38+D42</f>
        <v>507</v>
      </c>
      <c r="E45" s="270" t="s">
        <v>373</v>
      </c>
      <c r="F45" s="272" t="s">
        <v>374</v>
      </c>
      <c r="G45" s="630">
        <f>G42+G36</f>
        <v>466</v>
      </c>
      <c r="H45" s="631">
        <f>H42+H36</f>
        <v>507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 t="str">
        <f>pdeReportingDate</f>
        <v>28.04.2021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31.03.2021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328</v>
      </c>
      <c r="D11" s="197">
        <v>309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-75</v>
      </c>
      <c r="D12" s="197">
        <v>-61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</v>
      </c>
      <c r="D14" s="197">
        <v>-5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-66</v>
      </c>
      <c r="D15" s="197">
        <f>2542</f>
        <v>2542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120-118</f>
        <v>2</v>
      </c>
      <c r="D20" s="197">
        <f>179-1</f>
        <v>178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183</v>
      </c>
      <c r="D21" s="659">
        <f>SUM(D11:D20)</f>
        <v>2963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v>-2664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271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271</v>
      </c>
      <c r="D33" s="659">
        <f>SUM(D23:D32)</f>
        <v>-2664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1243</v>
      </c>
      <c r="D37" s="197">
        <f>2560+145</f>
        <v>2705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-1133</v>
      </c>
      <c r="D38" s="197">
        <v>-2708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-497</v>
      </c>
      <c r="D40" s="197">
        <f>-267-9</f>
        <v>-276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7">
        <v>-5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-388</v>
      </c>
      <c r="D43" s="661">
        <f>SUM(D35:D42)</f>
        <v>-284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66</v>
      </c>
      <c r="D44" s="307">
        <f>D43+D33+D21</f>
        <v>15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10</v>
      </c>
      <c r="D45" s="309">
        <v>19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76</v>
      </c>
      <c r="D46" s="311">
        <f>D45+D44</f>
        <v>34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76</v>
      </c>
      <c r="D47" s="298">
        <v>34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 t="str">
        <f>pdeReportingDate</f>
        <v>28.04.2021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31.03.2021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0" t="s">
        <v>826</v>
      </c>
      <c r="E9" s="700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0"/>
      <c r="E10" s="700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3850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5578</v>
      </c>
      <c r="J13" s="584">
        <f>'1-Баланс'!H30+'1-Баланс'!H33</f>
        <v>0</v>
      </c>
      <c r="K13" s="585"/>
      <c r="L13" s="584">
        <f>SUM(C13:K13)</f>
        <v>10922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3850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5578</v>
      </c>
      <c r="J17" s="653">
        <f t="shared" si="2"/>
        <v>0</v>
      </c>
      <c r="K17" s="653">
        <f t="shared" si="2"/>
        <v>0</v>
      </c>
      <c r="L17" s="584">
        <f t="shared" si="1"/>
        <v>10922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15</v>
      </c>
      <c r="J18" s="584">
        <f>+'1-Баланс'!G33</f>
        <v>0</v>
      </c>
      <c r="K18" s="585"/>
      <c r="L18" s="584">
        <f t="shared" si="1"/>
        <v>15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3850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5593</v>
      </c>
      <c r="J31" s="653">
        <f t="shared" si="6"/>
        <v>0</v>
      </c>
      <c r="K31" s="653">
        <f t="shared" si="6"/>
        <v>0</v>
      </c>
      <c r="L31" s="584">
        <f t="shared" si="1"/>
        <v>10937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3850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5593</v>
      </c>
      <c r="J34" s="587">
        <f t="shared" si="7"/>
        <v>0</v>
      </c>
      <c r="K34" s="587">
        <f t="shared" si="7"/>
        <v>0</v>
      </c>
      <c r="L34" s="651">
        <f t="shared" si="1"/>
        <v>10937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 t="str">
        <f>pdeReportingDate</f>
        <v>28.04.2021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">
      <selection activeCell="H53" sqref="H5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31.03.2021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 t="str">
        <f>pdeReportingDate</f>
        <v>28.04.2021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21" sqref="D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31.03.2021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41928</v>
      </c>
      <c r="E20" s="328"/>
      <c r="F20" s="328"/>
      <c r="G20" s="329">
        <f t="shared" si="2"/>
        <v>41928</v>
      </c>
      <c r="H20" s="328"/>
      <c r="I20" s="328"/>
      <c r="J20" s="329">
        <f t="shared" si="3"/>
        <v>41928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41928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41928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41928</v>
      </c>
      <c r="H42" s="349">
        <f t="shared" si="11"/>
        <v>0</v>
      </c>
      <c r="I42" s="349">
        <f t="shared" si="11"/>
        <v>0</v>
      </c>
      <c r="J42" s="349">
        <f t="shared" si="11"/>
        <v>41928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41928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 t="str">
        <f>pdeReportingDate</f>
        <v>28.04.2021 г.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Сателит Х АД - Станислав Арсов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70">
      <selection activeCell="D77" sqref="D7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31.03.2021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903</v>
      </c>
      <c r="D18" s="362">
        <f>+D19+D20</f>
        <v>0</v>
      </c>
      <c r="E18" s="369">
        <f t="shared" si="0"/>
        <v>903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903</v>
      </c>
      <c r="D20" s="368"/>
      <c r="E20" s="369">
        <f t="shared" si="0"/>
        <v>903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903</v>
      </c>
      <c r="D21" s="440">
        <f>D13+D17+D18</f>
        <v>0</v>
      </c>
      <c r="E21" s="441">
        <f>E13+E17+E18</f>
        <v>903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100</v>
      </c>
      <c r="D31" s="368">
        <v>100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</v>
      </c>
      <c r="D40" s="362">
        <f>SUM(D41:D44)</f>
        <v>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</v>
      </c>
      <c r="D44" s="368">
        <v>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103</v>
      </c>
      <c r="D45" s="438">
        <f>D26+D30+D31+D33+D32+D34+D35+D40</f>
        <v>103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1006</v>
      </c>
      <c r="D46" s="444">
        <f>D45+D23+D21+D11</f>
        <v>103</v>
      </c>
      <c r="E46" s="445">
        <f>E45+E23+E21+E11</f>
        <v>903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24627</v>
      </c>
      <c r="D58" s="138">
        <f>D59+D61</f>
        <v>0</v>
      </c>
      <c r="E58" s="136">
        <f t="shared" si="1"/>
        <v>24627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24627</v>
      </c>
      <c r="D59" s="197"/>
      <c r="E59" s="136">
        <f t="shared" si="1"/>
        <v>24627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4890</v>
      </c>
      <c r="D65" s="197"/>
      <c r="E65" s="136">
        <f t="shared" si="1"/>
        <v>4890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29517</v>
      </c>
      <c r="D68" s="435">
        <f>D54+D58+D63+D64+D65+D66</f>
        <v>0</v>
      </c>
      <c r="E68" s="436">
        <f t="shared" si="1"/>
        <v>29517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928</v>
      </c>
      <c r="D73" s="137">
        <f>SUM(D74:D76)</f>
        <v>928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158</v>
      </c>
      <c r="D75" s="197">
        <v>158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770</v>
      </c>
      <c r="D76" s="197">
        <v>770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12318</v>
      </c>
      <c r="D77" s="138">
        <f>D78+D80</f>
        <v>12318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12318</v>
      </c>
      <c r="D78" s="197">
        <v>12318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1965</v>
      </c>
      <c r="D82" s="138">
        <f>SUM(D83:D86)</f>
        <v>1965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1965</v>
      </c>
      <c r="D84" s="197">
        <v>1965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4104</v>
      </c>
      <c r="D87" s="134">
        <f>SUM(D88:D92)+D96</f>
        <v>4104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1051</v>
      </c>
      <c r="D89" s="197">
        <v>1051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2983</v>
      </c>
      <c r="D90" s="197">
        <v>2983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70</v>
      </c>
      <c r="D92" s="138">
        <f>SUM(D93:D95)</f>
        <v>70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17</v>
      </c>
      <c r="D94" s="197">
        <v>17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53</v>
      </c>
      <c r="D95" s="197">
        <v>53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73</v>
      </c>
      <c r="D97" s="197">
        <v>73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19388</v>
      </c>
      <c r="D98" s="433">
        <f>D87+D82+D77+D73+D97</f>
        <v>19388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48905</v>
      </c>
      <c r="D99" s="427">
        <f>D98+D70+D68</f>
        <v>19388</v>
      </c>
      <c r="E99" s="427">
        <f>E98+E70+E68</f>
        <v>29517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 t="str">
        <f>pdeReportingDate</f>
        <v>28.04.2021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31.03.2021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 t="str">
        <f>pdeReportingDate</f>
        <v>28.04.2021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2016-09-14T10:20:26Z</cp:lastPrinted>
  <dcterms:created xsi:type="dcterms:W3CDTF">2006-09-16T00:00:00Z</dcterms:created>
  <dcterms:modified xsi:type="dcterms:W3CDTF">2021-04-28T13:31:56Z</dcterms:modified>
  <cp:category/>
  <cp:version/>
  <cp:contentType/>
  <cp:contentStatus/>
</cp:coreProperties>
</file>