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100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2">'справка №3-ОПП по прекия метод'!$A$1:$D$52</definedName>
    <definedName name="_xlnm.Print_Area" localSheetId="3">'справка №4-ОСК'!$A$1:$N$35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<sst xmlns="http://schemas.openxmlformats.org/spreadsheetml/2006/main" count="1058" uniqueCount="873">
  <si>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</si>
  <si>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</si>
  <si>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</si>
  <si>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</si>
  <si>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</si>
  <si>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</si>
  <si>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</si>
  <si>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</si>
  <si>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</si>
  <si>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</si>
  <si>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</si>
  <si>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</si>
  <si>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</si>
  <si>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</si>
  <si>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</si>
  <si>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</si>
  <si>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</si>
  <si>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</si>
  <si>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</si>
  <si>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</si>
  <si>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</si>
  <si>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</si>
  <si>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</si>
  <si>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</si>
  <si>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</si>
  <si>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</si>
  <si>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</si>
  <si>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</si>
  <si>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</si>
  <si>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</si>
  <si>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</si>
  <si>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</si>
  <si>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</si>
  <si>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</si>
  <si>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</si>
  <si>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</si>
  <si>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</si>
  <si>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</si>
  <si>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</si>
  <si>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</si>
  <si>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</si>
  <si>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</si>
  <si>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</si>
  <si>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</si>
  <si>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</si>
  <si>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</si>
  <si>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</si>
  <si>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</si>
  <si>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</si>
  <si>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</si>
  <si>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</si>
  <si>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</si>
  <si>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</si>
  <si>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</si>
  <si>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</si>
  <si>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</si>
  <si>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</si>
  <si>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</si>
  <si>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</si>
  <si>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</si>
  <si>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</si>
  <si>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</si>
  <si>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</si>
  <si>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</si>
  <si>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</si>
  <si>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</si>
  <si>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</si>
  <si>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</si>
  <si>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</si>
  <si>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</si>
  <si>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</si>
  <si>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</si>
  <si>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</si>
  <si>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</si>
  <si>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</si>
  <si>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</si>
  <si>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</si>
  <si>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</si>
  <si>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</si>
  <si>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</si>
  <si>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</si>
  <si>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</si>
  <si>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</si>
  <si>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</si>
  <si>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</si>
  <si>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</si>
  <si>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</si>
  <si>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</si>
  <si>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</si>
  <si>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</si>
  <si>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</si>
  <si>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</si>
  <si>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</si>
  <si>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</si>
  <si>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</si>
  <si>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</si>
  <si>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</si>
  <si>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</si>
  <si>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</si>
  <si>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</si>
  <si>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</si>
  <si>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</si>
  <si>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</si>
  <si>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</si>
  <si>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</si>
  <si>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</si>
  <si>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</si>
  <si>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</si>
  <si>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</si>
  <si>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</si>
  <si>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</si>
  <si>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</si>
  <si>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</si>
  <si>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</si>
  <si>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</si>
  <si>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</si>
  <si>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</si>
  <si>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</si>
  <si>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</si>
  <si>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</si>
  <si>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</si>
  <si>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</si>
  <si>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</si>
  <si>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</si>
  <si>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</si>
  <si>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</si>
  <si>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</si>
  <si>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</si>
  <si>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</si>
  <si>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</si>
  <si>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</si>
  <si>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</si>
  <si>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</si>
  <si>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</si>
  <si>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</si>
  <si>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</si>
  <si>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</si>
  <si>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</si>
  <si>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</si>
  <si>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</si>
  <si>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</si>
  <si>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</si>
  <si>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</si>
  <si>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</si>
  <si>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</si>
  <si>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</si>
  <si>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</si>
  <si>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</si>
  <si>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</si>
  <si>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</si>
  <si>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</si>
  <si>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</si>
  <si>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</si>
  <si>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</si>
  <si>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</si>
  <si>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</si>
  <si>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</si>
  <si>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</si>
  <si>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</si>
  <si>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</si>
  <si>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</si>
  <si>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</si>
  <si>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</si>
  <si>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</si>
  <si>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</si>
  <si>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</si>
  <si>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</si>
  <si>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</si>
  <si>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</si>
  <si>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</si>
  <si>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</si>
  <si>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</si>
  <si>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</si>
  <si>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</si>
  <si>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</si>
  <si>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</si>
  <si>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</si>
  <si>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</si>
  <si>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</si>
  <si>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</si>
  <si>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</si>
  <si>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</si>
  <si>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</si>
  <si>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</si>
  <si>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</si>
  <si>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</si>
  <si>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</si>
  <si>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</si>
  <si>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</si>
  <si>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</si>
  <si>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</si>
  <si>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</si>
  <si>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</si>
  <si>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</si>
  <si>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</si>
  <si>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</si>
  <si>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</si>
  <si>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</si>
  <si>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</si>
  <si>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</si>
  <si>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</si>
  <si>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</si>
  <si>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</si>
  <si>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</si>
  <si>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</si>
  <si>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</si>
  <si>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</si>
  <si>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</si>
  <si>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</si>
  <si>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</si>
  <si>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</si>
  <si>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</si>
  <si>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</si>
  <si>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</si>
  <si>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</si>
  <si>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</si>
  <si>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</si>
  <si>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</si>
  <si>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</si>
  <si>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</si>
  <si>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</si>
  <si>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</si>
  <si>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</si>
  <si>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</si>
  <si>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</si>
  <si>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</si>
  <si>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</si>
  <si>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</si>
  <si>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</si>
  <si>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</si>
  <si>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</si>
  <si>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</si>
  <si>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</si>
  <si>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</si>
  <si>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</si>
  <si>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</si>
  <si>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</si>
  <si>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</si>
  <si>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</si>
  <si>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</si>
  <si>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</si>
  <si>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</si>
  <si>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</si>
  <si>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</si>
  <si>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</si>
  <si>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</si>
  <si>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</si>
  <si>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</si>
  <si>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</si>
  <si>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</si>
  <si>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</si>
  <si>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</si>
  <si>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</si>
  <si>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</si>
  <si>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</si>
  <si>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</si>
  <si>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</si>
  <si>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</si>
  <si>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</si>
  <si>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</si>
  <si>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</si>
  <si>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</si>
  <si>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</si>
  <si>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</si>
  <si>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</si>
  <si>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</si>
  <si>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</si>
  <si>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</si>
  <si>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</si>
  <si>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</si>
  <si>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</si>
  <si>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</si>
  <si>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</si>
  <si>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</si>
  <si>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</si>
  <si>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</si>
  <si>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</si>
  <si>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</si>
  <si>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</si>
  <si>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</si>
  <si>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</si>
  <si>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</si>
  <si>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</si>
  <si>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</si>
  <si>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</si>
  <si>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</si>
  <si>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</si>
  <si>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</si>
  <si>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</si>
  <si>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</si>
  <si>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</si>
  <si>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</si>
  <si>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</si>
  <si>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</si>
  <si>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</si>
  <si>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</si>
  <si>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</si>
  <si>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</si>
  <si>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</si>
  <si>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</si>
  <si>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</si>
  <si>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</si>
  <si>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</si>
  <si>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</si>
  <si>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</si>
  <si>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</si>
  <si>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</si>
  <si>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</si>
  <si>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</si>
  <si>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</si>
  <si>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</si>
  <si>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</si>
  <si>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</si>
  <si>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</si>
  <si>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</si>
  <si>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</si>
  <si>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</si>
  <si>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</si>
  <si>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</si>
  <si>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</si>
  <si>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</si>
  <si>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</si>
  <si>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</si>
  <si>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</si>
  <si>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</si>
  <si>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</si>
  <si>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</si>
  <si>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</si>
  <si>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</si>
  <si>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</si>
  <si>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</si>
  <si>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</si>
  <si>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</si>
  <si>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</si>
  <si>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</si>
  <si>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</si>
  <si>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</si>
  <si>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</si>
  <si>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</si>
  <si>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</si>
  <si>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</si>
  <si>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</si>
  <si>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</si>
  <si>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</si>
  <si>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</si>
  <si>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</si>
  <si>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</si>
  <si>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</si>
  <si>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</si>
  <si>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</si>
  <si>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</si>
  <si>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</si>
  <si>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</si>
  <si>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</si>
  <si>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</si>
  <si>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</si>
  <si>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</si>
  <si>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</si>
  <si>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</si>
  <si>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</si>
  <si>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</si>
  <si>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</si>
  <si>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</si>
  <si>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</si>
  <si>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</si>
  <si>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</si>
  <si>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</si>
  <si>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</si>
  <si>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</si>
  <si>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</si>
  <si>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</si>
  <si>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</si>
  <si>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</si>
  <si>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</si>
  <si>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</si>
  <si>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</si>
  <si>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</si>
  <si>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</si>
  <si>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</si>
  <si>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</si>
  <si>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</si>
  <si>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</si>
  <si>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</si>
  <si>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</si>
  <si>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</si>
  <si>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</si>
  <si>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</si>
  <si>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</si>
  <si>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</si>
  <si>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</si>
  <si>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</si>
  <si>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</si>
  <si>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</si>
  <si>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</si>
  <si>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</si>
  <si>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</si>
  <si>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</si>
  <si>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</si>
  <si>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</si>
  <si>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</si>
  <si>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</si>
  <si>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</si>
  <si>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</si>
  <si>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</si>
  <si>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</si>
  <si>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</si>
  <si>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</si>
  <si>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</si>
  <si>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</si>
  <si>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</si>
  <si>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</si>
  <si>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</si>
  <si>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</si>
  <si>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</si>
  <si>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</si>
  <si>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</si>
  <si>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</si>
  <si>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</si>
  <si>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</si>
  <si>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</si>
  <si>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</si>
  <si>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</si>
  <si>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</si>
  <si>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</si>
  <si>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</si>
  <si>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</si>
  <si>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</si>
  <si>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</si>
  <si>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</si>
  <si>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</si>
  <si>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</si>
  <si>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</si>
  <si>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</si>
  <si>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</si>
  <si>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</si>
  <si>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</si>
  <si>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</si>
  <si>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</si>
  <si>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</si>
  <si>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</si>
  <si>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</si>
  <si>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</si>
  <si>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</si>
  <si>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</si>
  <si>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</si>
  <si>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</si>
  <si>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</si>
  <si>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</si>
  <si>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</si>
  <si>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</si>
  <si>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</si>
  <si>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</si>
  <si>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</si>
  <si>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</si>
  <si>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</si>
  <si>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</si>
  <si>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</si>
  <si>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</si>
  <si>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</si>
  <si>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</si>
  <si>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</si>
  <si>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</si>
  <si>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</si>
  <si>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</si>
  <si>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</si>
  <si>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</si>
  <si>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</si>
  <si>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</si>
  <si>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</si>
  <si>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</si>
  <si>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</si>
  <si>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</si>
  <si>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</si>
  <si>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</si>
  <si>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</si>
  <si>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</si>
  <si>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</si>
  <si>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</si>
  <si>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</si>
  <si>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</si>
  <si>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</si>
  <si>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</si>
  <si>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</si>
  <si>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</si>
  <si>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</si>
  <si>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</si>
  <si>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</si>
  <si>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</si>
  <si>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</si>
  <si>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</si>
  <si>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</si>
  <si>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</si>
  <si>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</si>
  <si>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</si>
  <si>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</si>
  <si>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</si>
  <si>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</si>
  <si>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</si>
  <si>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</si>
  <si>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</si>
  <si>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</si>
  <si>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</si>
  <si>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</si>
  <si>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</si>
  <si>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</si>
  <si>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</si>
  <si>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</si>
  <si>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</si>
  <si>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</si>
  <si>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</si>
  <si>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</si>
  <si>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</si>
  <si>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</si>
  <si>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</si>
  <si>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</si>
  <si>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</si>
  <si>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</si>
  <si>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</si>
  <si>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</si>
  <si>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</si>
  <si>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</si>
  <si>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</si>
  <si>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</si>
  <si>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</si>
  <si>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</si>
  <si>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</si>
  <si>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</si>
  <si>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</si>
  <si>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</si>
  <si>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</si>
  <si>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</si>
  <si>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</si>
  <si>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</si>
  <si>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</si>
  <si>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</si>
  <si>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</si>
  <si>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</si>
  <si>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</si>
  <si>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</si>
  <si>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</si>
  <si>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</si>
  <si>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</si>
  <si>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</si>
  <si>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</si>
  <si>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</si>
  <si>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</si>
  <si>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</si>
  <si>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</si>
  <si>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</si>
  <si>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</si>
  <si>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</si>
  <si>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</si>
  <si>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</si>
  <si>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</si>
  <si>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</si>
  <si>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</si>
  <si>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</si>
  <si>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</si>
  <si>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</si>
  <si>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</si>
  <si>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</si>
  <si>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</si>
  <si>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</si>
  <si>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</si>
  <si>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</si>
  <si>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</si>
  <si>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</si>
  <si>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</si>
  <si>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</si>
  <si>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</si>
  <si>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</si>
  <si>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</si>
  <si>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</si>
  <si>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</si>
  <si>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</si>
  <si>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</si>
  <si>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</si>
  <si>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</si>
  <si>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</si>
  <si>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</si>
  <si>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</si>
  <si>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</si>
  <si>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</si>
  <si>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</si>
  <si>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</si>
  <si>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</si>
  <si>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</si>
  <si>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</si>
  <si>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</si>
  <si>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</si>
  <si>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</si>
  <si>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</si>
  <si>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</si>
  <si>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</si>
  <si>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</si>
  <si>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</si>
  <si>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</si>
  <si>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</si>
  <si>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</si>
  <si>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</si>
  <si>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</si>
  <si>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</si>
  <si>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</si>
  <si>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</si>
  <si>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</si>
  <si>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</si>
  <si>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</si>
  <si>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</si>
  <si>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</si>
  <si>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</si>
  <si>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</si>
  <si>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</si>
  <si>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</si>
  <si>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</si>
  <si>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</si>
  <si>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</si>
  <si>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</si>
  <si>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</si>
  <si>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</si>
  <si>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</si>
  <si>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</si>
  <si>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</si>
  <si>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</si>
  <si>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</si>
  <si>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</si>
  <si>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</si>
  <si>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</si>
  <si>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</si>
  <si>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</si>
  <si>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</si>
  <si>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</si>
  <si>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</si>
  <si>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</si>
  <si>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</si>
  <si>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</si>
  <si>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</si>
  <si>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</si>
  <si>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</si>
  <si>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</si>
  <si>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</si>
  <si>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</si>
  <si>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</si>
  <si>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</si>
  <si>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</si>
  <si>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</si>
  <si>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</si>
  <si>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</si>
  <si>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</si>
  <si>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</si>
  <si>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</si>
  <si>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</si>
  <si>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</si>
  <si>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</si>
  <si>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</si>
  <si>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</si>
  <si>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</si>
  <si>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</si>
  <si>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</si>
  <si>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</si>
  <si>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</si>
  <si>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</si>
  <si>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</si>
  <si>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</si>
  <si>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</si>
  <si>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</si>
  <si>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</si>
  <si>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</si>
  <si>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</si>
  <si>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</si>
  <si>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</si>
  <si>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</si>
  <si>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</si>
  <si>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</si>
  <si>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</si>
  <si>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</si>
  <si>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</si>
  <si>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</si>
  <si>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</si>
  <si>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</si>
  <si>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</si>
  <si>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</si>
  <si>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</si>
  <si>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</si>
  <si>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</si>
  <si>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</si>
  <si>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</si>
  <si>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</si>
  <si>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</si>
  <si>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</si>
  <si>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</si>
  <si>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</si>
  <si>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</si>
  <si>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</si>
  <si>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</si>
  <si>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</si>
  <si>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</si>
  <si>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</si>
  <si>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</si>
  <si>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</si>
  <si>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</si>
  <si>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</si>
  <si>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</si>
  <si>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</si>
  <si>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</si>
  <si>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</si>
  <si>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</si>
  <si>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</si>
  <si>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</si>
  <si>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</si>
  <si>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</si>
  <si>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</si>
  <si>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</si>
  <si>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</si>
  <si>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</si>
  <si>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</si>
  <si>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</si>
  <si>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</si>
  <si>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</si>
  <si>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</si>
  <si>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</si>
  <si>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</si>
  <si>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</si>
  <si>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</si>
  <si>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</si>
  <si>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</si>
  <si>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</si>
  <si>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</si>
  <si>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</si>
  <si>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</si>
  <si>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</si>
  <si>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</si>
  <si>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</si>
  <si>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</si>
  <si>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</si>
  <si>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</si>
  <si>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</si>
  <si>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</si>
  <si>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</si>
  <si>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</si>
  <si>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</si>
  <si>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</si>
  <si>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</si>
  <si>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</si>
  <si>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</si>
  <si>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</si>
  <si>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</si>
  <si>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</si>
  <si>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</si>
  <si>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</si>
  <si>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</si>
  <si>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</si>
  <si>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</si>
  <si>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</si>
  <si>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</si>
  <si>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</si>
  <si>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</si>
  <si>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</si>
  <si>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</si>
  <si>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</si>
  <si>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</si>
  <si>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</si>
  <si>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</si>
  <si>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</si>
  <si>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</si>
  <si>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</si>
  <si>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</si>
  <si>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</si>
  <si>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</si>
  <si>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</si>
  <si>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</si>
  <si>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</si>
  <si>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</si>
  <si>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</si>
  <si>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</si>
  <si>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</si>
  <si>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</si>
  <si>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</si>
  <si>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</si>
  <si>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</si>
  <si>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</si>
  <si>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</si>
  <si>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</si>
  <si>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</si>
  <si>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</si>
  <si>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</si>
  <si>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</si>
  <si>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</si>
  <si>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</si>
  <si>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</si>
  <si>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</si>
  <si>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</si>
  <si>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</si>
  <si>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</si>
  <si>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</si>
  <si>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</si>
  <si>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</si>
  <si>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</si>
  <si>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</si>
  <si>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</si>
  <si>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</si>
  <si>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</si>
  <si>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</si>
  <si>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</si>
  <si>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</si>
  <si>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</si>
  <si>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</si>
  <si>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</si>
  <si>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</si>
  <si>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</si>
  <si>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</si>
  <si>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</si>
  <si>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</si>
  <si>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</si>
  <si>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</si>
  <si>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</si>
  <si>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</si>
  <si>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</si>
  <si>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</si>
  <si>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</si>
  <si>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</si>
  <si>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</si>
  <si>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</si>
  <si>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</si>
  <si>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</si>
  <si>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</si>
  <si>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</si>
  <si>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</si>
  <si>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</si>
  <si>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</si>
  <si>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</si>
  <si>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</si>
  <si>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</si>
  <si>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</si>
  <si>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</si>
  <si>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</si>
  <si>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</si>
  <si>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</si>
  <si>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</si>
  <si>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</si>
  <si>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</si>
  <si>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</si>
  <si>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</si>
  <si>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</si>
  <si>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</si>
  <si>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</si>
  <si>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</si>
  <si>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</si>
  <si>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</si>
  <si>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</si>
  <si>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</si>
  <si>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</si>
  <si>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</si>
  <si>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</si>
  <si>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</si>
  <si>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</si>
  <si>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</si>
  <si>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</si>
  <si>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</si>
  <si>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</si>
  <si>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</si>
  <si>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НЕКОНСОЛИДИРАН </t>
  </si>
  <si>
    <t xml:space="preserve">  </t>
  </si>
  <si>
    <t>МЕТАЛИК АД</t>
  </si>
  <si>
    <t>1.ОПФ Солидарност</t>
  </si>
  <si>
    <t>01.01.2014 - 31.12.2014</t>
  </si>
  <si>
    <t>Отчетен период: 01.01.2014-31.12.2014</t>
  </si>
  <si>
    <t>Дата на съставяне: 26.03.2015</t>
  </si>
  <si>
    <t>Дата на съставяне:                26.03.2015</t>
  </si>
  <si>
    <t>Дата на съставяне:                                26.03.2015</t>
  </si>
  <si>
    <t xml:space="preserve">Дата  на съставяне: 26.03.2015                        </t>
  </si>
  <si>
    <t>Дата на съставяне:  26.03.2015</t>
  </si>
  <si>
    <t>Дата на съставяне:   26.03.2015</t>
  </si>
  <si>
    <t>Дата на съставяне:         26.03.2015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</si>
</sst>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5" xfId="61" applyFont="1" applyBorder="1" applyAlignment="1" applyProtection="1">
      <alignment horizontal="center" vertical="center"/>
      <protection/>
    </xf>
    <xf numFmtId="0" fontId="7" fillId="0" borderId="26" xfId="61" applyFont="1" applyBorder="1" applyAlignment="1" applyProtection="1">
      <alignment horizontal="center" vertical="top" wrapText="1"/>
      <protection/>
    </xf>
    <xf numFmtId="14" fontId="7" fillId="0" borderId="26" xfId="61" applyNumberFormat="1" applyFont="1" applyBorder="1" applyAlignment="1" applyProtection="1">
      <alignment horizontal="center" vertical="top" wrapText="1"/>
      <protection/>
    </xf>
    <xf numFmtId="49" fontId="7" fillId="0" borderId="26" xfId="61" applyNumberFormat="1" applyFont="1" applyBorder="1" applyAlignment="1" applyProtection="1">
      <alignment horizontal="center" vertical="center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0" fontId="7" fillId="0" borderId="28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25" fillId="37" borderId="28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8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29" xfId="61" applyNumberFormat="1" applyFont="1" applyBorder="1" applyAlignment="1" applyProtection="1">
      <alignment vertical="top" wrapText="1"/>
      <protection/>
    </xf>
    <xf numFmtId="1" fontId="4" fillId="0" borderId="22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3" xfId="61" applyNumberFormat="1" applyFont="1" applyBorder="1" applyAlignment="1" applyProtection="1">
      <alignment horizontal="right" vertical="top" wrapText="1"/>
      <protection/>
    </xf>
    <xf numFmtId="1" fontId="3" fillId="0" borderId="33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4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8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5" xfId="61" applyFont="1" applyFill="1" applyBorder="1" applyAlignment="1" applyProtection="1">
      <alignment horizontal="left" vertical="top" wrapText="1"/>
      <protection/>
    </xf>
    <xf numFmtId="0" fontId="24" fillId="37" borderId="28" xfId="61" applyFont="1" applyFill="1" applyBorder="1" applyAlignment="1" applyProtection="1">
      <alignment vertical="top" wrapText="1"/>
      <protection/>
    </xf>
    <xf numFmtId="0" fontId="24" fillId="37" borderId="36" xfId="61" applyFont="1" applyFill="1" applyBorder="1" applyAlignment="1" applyProtection="1">
      <alignment vertical="top" wrapText="1"/>
      <protection/>
    </xf>
    <xf numFmtId="49" fontId="24" fillId="37" borderId="33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1" xfId="61" applyFont="1" applyBorder="1" applyAlignment="1" applyProtection="1">
      <alignment horizontal="left" vertical="top" wrapText="1"/>
      <protection locked="0"/>
    </xf>
    <xf numFmtId="49" fontId="11" fillId="0" borderId="31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1" xfId="61" applyFont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2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1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view="pageBreakPreview" zoomScaleSheetLayoutView="100" zoomScalePageLayoutView="0" workbookViewId="0" topLeftCell="A76">
      <selection activeCell="A97" sqref="A97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3" customWidth="1"/>
    <col min="10" max="16384" width="9.25390625" style="203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4" t="s">
        <v>1</v>
      </c>
      <c r="B3" s="267"/>
      <c r="C3" s="267"/>
      <c r="D3" s="267"/>
      <c r="E3" s="566" t="s">
        <v>862</v>
      </c>
      <c r="F3" s="272" t="s">
        <v>2</v>
      </c>
      <c r="G3" s="225"/>
      <c r="H3" s="586">
        <v>110004261</v>
      </c>
    </row>
    <row r="4" spans="1:8" ht="28.5">
      <c r="A4" s="204" t="s">
        <v>3</v>
      </c>
      <c r="B4" s="574"/>
      <c r="C4" s="574"/>
      <c r="D4" s="575"/>
      <c r="E4" s="567" t="s">
        <v>860</v>
      </c>
      <c r="F4" s="223" t="s">
        <v>4</v>
      </c>
      <c r="G4" s="224"/>
      <c r="H4" s="586" t="s">
        <v>159</v>
      </c>
    </row>
    <row r="5" spans="1:8" ht="15">
      <c r="A5" s="204" t="s">
        <v>5</v>
      </c>
      <c r="B5" s="267"/>
      <c r="C5" s="267"/>
      <c r="D5" s="267"/>
      <c r="E5" s="587" t="s">
        <v>864</v>
      </c>
      <c r="F5" s="223"/>
      <c r="G5" s="224"/>
      <c r="H5" s="274" t="s">
        <v>6</v>
      </c>
    </row>
    <row r="6" spans="1:8" ht="15.75" thickBot="1">
      <c r="A6" s="204"/>
      <c r="B6" s="204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46" t="s">
        <v>16</v>
      </c>
      <c r="B9" s="284"/>
      <c r="C9" s="285"/>
      <c r="D9" s="286"/>
      <c r="E9" s="544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5">
        <v>91</v>
      </c>
      <c r="D11" s="205">
        <v>91</v>
      </c>
      <c r="E11" s="292" t="s">
        <v>22</v>
      </c>
      <c r="F11" s="297" t="s">
        <v>23</v>
      </c>
      <c r="G11" s="206">
        <v>59</v>
      </c>
      <c r="H11" s="206">
        <v>59</v>
      </c>
    </row>
    <row r="12" spans="1:8" ht="15">
      <c r="A12" s="290" t="s">
        <v>24</v>
      </c>
      <c r="B12" s="296" t="s">
        <v>25</v>
      </c>
      <c r="C12" s="205">
        <v>158</v>
      </c>
      <c r="D12" s="205">
        <v>174</v>
      </c>
      <c r="E12" s="292" t="s">
        <v>26</v>
      </c>
      <c r="F12" s="297" t="s">
        <v>27</v>
      </c>
      <c r="G12" s="207">
        <v>59</v>
      </c>
      <c r="H12" s="207">
        <v>59</v>
      </c>
    </row>
    <row r="13" spans="1:8" ht="15">
      <c r="A13" s="290" t="s">
        <v>28</v>
      </c>
      <c r="B13" s="296" t="s">
        <v>29</v>
      </c>
      <c r="C13" s="205"/>
      <c r="D13" s="205"/>
      <c r="E13" s="292" t="s">
        <v>30</v>
      </c>
      <c r="F13" s="297" t="s">
        <v>31</v>
      </c>
      <c r="G13" s="207"/>
      <c r="H13" s="207"/>
    </row>
    <row r="14" spans="1:8" ht="15">
      <c r="A14" s="290" t="s">
        <v>32</v>
      </c>
      <c r="B14" s="296" t="s">
        <v>33</v>
      </c>
      <c r="C14" s="205">
        <v>8</v>
      </c>
      <c r="D14" s="205">
        <v>9</v>
      </c>
      <c r="E14" s="298" t="s">
        <v>34</v>
      </c>
      <c r="F14" s="297" t="s">
        <v>35</v>
      </c>
      <c r="G14" s="382"/>
      <c r="H14" s="382"/>
    </row>
    <row r="15" spans="1:8" ht="15">
      <c r="A15" s="290" t="s">
        <v>36</v>
      </c>
      <c r="B15" s="296" t="s">
        <v>37</v>
      </c>
      <c r="C15" s="205"/>
      <c r="D15" s="205"/>
      <c r="E15" s="298" t="s">
        <v>38</v>
      </c>
      <c r="F15" s="297" t="s">
        <v>39</v>
      </c>
      <c r="G15" s="382"/>
      <c r="H15" s="382"/>
    </row>
    <row r="16" spans="1:8" ht="15">
      <c r="A16" s="290" t="s">
        <v>40</v>
      </c>
      <c r="B16" s="299" t="s">
        <v>41</v>
      </c>
      <c r="C16" s="205"/>
      <c r="D16" s="205"/>
      <c r="E16" s="298" t="s">
        <v>42</v>
      </c>
      <c r="F16" s="297" t="s">
        <v>43</v>
      </c>
      <c r="G16" s="382"/>
      <c r="H16" s="382"/>
    </row>
    <row r="17" spans="1:18" ht="25.5">
      <c r="A17" s="290" t="s">
        <v>44</v>
      </c>
      <c r="B17" s="296" t="s">
        <v>45</v>
      </c>
      <c r="C17" s="205"/>
      <c r="D17" s="205"/>
      <c r="E17" s="298" t="s">
        <v>46</v>
      </c>
      <c r="F17" s="300" t="s">
        <v>47</v>
      </c>
      <c r="G17" s="208">
        <f>G11+G14+G15+G16</f>
        <v>59</v>
      </c>
      <c r="H17" s="208">
        <f>H11+H14+H15+H16</f>
        <v>59</v>
      </c>
      <c r="I17" s="337"/>
      <c r="J17" s="337"/>
      <c r="K17" s="337"/>
      <c r="L17" s="337"/>
      <c r="M17" s="337"/>
      <c r="N17" s="337"/>
      <c r="O17" s="337"/>
      <c r="P17" s="337"/>
      <c r="Q17" s="337"/>
      <c r="R17" s="337"/>
    </row>
    <row r="18" spans="1:8" ht="15">
      <c r="A18" s="290" t="s">
        <v>48</v>
      </c>
      <c r="B18" s="296" t="s">
        <v>49</v>
      </c>
      <c r="C18" s="205"/>
      <c r="D18" s="205"/>
      <c r="E18" s="292" t="s">
        <v>50</v>
      </c>
      <c r="F18" s="301"/>
      <c r="G18" s="302"/>
      <c r="H18" s="302"/>
    </row>
    <row r="19" spans="1:15" ht="15">
      <c r="A19" s="290" t="s">
        <v>51</v>
      </c>
      <c r="B19" s="303" t="s">
        <v>52</v>
      </c>
      <c r="C19" s="209">
        <f>SUM(C11:C18)</f>
        <v>257</v>
      </c>
      <c r="D19" s="209">
        <f>SUM(D11:D18)</f>
        <v>274</v>
      </c>
      <c r="E19" s="292" t="s">
        <v>53</v>
      </c>
      <c r="F19" s="297" t="s">
        <v>54</v>
      </c>
      <c r="G19" s="206"/>
      <c r="H19" s="206"/>
      <c r="I19" s="337"/>
      <c r="J19" s="337"/>
      <c r="K19" s="337"/>
      <c r="L19" s="337"/>
      <c r="M19" s="337"/>
      <c r="N19" s="337"/>
      <c r="O19" s="337"/>
    </row>
    <row r="20" spans="1:8" ht="15">
      <c r="A20" s="290" t="s">
        <v>55</v>
      </c>
      <c r="B20" s="303" t="s">
        <v>56</v>
      </c>
      <c r="C20" s="205"/>
      <c r="D20" s="205"/>
      <c r="E20" s="292" t="s">
        <v>57</v>
      </c>
      <c r="F20" s="297" t="s">
        <v>58</v>
      </c>
      <c r="G20" s="212">
        <v>184</v>
      </c>
      <c r="H20" s="212">
        <v>184</v>
      </c>
    </row>
    <row r="21" spans="1:18" ht="15">
      <c r="A21" s="290" t="s">
        <v>59</v>
      </c>
      <c r="B21" s="304" t="s">
        <v>60</v>
      </c>
      <c r="C21" s="205"/>
      <c r="D21" s="205"/>
      <c r="E21" s="305" t="s">
        <v>61</v>
      </c>
      <c r="F21" s="297" t="s">
        <v>62</v>
      </c>
      <c r="G21" s="210"/>
      <c r="H21" s="210"/>
      <c r="I21" s="337"/>
      <c r="J21" s="337"/>
      <c r="K21" s="337"/>
      <c r="L21" s="337"/>
      <c r="M21" s="338"/>
      <c r="N21" s="337"/>
      <c r="O21" s="337"/>
      <c r="P21" s="337"/>
      <c r="Q21" s="337"/>
      <c r="R21" s="337"/>
    </row>
    <row r="22" spans="1:8" ht="15">
      <c r="A22" s="290" t="s">
        <v>63</v>
      </c>
      <c r="B22" s="296"/>
      <c r="C22" s="306"/>
      <c r="D22" s="306"/>
      <c r="E22" s="298" t="s">
        <v>64</v>
      </c>
      <c r="F22" s="297" t="s">
        <v>65</v>
      </c>
      <c r="G22" s="206"/>
      <c r="H22" s="206"/>
    </row>
    <row r="23" spans="1:13" ht="15">
      <c r="A23" s="290" t="s">
        <v>66</v>
      </c>
      <c r="B23" s="296" t="s">
        <v>67</v>
      </c>
      <c r="C23" s="205"/>
      <c r="D23" s="205"/>
      <c r="E23" s="307" t="s">
        <v>68</v>
      </c>
      <c r="F23" s="297" t="s">
        <v>69</v>
      </c>
      <c r="G23" s="206"/>
      <c r="H23" s="206"/>
      <c r="M23" s="211"/>
    </row>
    <row r="24" spans="1:8" ht="15">
      <c r="A24" s="290" t="s">
        <v>70</v>
      </c>
      <c r="B24" s="296" t="s">
        <v>71</v>
      </c>
      <c r="C24" s="205">
        <v>0</v>
      </c>
      <c r="D24" s="205">
        <v>0</v>
      </c>
      <c r="E24" s="292" t="s">
        <v>72</v>
      </c>
      <c r="F24" s="297" t="s">
        <v>73</v>
      </c>
      <c r="G24" s="206"/>
      <c r="H24" s="206"/>
    </row>
    <row r="25" spans="1:18" ht="15">
      <c r="A25" s="290" t="s">
        <v>74</v>
      </c>
      <c r="B25" s="296" t="s">
        <v>75</v>
      </c>
      <c r="C25" s="205"/>
      <c r="D25" s="205"/>
      <c r="E25" s="307" t="s">
        <v>76</v>
      </c>
      <c r="F25" s="300" t="s">
        <v>77</v>
      </c>
      <c r="G25" s="208">
        <f>G19+G20+G21</f>
        <v>184</v>
      </c>
      <c r="H25" s="208">
        <f>H19+H20+H21</f>
        <v>184</v>
      </c>
      <c r="I25" s="337"/>
      <c r="J25" s="337"/>
      <c r="K25" s="337"/>
      <c r="L25" s="337"/>
      <c r="M25" s="338"/>
      <c r="N25" s="337"/>
      <c r="O25" s="337"/>
      <c r="P25" s="337"/>
      <c r="Q25" s="337"/>
      <c r="R25" s="337"/>
    </row>
    <row r="26" spans="1:8" ht="15">
      <c r="A26" s="290" t="s">
        <v>78</v>
      </c>
      <c r="B26" s="296" t="s">
        <v>79</v>
      </c>
      <c r="C26" s="205"/>
      <c r="D26" s="205"/>
      <c r="E26" s="292" t="s">
        <v>80</v>
      </c>
      <c r="F26" s="301"/>
      <c r="G26" s="302"/>
      <c r="H26" s="302"/>
    </row>
    <row r="27" spans="1:18" ht="15">
      <c r="A27" s="290" t="s">
        <v>81</v>
      </c>
      <c r="B27" s="304" t="s">
        <v>82</v>
      </c>
      <c r="C27" s="209">
        <f>SUM(C23:C26)</f>
        <v>0</v>
      </c>
      <c r="D27" s="209">
        <f>SUM(D23:D26)</f>
        <v>0</v>
      </c>
      <c r="E27" s="307" t="s">
        <v>83</v>
      </c>
      <c r="F27" s="297" t="s">
        <v>84</v>
      </c>
      <c r="G27" s="208">
        <f>SUM(G28:G30)</f>
        <v>-727</v>
      </c>
      <c r="H27" s="208">
        <v>-688</v>
      </c>
      <c r="I27" s="337"/>
      <c r="J27" s="337"/>
      <c r="K27" s="337"/>
      <c r="L27" s="337"/>
      <c r="M27" s="338"/>
      <c r="N27" s="337"/>
      <c r="O27" s="337"/>
      <c r="P27" s="337"/>
      <c r="Q27" s="337"/>
      <c r="R27" s="337"/>
    </row>
    <row r="28" spans="1:8" ht="15">
      <c r="A28" s="290"/>
      <c r="B28" s="296"/>
      <c r="C28" s="306"/>
      <c r="D28" s="306"/>
      <c r="E28" s="292" t="s">
        <v>85</v>
      </c>
      <c r="F28" s="297" t="s">
        <v>86</v>
      </c>
      <c r="G28" s="206">
        <v>57</v>
      </c>
      <c r="H28" s="206">
        <v>57</v>
      </c>
    </row>
    <row r="29" spans="1:13" ht="15">
      <c r="A29" s="290" t="s">
        <v>87</v>
      </c>
      <c r="B29" s="296"/>
      <c r="C29" s="306"/>
      <c r="D29" s="306"/>
      <c r="E29" s="305" t="s">
        <v>88</v>
      </c>
      <c r="F29" s="297" t="s">
        <v>89</v>
      </c>
      <c r="G29" s="382">
        <v>-784</v>
      </c>
      <c r="H29" s="382">
        <v>-745</v>
      </c>
      <c r="M29" s="211"/>
    </row>
    <row r="30" spans="1:8" ht="15">
      <c r="A30" s="290" t="s">
        <v>90</v>
      </c>
      <c r="B30" s="296" t="s">
        <v>91</v>
      </c>
      <c r="C30" s="205"/>
      <c r="D30" s="205"/>
      <c r="E30" s="292" t="s">
        <v>92</v>
      </c>
      <c r="F30" s="297" t="s">
        <v>93</v>
      </c>
      <c r="G30" s="212"/>
      <c r="H30" s="212"/>
    </row>
    <row r="31" spans="1:13" ht="15">
      <c r="A31" s="290" t="s">
        <v>94</v>
      </c>
      <c r="B31" s="296" t="s">
        <v>95</v>
      </c>
      <c r="C31" s="383"/>
      <c r="D31" s="383"/>
      <c r="E31" s="307" t="s">
        <v>96</v>
      </c>
      <c r="F31" s="297" t="s">
        <v>97</v>
      </c>
      <c r="G31" s="206"/>
      <c r="H31" s="206"/>
      <c r="M31" s="211"/>
    </row>
    <row r="32" spans="1:15" ht="15">
      <c r="A32" s="290" t="s">
        <v>98</v>
      </c>
      <c r="B32" s="304" t="s">
        <v>99</v>
      </c>
      <c r="C32" s="209">
        <f>C30+C31</f>
        <v>0</v>
      </c>
      <c r="D32" s="209">
        <f>D30+D31</f>
        <v>0</v>
      </c>
      <c r="E32" s="298" t="s">
        <v>100</v>
      </c>
      <c r="F32" s="297" t="s">
        <v>101</v>
      </c>
      <c r="G32" s="382">
        <v>-36</v>
      </c>
      <c r="H32" s="382">
        <v>-39</v>
      </c>
      <c r="I32" s="337"/>
      <c r="J32" s="337"/>
      <c r="K32" s="337"/>
      <c r="L32" s="337"/>
      <c r="M32" s="337"/>
      <c r="N32" s="337"/>
      <c r="O32" s="337"/>
    </row>
    <row r="33" spans="1:18" ht="15">
      <c r="A33" s="290" t="s">
        <v>102</v>
      </c>
      <c r="B33" s="299"/>
      <c r="C33" s="306"/>
      <c r="D33" s="306"/>
      <c r="E33" s="307" t="s">
        <v>103</v>
      </c>
      <c r="F33" s="300" t="s">
        <v>104</v>
      </c>
      <c r="G33" s="208">
        <f>G27+G31+G32</f>
        <v>-763</v>
      </c>
      <c r="H33" s="208">
        <f>H27+H31+H32</f>
        <v>-727</v>
      </c>
      <c r="I33" s="337"/>
      <c r="J33" s="337"/>
      <c r="K33" s="337"/>
      <c r="L33" s="337"/>
      <c r="M33" s="337"/>
      <c r="N33" s="337"/>
      <c r="O33" s="337"/>
      <c r="P33" s="337"/>
      <c r="Q33" s="337"/>
      <c r="R33" s="337"/>
    </row>
    <row r="34" spans="1:14" ht="15">
      <c r="A34" s="290" t="s">
        <v>849</v>
      </c>
      <c r="B34" s="299" t="s">
        <v>105</v>
      </c>
      <c r="C34" s="209">
        <f>SUM(C35:C38)</f>
        <v>5</v>
      </c>
      <c r="D34" s="209">
        <f>SUM(D35:D38)</f>
        <v>5</v>
      </c>
      <c r="E34" s="292"/>
      <c r="F34" s="308"/>
      <c r="G34" s="309"/>
      <c r="H34" s="309"/>
      <c r="I34" s="337"/>
      <c r="J34" s="337"/>
      <c r="K34" s="337"/>
      <c r="L34" s="337"/>
      <c r="M34" s="337"/>
      <c r="N34" s="337"/>
    </row>
    <row r="35" spans="1:8" ht="15">
      <c r="A35" s="290" t="s">
        <v>106</v>
      </c>
      <c r="B35" s="296" t="s">
        <v>107</v>
      </c>
      <c r="C35" s="205"/>
      <c r="D35" s="205"/>
      <c r="E35" s="310"/>
      <c r="F35" s="311"/>
      <c r="G35" s="312"/>
      <c r="H35" s="312"/>
    </row>
    <row r="36" spans="1:18" ht="15">
      <c r="A36" s="290" t="s">
        <v>108</v>
      </c>
      <c r="B36" s="296" t="s">
        <v>109</v>
      </c>
      <c r="C36" s="205"/>
      <c r="D36" s="205"/>
      <c r="E36" s="292" t="s">
        <v>110</v>
      </c>
      <c r="F36" s="313" t="s">
        <v>111</v>
      </c>
      <c r="G36" s="208">
        <f>G25+G17+G33</f>
        <v>-520</v>
      </c>
      <c r="H36" s="208">
        <f>H25+H17+H33</f>
        <v>-484</v>
      </c>
      <c r="I36" s="337"/>
      <c r="J36" s="337"/>
      <c r="K36" s="337"/>
      <c r="L36" s="337"/>
      <c r="M36" s="337"/>
      <c r="N36" s="337"/>
      <c r="O36" s="337"/>
      <c r="P36" s="337"/>
      <c r="Q36" s="337"/>
      <c r="R36" s="337"/>
    </row>
    <row r="37" spans="1:13" ht="15">
      <c r="A37" s="290" t="s">
        <v>112</v>
      </c>
      <c r="B37" s="296" t="s">
        <v>113</v>
      </c>
      <c r="C37" s="205">
        <v>5</v>
      </c>
      <c r="D37" s="205">
        <v>5</v>
      </c>
      <c r="E37" s="292"/>
      <c r="F37" s="314"/>
      <c r="G37" s="309"/>
      <c r="H37" s="309"/>
      <c r="M37" s="211"/>
    </row>
    <row r="38" spans="1:8" ht="15">
      <c r="A38" s="290" t="s">
        <v>114</v>
      </c>
      <c r="B38" s="296" t="s">
        <v>115</v>
      </c>
      <c r="C38" s="205"/>
      <c r="D38" s="205"/>
      <c r="E38" s="315"/>
      <c r="F38" s="311"/>
      <c r="G38" s="312"/>
      <c r="H38" s="312"/>
    </row>
    <row r="39" spans="1:15" ht="15">
      <c r="A39" s="290" t="s">
        <v>116</v>
      </c>
      <c r="B39" s="316" t="s">
        <v>117</v>
      </c>
      <c r="C39" s="213">
        <f>C40+C41+C43</f>
        <v>0</v>
      </c>
      <c r="D39" s="213">
        <f>D40+D41+D43</f>
        <v>0</v>
      </c>
      <c r="E39" s="545" t="s">
        <v>118</v>
      </c>
      <c r="F39" s="313" t="s">
        <v>119</v>
      </c>
      <c r="G39" s="212"/>
      <c r="H39" s="212"/>
      <c r="I39" s="337"/>
      <c r="J39" s="337"/>
      <c r="K39" s="337"/>
      <c r="L39" s="337"/>
      <c r="M39" s="338"/>
      <c r="N39" s="337"/>
      <c r="O39" s="337"/>
    </row>
    <row r="40" spans="1:8" ht="15">
      <c r="A40" s="290" t="s">
        <v>120</v>
      </c>
      <c r="B40" s="316" t="s">
        <v>121</v>
      </c>
      <c r="C40" s="205"/>
      <c r="D40" s="205"/>
      <c r="E40" s="298"/>
      <c r="F40" s="314"/>
      <c r="G40" s="309"/>
      <c r="H40" s="309"/>
    </row>
    <row r="41" spans="1:8" ht="15">
      <c r="A41" s="290" t="s">
        <v>122</v>
      </c>
      <c r="B41" s="316" t="s">
        <v>123</v>
      </c>
      <c r="C41" s="205"/>
      <c r="D41" s="205"/>
      <c r="E41" s="545" t="s">
        <v>124</v>
      </c>
      <c r="F41" s="317"/>
      <c r="G41" s="318"/>
      <c r="H41" s="318"/>
    </row>
    <row r="42" spans="1:8" ht="15">
      <c r="A42" s="290" t="s">
        <v>125</v>
      </c>
      <c r="B42" s="316" t="s">
        <v>126</v>
      </c>
      <c r="C42" s="214"/>
      <c r="D42" s="214"/>
      <c r="E42" s="292" t="s">
        <v>127</v>
      </c>
      <c r="F42" s="311"/>
      <c r="G42" s="312"/>
      <c r="H42" s="312"/>
    </row>
    <row r="43" spans="1:13" ht="15">
      <c r="A43" s="290" t="s">
        <v>128</v>
      </c>
      <c r="B43" s="316" t="s">
        <v>129</v>
      </c>
      <c r="C43" s="205"/>
      <c r="D43" s="205"/>
      <c r="E43" s="298" t="s">
        <v>130</v>
      </c>
      <c r="F43" s="297" t="s">
        <v>131</v>
      </c>
      <c r="G43" s="206"/>
      <c r="H43" s="206"/>
      <c r="M43" s="211"/>
    </row>
    <row r="44" spans="1:8" ht="15">
      <c r="A44" s="290" t="s">
        <v>132</v>
      </c>
      <c r="B44" s="316" t="s">
        <v>133</v>
      </c>
      <c r="C44" s="205"/>
      <c r="D44" s="205"/>
      <c r="E44" s="319" t="s">
        <v>134</v>
      </c>
      <c r="F44" s="297" t="s">
        <v>135</v>
      </c>
      <c r="G44" s="206"/>
      <c r="H44" s="206"/>
    </row>
    <row r="45" spans="1:15" ht="15">
      <c r="A45" s="290" t="s">
        <v>136</v>
      </c>
      <c r="B45" s="303" t="s">
        <v>137</v>
      </c>
      <c r="C45" s="209">
        <f>C34+C39+C44</f>
        <v>5</v>
      </c>
      <c r="D45" s="209">
        <f>D34+D39+D44</f>
        <v>5</v>
      </c>
      <c r="E45" s="305" t="s">
        <v>138</v>
      </c>
      <c r="F45" s="297" t="s">
        <v>139</v>
      </c>
      <c r="G45" s="206"/>
      <c r="H45" s="206"/>
      <c r="I45" s="337"/>
      <c r="J45" s="337"/>
      <c r="K45" s="337"/>
      <c r="L45" s="337"/>
      <c r="M45" s="338"/>
      <c r="N45" s="337"/>
      <c r="O45" s="337"/>
    </row>
    <row r="46" spans="1:8" ht="15">
      <c r="A46" s="290" t="s">
        <v>140</v>
      </c>
      <c r="B46" s="296"/>
      <c r="C46" s="306"/>
      <c r="D46" s="306"/>
      <c r="E46" s="292" t="s">
        <v>141</v>
      </c>
      <c r="F46" s="297" t="s">
        <v>142</v>
      </c>
      <c r="G46" s="206"/>
      <c r="H46" s="206"/>
    </row>
    <row r="47" spans="1:13" ht="15">
      <c r="A47" s="290" t="s">
        <v>143</v>
      </c>
      <c r="B47" s="296" t="s">
        <v>144</v>
      </c>
      <c r="C47" s="205"/>
      <c r="D47" s="205"/>
      <c r="E47" s="305" t="s">
        <v>145</v>
      </c>
      <c r="F47" s="297" t="s">
        <v>146</v>
      </c>
      <c r="G47" s="206"/>
      <c r="H47" s="206"/>
      <c r="M47" s="211"/>
    </row>
    <row r="48" spans="1:8" ht="15">
      <c r="A48" s="290" t="s">
        <v>147</v>
      </c>
      <c r="B48" s="299" t="s">
        <v>148</v>
      </c>
      <c r="C48" s="205"/>
      <c r="D48" s="205"/>
      <c r="E48" s="292" t="s">
        <v>149</v>
      </c>
      <c r="F48" s="297" t="s">
        <v>150</v>
      </c>
      <c r="G48" s="206"/>
      <c r="H48" s="206"/>
    </row>
    <row r="49" spans="1:18" ht="15">
      <c r="A49" s="290" t="s">
        <v>151</v>
      </c>
      <c r="B49" s="296" t="s">
        <v>152</v>
      </c>
      <c r="C49" s="205"/>
      <c r="D49" s="205"/>
      <c r="E49" s="305" t="s">
        <v>51</v>
      </c>
      <c r="F49" s="300" t="s">
        <v>153</v>
      </c>
      <c r="G49" s="208">
        <f>SUM(G43:G48)</f>
        <v>0</v>
      </c>
      <c r="H49" s="208">
        <f>SUM(H43:H48)</f>
        <v>0</v>
      </c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8" ht="15">
      <c r="A50" s="290" t="s">
        <v>78</v>
      </c>
      <c r="B50" s="296" t="s">
        <v>154</v>
      </c>
      <c r="C50" s="205"/>
      <c r="D50" s="205"/>
      <c r="E50" s="292"/>
      <c r="F50" s="297"/>
      <c r="G50" s="306"/>
      <c r="H50" s="306"/>
    </row>
    <row r="51" spans="1:15" ht="15">
      <c r="A51" s="290" t="s">
        <v>155</v>
      </c>
      <c r="B51" s="303" t="s">
        <v>156</v>
      </c>
      <c r="C51" s="209">
        <f>SUM(C47:C50)</f>
        <v>0</v>
      </c>
      <c r="D51" s="209">
        <f>SUM(D47:D50)</f>
        <v>0</v>
      </c>
      <c r="E51" s="305" t="s">
        <v>157</v>
      </c>
      <c r="F51" s="300" t="s">
        <v>158</v>
      </c>
      <c r="G51" s="206"/>
      <c r="H51" s="206"/>
      <c r="I51" s="337"/>
      <c r="J51" s="337"/>
      <c r="K51" s="337"/>
      <c r="L51" s="337"/>
      <c r="M51" s="337"/>
      <c r="N51" s="337"/>
      <c r="O51" s="337"/>
    </row>
    <row r="52" spans="1:8" ht="15">
      <c r="A52" s="290" t="s">
        <v>159</v>
      </c>
      <c r="B52" s="303"/>
      <c r="C52" s="306"/>
      <c r="D52" s="306"/>
      <c r="E52" s="292" t="s">
        <v>160</v>
      </c>
      <c r="F52" s="300" t="s">
        <v>161</v>
      </c>
      <c r="G52" s="206"/>
      <c r="H52" s="206"/>
    </row>
    <row r="53" spans="1:8" ht="15">
      <c r="A53" s="290" t="s">
        <v>162</v>
      </c>
      <c r="B53" s="303" t="s">
        <v>163</v>
      </c>
      <c r="C53" s="205"/>
      <c r="D53" s="205"/>
      <c r="E53" s="292" t="s">
        <v>164</v>
      </c>
      <c r="F53" s="300" t="s">
        <v>165</v>
      </c>
      <c r="G53" s="206"/>
      <c r="H53" s="206"/>
    </row>
    <row r="54" spans="1:8" ht="15">
      <c r="A54" s="290" t="s">
        <v>166</v>
      </c>
      <c r="B54" s="303" t="s">
        <v>167</v>
      </c>
      <c r="C54" s="205"/>
      <c r="D54" s="205"/>
      <c r="E54" s="292" t="s">
        <v>168</v>
      </c>
      <c r="F54" s="300" t="s">
        <v>169</v>
      </c>
      <c r="G54" s="206"/>
      <c r="H54" s="206"/>
    </row>
    <row r="55" spans="1:18" ht="25.5">
      <c r="A55" s="320" t="s">
        <v>170</v>
      </c>
      <c r="B55" s="321" t="s">
        <v>171</v>
      </c>
      <c r="C55" s="209">
        <f>C19+C20+C21+C27+C32+C45+C51+C53+C54</f>
        <v>262</v>
      </c>
      <c r="D55" s="209">
        <f>D19+D20+D21+D27+D32+D45+D51+D53+D54</f>
        <v>279</v>
      </c>
      <c r="E55" s="292" t="s">
        <v>172</v>
      </c>
      <c r="F55" s="313" t="s">
        <v>173</v>
      </c>
      <c r="G55" s="208">
        <f>G49+G51+G52+G53+G54</f>
        <v>0</v>
      </c>
      <c r="H55" s="208">
        <f>H49+H51+H52+H53+H54</f>
        <v>0</v>
      </c>
      <c r="I55" s="337"/>
      <c r="J55" s="337"/>
      <c r="K55" s="337"/>
      <c r="L55" s="337"/>
      <c r="M55" s="338"/>
      <c r="N55" s="337"/>
      <c r="O55" s="337"/>
      <c r="P55" s="337"/>
      <c r="Q55" s="337"/>
      <c r="R55" s="337"/>
    </row>
    <row r="56" spans="1:8" ht="15">
      <c r="A56" s="547" t="s">
        <v>174</v>
      </c>
      <c r="B56" s="299"/>
      <c r="C56" s="306"/>
      <c r="D56" s="306"/>
      <c r="E56" s="292"/>
      <c r="F56" s="322"/>
      <c r="G56" s="306"/>
      <c r="H56" s="306"/>
    </row>
    <row r="57" spans="1:13" ht="15">
      <c r="A57" s="290" t="s">
        <v>175</v>
      </c>
      <c r="B57" s="296"/>
      <c r="C57" s="306"/>
      <c r="D57" s="306"/>
      <c r="E57" s="550" t="s">
        <v>176</v>
      </c>
      <c r="F57" s="322"/>
      <c r="G57" s="306"/>
      <c r="H57" s="306"/>
      <c r="M57" s="211"/>
    </row>
    <row r="58" spans="1:8" ht="15">
      <c r="A58" s="290" t="s">
        <v>177</v>
      </c>
      <c r="B58" s="296" t="s">
        <v>178</v>
      </c>
      <c r="C58" s="205"/>
      <c r="D58" s="205"/>
      <c r="E58" s="292" t="s">
        <v>127</v>
      </c>
      <c r="F58" s="323"/>
      <c r="G58" s="306"/>
      <c r="H58" s="306"/>
    </row>
    <row r="59" spans="1:13" ht="15">
      <c r="A59" s="290" t="s">
        <v>179</v>
      </c>
      <c r="B59" s="296" t="s">
        <v>180</v>
      </c>
      <c r="C59" s="205"/>
      <c r="D59" s="205"/>
      <c r="E59" s="305" t="s">
        <v>181</v>
      </c>
      <c r="F59" s="297" t="s">
        <v>182</v>
      </c>
      <c r="G59" s="206"/>
      <c r="H59" s="206"/>
      <c r="M59" s="211"/>
    </row>
    <row r="60" spans="1:8" ht="15">
      <c r="A60" s="290" t="s">
        <v>183</v>
      </c>
      <c r="B60" s="296" t="s">
        <v>184</v>
      </c>
      <c r="C60" s="205"/>
      <c r="D60" s="205"/>
      <c r="E60" s="292" t="s">
        <v>185</v>
      </c>
      <c r="F60" s="297" t="s">
        <v>186</v>
      </c>
      <c r="G60" s="206"/>
      <c r="H60" s="206"/>
    </row>
    <row r="61" spans="1:18" ht="15">
      <c r="A61" s="290" t="s">
        <v>187</v>
      </c>
      <c r="B61" s="299" t="s">
        <v>188</v>
      </c>
      <c r="C61" s="205"/>
      <c r="D61" s="205"/>
      <c r="E61" s="298" t="s">
        <v>189</v>
      </c>
      <c r="F61" s="323" t="s">
        <v>190</v>
      </c>
      <c r="G61" s="208">
        <f>SUM(G62:G68)</f>
        <v>404</v>
      </c>
      <c r="H61" s="208">
        <f>SUM(H62:H68)</f>
        <v>391</v>
      </c>
      <c r="I61" s="337"/>
      <c r="J61" s="337"/>
      <c r="K61" s="337"/>
      <c r="L61" s="337"/>
      <c r="M61" s="338"/>
      <c r="N61" s="337"/>
      <c r="O61" s="337"/>
      <c r="P61" s="337"/>
      <c r="Q61" s="337"/>
      <c r="R61" s="337"/>
    </row>
    <row r="62" spans="1:8" ht="15">
      <c r="A62" s="290" t="s">
        <v>191</v>
      </c>
      <c r="B62" s="299" t="s">
        <v>192</v>
      </c>
      <c r="C62" s="205"/>
      <c r="D62" s="205"/>
      <c r="E62" s="298" t="s">
        <v>193</v>
      </c>
      <c r="F62" s="297" t="s">
        <v>194</v>
      </c>
      <c r="G62" s="206"/>
      <c r="H62" s="206"/>
    </row>
    <row r="63" spans="1:13" ht="15">
      <c r="A63" s="290" t="s">
        <v>195</v>
      </c>
      <c r="B63" s="296" t="s">
        <v>196</v>
      </c>
      <c r="C63" s="205"/>
      <c r="D63" s="205"/>
      <c r="E63" s="292" t="s">
        <v>197</v>
      </c>
      <c r="F63" s="297" t="s">
        <v>198</v>
      </c>
      <c r="G63" s="206"/>
      <c r="H63" s="206"/>
      <c r="M63" s="211"/>
    </row>
    <row r="64" spans="1:15" ht="15">
      <c r="A64" s="290" t="s">
        <v>51</v>
      </c>
      <c r="B64" s="303" t="s">
        <v>199</v>
      </c>
      <c r="C64" s="209">
        <f>SUM(C58:C63)</f>
        <v>0</v>
      </c>
      <c r="D64" s="209">
        <f>SUM(D58:D63)</f>
        <v>0</v>
      </c>
      <c r="E64" s="292" t="s">
        <v>200</v>
      </c>
      <c r="F64" s="297" t="s">
        <v>201</v>
      </c>
      <c r="G64" s="206">
        <v>12</v>
      </c>
      <c r="H64" s="206">
        <v>9</v>
      </c>
      <c r="I64" s="337"/>
      <c r="J64" s="337"/>
      <c r="K64" s="337"/>
      <c r="L64" s="337"/>
      <c r="M64" s="337"/>
      <c r="N64" s="337"/>
      <c r="O64" s="337"/>
    </row>
    <row r="65" spans="1:8" ht="15">
      <c r="A65" s="290"/>
      <c r="B65" s="303"/>
      <c r="C65" s="306"/>
      <c r="D65" s="306"/>
      <c r="E65" s="292" t="s">
        <v>202</v>
      </c>
      <c r="F65" s="297" t="s">
        <v>203</v>
      </c>
      <c r="G65" s="206"/>
      <c r="H65" s="206"/>
    </row>
    <row r="66" spans="1:8" ht="15">
      <c r="A66" s="290" t="s">
        <v>204</v>
      </c>
      <c r="B66" s="296"/>
      <c r="C66" s="306"/>
      <c r="D66" s="306"/>
      <c r="E66" s="292" t="s">
        <v>205</v>
      </c>
      <c r="F66" s="297" t="s">
        <v>206</v>
      </c>
      <c r="G66" s="206">
        <v>27</v>
      </c>
      <c r="H66" s="206">
        <v>25</v>
      </c>
    </row>
    <row r="67" spans="1:8" ht="15">
      <c r="A67" s="290" t="s">
        <v>207</v>
      </c>
      <c r="B67" s="296" t="s">
        <v>208</v>
      </c>
      <c r="C67" s="205"/>
      <c r="D67" s="205"/>
      <c r="E67" s="292" t="s">
        <v>209</v>
      </c>
      <c r="F67" s="297" t="s">
        <v>210</v>
      </c>
      <c r="G67" s="206">
        <v>74</v>
      </c>
      <c r="H67" s="206">
        <v>70</v>
      </c>
    </row>
    <row r="68" spans="1:8" ht="15">
      <c r="A68" s="290" t="s">
        <v>211</v>
      </c>
      <c r="B68" s="296" t="s">
        <v>212</v>
      </c>
      <c r="C68" s="205">
        <v>17</v>
      </c>
      <c r="D68" s="205">
        <v>22</v>
      </c>
      <c r="E68" s="292" t="s">
        <v>213</v>
      </c>
      <c r="F68" s="297" t="s">
        <v>214</v>
      </c>
      <c r="G68" s="206">
        <v>291</v>
      </c>
      <c r="H68" s="206">
        <v>287</v>
      </c>
    </row>
    <row r="69" spans="1:8" ht="15">
      <c r="A69" s="290" t="s">
        <v>215</v>
      </c>
      <c r="B69" s="296" t="s">
        <v>216</v>
      </c>
      <c r="C69" s="205"/>
      <c r="D69" s="205"/>
      <c r="E69" s="305" t="s">
        <v>78</v>
      </c>
      <c r="F69" s="297" t="s">
        <v>217</v>
      </c>
      <c r="G69" s="206">
        <v>485</v>
      </c>
      <c r="H69" s="206">
        <v>480</v>
      </c>
    </row>
    <row r="70" spans="1:8" ht="15">
      <c r="A70" s="290" t="s">
        <v>218</v>
      </c>
      <c r="B70" s="296" t="s">
        <v>219</v>
      </c>
      <c r="C70" s="205"/>
      <c r="D70" s="205"/>
      <c r="E70" s="292" t="s">
        <v>220</v>
      </c>
      <c r="F70" s="297" t="s">
        <v>221</v>
      </c>
      <c r="G70" s="206"/>
      <c r="H70" s="206">
        <v>2</v>
      </c>
    </row>
    <row r="71" spans="1:18" ht="15">
      <c r="A71" s="290" t="s">
        <v>222</v>
      </c>
      <c r="B71" s="296" t="s">
        <v>223</v>
      </c>
      <c r="C71" s="205"/>
      <c r="D71" s="205"/>
      <c r="E71" s="307" t="s">
        <v>46</v>
      </c>
      <c r="F71" s="324" t="s">
        <v>224</v>
      </c>
      <c r="G71" s="215">
        <f>G59+G60+G61+G69+G70</f>
        <v>889</v>
      </c>
      <c r="H71" s="215">
        <f>H59+H60+H61+H69+H70</f>
        <v>873</v>
      </c>
      <c r="I71" s="337"/>
      <c r="J71" s="337"/>
      <c r="K71" s="337"/>
      <c r="L71" s="337"/>
      <c r="M71" s="337"/>
      <c r="N71" s="337"/>
      <c r="O71" s="337"/>
      <c r="P71" s="337"/>
      <c r="Q71" s="337"/>
      <c r="R71" s="337"/>
    </row>
    <row r="72" spans="1:8" ht="15">
      <c r="A72" s="290" t="s">
        <v>225</v>
      </c>
      <c r="B72" s="296" t="s">
        <v>226</v>
      </c>
      <c r="C72" s="205">
        <v>83</v>
      </c>
      <c r="D72" s="205">
        <v>84</v>
      </c>
      <c r="E72" s="298"/>
      <c r="F72" s="325"/>
      <c r="G72" s="326"/>
      <c r="H72" s="326"/>
    </row>
    <row r="73" spans="1:8" ht="15">
      <c r="A73" s="290" t="s">
        <v>227</v>
      </c>
      <c r="B73" s="296" t="s">
        <v>228</v>
      </c>
      <c r="C73" s="205"/>
      <c r="D73" s="205"/>
      <c r="E73" s="217"/>
      <c r="F73" s="327"/>
      <c r="G73" s="328"/>
      <c r="H73" s="328"/>
    </row>
    <row r="74" spans="1:8" ht="15">
      <c r="A74" s="290" t="s">
        <v>229</v>
      </c>
      <c r="B74" s="296" t="s">
        <v>230</v>
      </c>
      <c r="C74" s="205">
        <v>2</v>
      </c>
      <c r="D74" s="205">
        <v>2</v>
      </c>
      <c r="E74" s="292" t="s">
        <v>231</v>
      </c>
      <c r="F74" s="329" t="s">
        <v>232</v>
      </c>
      <c r="G74" s="206"/>
      <c r="H74" s="206"/>
    </row>
    <row r="75" spans="1:15" ht="15">
      <c r="A75" s="290" t="s">
        <v>76</v>
      </c>
      <c r="B75" s="303" t="s">
        <v>233</v>
      </c>
      <c r="C75" s="209">
        <f>SUM(C67:C74)</f>
        <v>102</v>
      </c>
      <c r="D75" s="209">
        <f>SUM(D67:D74)</f>
        <v>108</v>
      </c>
      <c r="E75" s="305" t="s">
        <v>160</v>
      </c>
      <c r="F75" s="300" t="s">
        <v>234</v>
      </c>
      <c r="G75" s="206"/>
      <c r="H75" s="206"/>
      <c r="I75" s="337"/>
      <c r="J75" s="337"/>
      <c r="K75" s="337"/>
      <c r="L75" s="337"/>
      <c r="M75" s="337"/>
      <c r="N75" s="337"/>
      <c r="O75" s="337"/>
    </row>
    <row r="76" spans="1:8" ht="15">
      <c r="A76" s="290"/>
      <c r="B76" s="296"/>
      <c r="C76" s="306"/>
      <c r="D76" s="306"/>
      <c r="E76" s="292" t="s">
        <v>235</v>
      </c>
      <c r="F76" s="300" t="s">
        <v>236</v>
      </c>
      <c r="G76" s="206"/>
      <c r="H76" s="206"/>
    </row>
    <row r="77" spans="1:13" ht="15">
      <c r="A77" s="290" t="s">
        <v>237</v>
      </c>
      <c r="B77" s="296"/>
      <c r="C77" s="306"/>
      <c r="D77" s="306"/>
      <c r="E77" s="292"/>
      <c r="F77" s="330"/>
      <c r="G77" s="331"/>
      <c r="H77" s="331"/>
      <c r="M77" s="211"/>
    </row>
    <row r="78" spans="1:14" ht="15">
      <c r="A78" s="290" t="s">
        <v>238</v>
      </c>
      <c r="B78" s="296" t="s">
        <v>239</v>
      </c>
      <c r="C78" s="209">
        <f>SUM(C79:C81)</f>
        <v>0</v>
      </c>
      <c r="D78" s="209">
        <f>SUM(D79:D81)</f>
        <v>0</v>
      </c>
      <c r="E78" s="292"/>
      <c r="F78" s="331"/>
      <c r="G78" s="331"/>
      <c r="H78" s="331"/>
      <c r="I78" s="337"/>
      <c r="J78" s="337"/>
      <c r="K78" s="337"/>
      <c r="L78" s="337"/>
      <c r="M78" s="337"/>
      <c r="N78" s="337"/>
    </row>
    <row r="79" spans="1:18" ht="15">
      <c r="A79" s="290" t="s">
        <v>240</v>
      </c>
      <c r="B79" s="296" t="s">
        <v>241</v>
      </c>
      <c r="C79" s="205"/>
      <c r="D79" s="205"/>
      <c r="E79" s="305" t="s">
        <v>242</v>
      </c>
      <c r="F79" s="313" t="s">
        <v>243</v>
      </c>
      <c r="G79" s="216">
        <f>G71+G74+G75+G76</f>
        <v>889</v>
      </c>
      <c r="H79" s="216">
        <f>H71+H74+H75+H76</f>
        <v>873</v>
      </c>
      <c r="I79" s="337"/>
      <c r="J79" s="337"/>
      <c r="K79" s="337"/>
      <c r="L79" s="337"/>
      <c r="M79" s="337"/>
      <c r="N79" s="337"/>
      <c r="O79" s="337"/>
      <c r="P79" s="337"/>
      <c r="Q79" s="337"/>
      <c r="R79" s="337"/>
    </row>
    <row r="80" spans="1:8" ht="15">
      <c r="A80" s="290" t="s">
        <v>244</v>
      </c>
      <c r="B80" s="296" t="s">
        <v>245</v>
      </c>
      <c r="C80" s="205"/>
      <c r="D80" s="205"/>
      <c r="E80" s="292"/>
      <c r="F80" s="332"/>
      <c r="G80" s="333"/>
      <c r="H80" s="333"/>
    </row>
    <row r="81" spans="1:8" ht="15">
      <c r="A81" s="290" t="s">
        <v>246</v>
      </c>
      <c r="B81" s="296" t="s">
        <v>247</v>
      </c>
      <c r="C81" s="205"/>
      <c r="D81" s="205"/>
      <c r="E81" s="217"/>
      <c r="F81" s="333"/>
      <c r="G81" s="333"/>
      <c r="H81" s="333"/>
    </row>
    <row r="82" spans="1:8" ht="15">
      <c r="A82" s="290" t="s">
        <v>248</v>
      </c>
      <c r="B82" s="296" t="s">
        <v>249</v>
      </c>
      <c r="C82" s="205"/>
      <c r="D82" s="205"/>
      <c r="E82" s="315"/>
      <c r="F82" s="333"/>
      <c r="G82" s="333"/>
      <c r="H82" s="333"/>
    </row>
    <row r="83" spans="1:8" ht="15">
      <c r="A83" s="290" t="s">
        <v>132</v>
      </c>
      <c r="B83" s="296" t="s">
        <v>250</v>
      </c>
      <c r="C83" s="205"/>
      <c r="D83" s="205"/>
      <c r="E83" s="217"/>
      <c r="F83" s="333"/>
      <c r="G83" s="333"/>
      <c r="H83" s="333"/>
    </row>
    <row r="84" spans="1:14" ht="15">
      <c r="A84" s="290" t="s">
        <v>251</v>
      </c>
      <c r="B84" s="303" t="s">
        <v>252</v>
      </c>
      <c r="C84" s="209">
        <f>C83+C82+C78</f>
        <v>0</v>
      </c>
      <c r="D84" s="209">
        <f>D83+D82+D78</f>
        <v>0</v>
      </c>
      <c r="E84" s="315"/>
      <c r="F84" s="333"/>
      <c r="G84" s="333"/>
      <c r="H84" s="333"/>
      <c r="I84" s="337"/>
      <c r="J84" s="337"/>
      <c r="K84" s="337"/>
      <c r="L84" s="337"/>
      <c r="M84" s="337"/>
      <c r="N84" s="337"/>
    </row>
    <row r="85" spans="1:13" ht="15">
      <c r="A85" s="290"/>
      <c r="B85" s="303"/>
      <c r="C85" s="306"/>
      <c r="D85" s="306"/>
      <c r="E85" s="217"/>
      <c r="F85" s="333"/>
      <c r="G85" s="333"/>
      <c r="H85" s="333"/>
      <c r="M85" s="211"/>
    </row>
    <row r="86" spans="1:8" ht="15">
      <c r="A86" s="290" t="s">
        <v>253</v>
      </c>
      <c r="B86" s="296"/>
      <c r="C86" s="306"/>
      <c r="D86" s="306"/>
      <c r="E86" s="315"/>
      <c r="F86" s="333"/>
      <c r="G86" s="333"/>
      <c r="H86" s="333"/>
    </row>
    <row r="87" spans="1:13" ht="15">
      <c r="A87" s="290" t="s">
        <v>254</v>
      </c>
      <c r="B87" s="296" t="s">
        <v>255</v>
      </c>
      <c r="C87" s="205">
        <v>4</v>
      </c>
      <c r="D87" s="205">
        <v>1</v>
      </c>
      <c r="E87" s="217"/>
      <c r="F87" s="333"/>
      <c r="G87" s="333"/>
      <c r="H87" s="333"/>
      <c r="M87" s="211"/>
    </row>
    <row r="88" spans="1:8" ht="15">
      <c r="A88" s="290" t="s">
        <v>256</v>
      </c>
      <c r="B88" s="296" t="s">
        <v>257</v>
      </c>
      <c r="C88" s="205">
        <v>1</v>
      </c>
      <c r="D88" s="205">
        <v>1</v>
      </c>
      <c r="E88" s="315"/>
      <c r="F88" s="333"/>
      <c r="G88" s="333"/>
      <c r="H88" s="333"/>
    </row>
    <row r="89" spans="1:13" ht="15">
      <c r="A89" s="290" t="s">
        <v>258</v>
      </c>
      <c r="B89" s="296" t="s">
        <v>259</v>
      </c>
      <c r="C89" s="205"/>
      <c r="D89" s="205"/>
      <c r="E89" s="315"/>
      <c r="F89" s="333"/>
      <c r="G89" s="333"/>
      <c r="H89" s="333"/>
      <c r="M89" s="211"/>
    </row>
    <row r="90" spans="1:8" ht="15">
      <c r="A90" s="290" t="s">
        <v>260</v>
      </c>
      <c r="B90" s="296" t="s">
        <v>261</v>
      </c>
      <c r="C90" s="205"/>
      <c r="D90" s="205"/>
      <c r="E90" s="315"/>
      <c r="F90" s="333"/>
      <c r="G90" s="333"/>
      <c r="H90" s="333"/>
    </row>
    <row r="91" spans="1:14" ht="15">
      <c r="A91" s="290" t="s">
        <v>262</v>
      </c>
      <c r="B91" s="303" t="s">
        <v>263</v>
      </c>
      <c r="C91" s="209">
        <f>SUM(C87:C90)</f>
        <v>5</v>
      </c>
      <c r="D91" s="209">
        <f>SUM(D87:D90)</f>
        <v>2</v>
      </c>
      <c r="E91" s="315"/>
      <c r="F91" s="333"/>
      <c r="G91" s="333"/>
      <c r="H91" s="333"/>
      <c r="I91" s="337"/>
      <c r="J91" s="337"/>
      <c r="K91" s="337"/>
      <c r="L91" s="337"/>
      <c r="M91" s="338"/>
      <c r="N91" s="337"/>
    </row>
    <row r="92" spans="1:8" ht="15">
      <c r="A92" s="290" t="s">
        <v>264</v>
      </c>
      <c r="B92" s="303" t="s">
        <v>265</v>
      </c>
      <c r="C92" s="205"/>
      <c r="D92" s="205"/>
      <c r="E92" s="315"/>
      <c r="F92" s="333"/>
      <c r="G92" s="333"/>
      <c r="H92" s="333"/>
    </row>
    <row r="93" spans="1:14" ht="15">
      <c r="A93" s="290" t="s">
        <v>266</v>
      </c>
      <c r="B93" s="334" t="s">
        <v>267</v>
      </c>
      <c r="C93" s="209">
        <f>C64+C75+C84+C91+C92</f>
        <v>107</v>
      </c>
      <c r="D93" s="209">
        <f>D64+D75+D84+D91+D92</f>
        <v>110</v>
      </c>
      <c r="E93" s="217"/>
      <c r="F93" s="333"/>
      <c r="G93" s="333"/>
      <c r="H93" s="333"/>
      <c r="I93" s="337"/>
      <c r="J93" s="337"/>
      <c r="K93" s="337"/>
      <c r="L93" s="337"/>
      <c r="M93" s="338"/>
      <c r="N93" s="337"/>
    </row>
    <row r="94" spans="1:18" ht="28.5" customHeight="1" thickBot="1">
      <c r="A94" s="548" t="s">
        <v>268</v>
      </c>
      <c r="B94" s="335" t="s">
        <v>269</v>
      </c>
      <c r="C94" s="218">
        <f>C93+C55</f>
        <v>369</v>
      </c>
      <c r="D94" s="218">
        <f>D93+D55</f>
        <v>389</v>
      </c>
      <c r="E94" s="549" t="s">
        <v>270</v>
      </c>
      <c r="F94" s="336" t="s">
        <v>271</v>
      </c>
      <c r="G94" s="218">
        <f>G36+G39+G55+G79</f>
        <v>369</v>
      </c>
      <c r="H94" s="218">
        <f>H36+H39+H55+H79</f>
        <v>389</v>
      </c>
      <c r="I94" s="337"/>
      <c r="J94" s="337"/>
      <c r="K94" s="337"/>
      <c r="L94" s="337"/>
      <c r="M94" s="337"/>
      <c r="N94" s="337"/>
      <c r="O94" s="337"/>
      <c r="P94" s="337"/>
      <c r="Q94" s="337"/>
      <c r="R94" s="337"/>
    </row>
    <row r="95" spans="1:13" ht="15">
      <c r="A95" s="219"/>
      <c r="B95" s="220"/>
      <c r="C95" s="219"/>
      <c r="D95" s="219"/>
      <c r="E95" s="221"/>
      <c r="F95" s="200"/>
      <c r="G95" s="201"/>
      <c r="H95" s="202"/>
      <c r="M95" s="211"/>
    </row>
    <row r="96" spans="1:13" ht="15">
      <c r="A96" s="529" t="s">
        <v>850</v>
      </c>
      <c r="B96" s="530"/>
      <c r="C96" s="204"/>
      <c r="D96" s="204"/>
      <c r="E96" s="531"/>
      <c r="F96" s="223"/>
      <c r="G96" s="224"/>
      <c r="H96" s="225"/>
      <c r="M96" s="211"/>
    </row>
    <row r="97" spans="1:13" ht="15">
      <c r="A97" s="529"/>
      <c r="B97" s="530"/>
      <c r="C97" s="204"/>
      <c r="D97" s="204"/>
      <c r="E97" s="531"/>
      <c r="F97" s="223"/>
      <c r="G97" s="224"/>
      <c r="H97" s="225"/>
      <c r="M97" s="211"/>
    </row>
    <row r="98" spans="1:13" ht="15">
      <c r="A98" s="78" t="s">
        <v>866</v>
      </c>
      <c r="B98" s="530"/>
      <c r="C98" s="591" t="s">
        <v>380</v>
      </c>
      <c r="D98" s="591"/>
      <c r="E98" s="591"/>
      <c r="F98" s="223"/>
      <c r="G98" s="224"/>
      <c r="H98" s="225"/>
      <c r="M98" s="211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591" t="s">
        <v>780</v>
      </c>
      <c r="D100" s="592"/>
      <c r="E100" s="592"/>
    </row>
    <row r="102" ht="12.75">
      <c r="E102" s="229"/>
    </row>
    <row r="104" ht="12.75">
      <c r="M104" s="211"/>
    </row>
    <row r="106" ht="12.75">
      <c r="M106" s="211"/>
    </row>
    <row r="108" spans="5:13" ht="12.75">
      <c r="E108" s="229"/>
      <c r="M108" s="211"/>
    </row>
    <row r="110" spans="5:13" ht="12.75">
      <c r="E110" s="229"/>
      <c r="M110" s="211"/>
    </row>
    <row r="115" ht="12.75">
      <c r="C115" s="222" t="s">
        <v>861</v>
      </c>
    </row>
    <row r="118" ht="12.75">
      <c r="E118" s="229"/>
    </row>
    <row r="120" spans="5:13" ht="12.75">
      <c r="E120" s="229"/>
      <c r="M120" s="211"/>
    </row>
    <row r="122" spans="5:13" ht="12.75">
      <c r="E122" s="229"/>
      <c r="M122" s="211"/>
    </row>
    <row r="124" ht="12.75">
      <c r="E124" s="229"/>
    </row>
    <row r="126" spans="5:13" ht="12.75">
      <c r="E126" s="229"/>
      <c r="M126" s="211"/>
    </row>
    <row r="128" spans="5:13" ht="12.75">
      <c r="E128" s="229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29"/>
      <c r="M136" s="211"/>
    </row>
    <row r="138" spans="5:13" ht="12.75">
      <c r="E138" s="229"/>
      <c r="M138" s="211"/>
    </row>
    <row r="140" spans="5:13" ht="12.75">
      <c r="E140" s="229"/>
      <c r="M140" s="211"/>
    </row>
    <row r="142" spans="5:13" ht="12.75">
      <c r="E142" s="229"/>
      <c r="M142" s="211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1"/>
    </row>
    <row r="152" ht="12.75">
      <c r="M152" s="211"/>
    </row>
    <row r="154" ht="12.75">
      <c r="M154" s="211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30:D30 G11:H13 C35:D38 C40:D44 C47:D50 C53:D54 C58:D63 C67:D74 C79:D83 C87:D90 C92:D92 C23:D26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5" right="0.236220472440945" top="0.393700787401575" bottom="0.393700787401575" header="0.15748031496063" footer="0.15748031496063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tabSelected="1" view="pageBreakPreview" zoomScaleSheetLayoutView="100" zoomScalePageLayoutView="0" workbookViewId="0" topLeftCell="A22">
      <selection activeCell="G33" sqref="G3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39" t="s">
        <v>272</v>
      </c>
      <c r="B1" s="339"/>
      <c r="C1" s="28"/>
      <c r="D1" s="340"/>
      <c r="E1" s="341"/>
      <c r="F1" s="342"/>
      <c r="G1" s="343"/>
      <c r="H1" s="343"/>
    </row>
    <row r="2" spans="1:8" ht="15">
      <c r="A2" s="6" t="s">
        <v>1</v>
      </c>
      <c r="B2" s="524"/>
      <c r="C2" s="524"/>
      <c r="D2" s="524"/>
      <c r="E2" s="524" t="str">
        <f>'справка №1-БАЛАНС'!E3</f>
        <v>МЕТАЛИК АД</v>
      </c>
      <c r="F2" s="595" t="s">
        <v>2</v>
      </c>
      <c r="G2" s="595"/>
      <c r="H2" s="344">
        <f>'справка №1-БАЛАНС'!H3</f>
        <v>110004261</v>
      </c>
    </row>
    <row r="3" spans="1:8" ht="15">
      <c r="A3" s="6" t="s">
        <v>273</v>
      </c>
      <c r="B3" s="524"/>
      <c r="C3" s="524"/>
      <c r="D3" s="524"/>
      <c r="E3" s="524" t="str">
        <f>'справка №1-БАЛАНС'!E4</f>
        <v>НЕКОНСОЛИДИРАН </v>
      </c>
      <c r="F3" s="560" t="s">
        <v>4</v>
      </c>
      <c r="G3" s="345"/>
      <c r="H3" s="344" t="str">
        <f>'справка №1-БАЛАНС'!H4</f>
        <v> </v>
      </c>
    </row>
    <row r="4" spans="1:8" ht="17.25" customHeight="1">
      <c r="A4" s="6" t="s">
        <v>5</v>
      </c>
      <c r="B4" s="562"/>
      <c r="C4" s="562"/>
      <c r="D4" s="562"/>
      <c r="E4" s="524" t="str">
        <f>'справка №1-БАЛАНС'!E5</f>
        <v>01.01.2014 - 31.12.2014</v>
      </c>
      <c r="F4" s="342"/>
      <c r="G4" s="343"/>
      <c r="H4" s="346" t="s">
        <v>274</v>
      </c>
    </row>
    <row r="5" spans="1:8" ht="24">
      <c r="A5" s="347" t="s">
        <v>275</v>
      </c>
      <c r="B5" s="348" t="s">
        <v>8</v>
      </c>
      <c r="C5" s="347" t="s">
        <v>9</v>
      </c>
      <c r="D5" s="349" t="s">
        <v>13</v>
      </c>
      <c r="E5" s="350" t="s">
        <v>276</v>
      </c>
      <c r="F5" s="348" t="s">
        <v>8</v>
      </c>
      <c r="G5" s="347" t="s">
        <v>9</v>
      </c>
      <c r="H5" s="347" t="s">
        <v>13</v>
      </c>
    </row>
    <row r="6" spans="1:8" ht="12">
      <c r="A6" s="350" t="s">
        <v>14</v>
      </c>
      <c r="B6" s="350" t="s">
        <v>15</v>
      </c>
      <c r="C6" s="350">
        <v>1</v>
      </c>
      <c r="D6" s="350">
        <v>2</v>
      </c>
      <c r="E6" s="350" t="s">
        <v>14</v>
      </c>
      <c r="F6" s="347" t="s">
        <v>15</v>
      </c>
      <c r="G6" s="347">
        <v>1</v>
      </c>
      <c r="H6" s="347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1"/>
      <c r="G7" s="88"/>
      <c r="H7" s="88"/>
    </row>
    <row r="8" spans="1:8" ht="12">
      <c r="A8" s="352" t="s">
        <v>279</v>
      </c>
      <c r="B8" s="352"/>
      <c r="C8" s="353"/>
      <c r="D8" s="83"/>
      <c r="E8" s="352" t="s">
        <v>280</v>
      </c>
      <c r="F8" s="351"/>
      <c r="G8" s="88"/>
      <c r="H8" s="88"/>
    </row>
    <row r="9" spans="1:8" ht="12">
      <c r="A9" s="354" t="s">
        <v>281</v>
      </c>
      <c r="B9" s="355" t="s">
        <v>282</v>
      </c>
      <c r="C9" s="79"/>
      <c r="D9" s="79"/>
      <c r="E9" s="354" t="s">
        <v>283</v>
      </c>
      <c r="F9" s="356" t="s">
        <v>284</v>
      </c>
      <c r="G9" s="87"/>
      <c r="H9" s="87"/>
    </row>
    <row r="10" spans="1:8" ht="12">
      <c r="A10" s="354" t="s">
        <v>285</v>
      </c>
      <c r="B10" s="355" t="s">
        <v>286</v>
      </c>
      <c r="C10" s="79">
        <v>8</v>
      </c>
      <c r="D10" s="79">
        <v>5</v>
      </c>
      <c r="E10" s="354" t="s">
        <v>287</v>
      </c>
      <c r="F10" s="356" t="s">
        <v>288</v>
      </c>
      <c r="G10" s="87"/>
      <c r="H10" s="87"/>
    </row>
    <row r="11" spans="1:8" ht="12">
      <c r="A11" s="354" t="s">
        <v>289</v>
      </c>
      <c r="B11" s="355" t="s">
        <v>290</v>
      </c>
      <c r="C11" s="79">
        <v>17</v>
      </c>
      <c r="D11" s="79">
        <v>17</v>
      </c>
      <c r="E11" s="357" t="s">
        <v>291</v>
      </c>
      <c r="F11" s="356" t="s">
        <v>292</v>
      </c>
      <c r="G11" s="87">
        <v>6</v>
      </c>
      <c r="H11" s="87"/>
    </row>
    <row r="12" spans="1:8" ht="12">
      <c r="A12" s="354" t="s">
        <v>293</v>
      </c>
      <c r="B12" s="355" t="s">
        <v>294</v>
      </c>
      <c r="C12" s="79">
        <v>14</v>
      </c>
      <c r="D12" s="79">
        <v>14</v>
      </c>
      <c r="E12" s="357" t="s">
        <v>78</v>
      </c>
      <c r="F12" s="356" t="s">
        <v>295</v>
      </c>
      <c r="G12" s="87"/>
      <c r="H12" s="87"/>
    </row>
    <row r="13" spans="1:18" ht="12">
      <c r="A13" s="354" t="s">
        <v>296</v>
      </c>
      <c r="B13" s="355" t="s">
        <v>297</v>
      </c>
      <c r="C13" s="79">
        <v>3</v>
      </c>
      <c r="D13" s="79">
        <v>3</v>
      </c>
      <c r="E13" s="358" t="s">
        <v>51</v>
      </c>
      <c r="F13" s="359" t="s">
        <v>298</v>
      </c>
      <c r="G13" s="88">
        <f>SUM(G9:G12)</f>
        <v>6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54" t="s">
        <v>299</v>
      </c>
      <c r="B14" s="355" t="s">
        <v>300</v>
      </c>
      <c r="C14" s="79"/>
      <c r="D14" s="79"/>
      <c r="E14" s="357"/>
      <c r="F14" s="360"/>
      <c r="G14" s="381"/>
      <c r="H14" s="381"/>
    </row>
    <row r="15" spans="1:8" ht="24">
      <c r="A15" s="354" t="s">
        <v>301</v>
      </c>
      <c r="B15" s="355" t="s">
        <v>302</v>
      </c>
      <c r="C15" s="80"/>
      <c r="D15" s="80"/>
      <c r="E15" s="352" t="s">
        <v>303</v>
      </c>
      <c r="F15" s="361" t="s">
        <v>304</v>
      </c>
      <c r="G15" s="87"/>
      <c r="H15" s="87"/>
    </row>
    <row r="16" spans="1:8" ht="12">
      <c r="A16" s="354" t="s">
        <v>305</v>
      </c>
      <c r="B16" s="355" t="s">
        <v>306</v>
      </c>
      <c r="C16" s="80"/>
      <c r="D16" s="80"/>
      <c r="E16" s="354" t="s">
        <v>307</v>
      </c>
      <c r="F16" s="360" t="s">
        <v>308</v>
      </c>
      <c r="G16" s="89"/>
      <c r="H16" s="89"/>
    </row>
    <row r="17" spans="1:8" ht="12">
      <c r="A17" s="362" t="s">
        <v>309</v>
      </c>
      <c r="B17" s="355" t="s">
        <v>310</v>
      </c>
      <c r="C17" s="81"/>
      <c r="D17" s="81"/>
      <c r="E17" s="352"/>
      <c r="F17" s="351"/>
      <c r="G17" s="381"/>
      <c r="H17" s="381"/>
    </row>
    <row r="18" spans="1:8" ht="12">
      <c r="A18" s="362" t="s">
        <v>311</v>
      </c>
      <c r="B18" s="355" t="s">
        <v>312</v>
      </c>
      <c r="C18" s="81"/>
      <c r="D18" s="81"/>
      <c r="E18" s="352" t="s">
        <v>313</v>
      </c>
      <c r="F18" s="351"/>
      <c r="G18" s="381"/>
      <c r="H18" s="381"/>
    </row>
    <row r="19" spans="1:15" ht="12">
      <c r="A19" s="358" t="s">
        <v>51</v>
      </c>
      <c r="B19" s="363" t="s">
        <v>314</v>
      </c>
      <c r="C19" s="82">
        <f>SUM(C9:C15)+C16</f>
        <v>42</v>
      </c>
      <c r="D19" s="82">
        <f>SUM(D9:D15)+D16</f>
        <v>39</v>
      </c>
      <c r="E19" s="364" t="s">
        <v>315</v>
      </c>
      <c r="F19" s="360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52"/>
      <c r="B20" s="355"/>
      <c r="C20" s="380"/>
      <c r="D20" s="380"/>
      <c r="E20" s="365" t="s">
        <v>317</v>
      </c>
      <c r="F20" s="360" t="s">
        <v>318</v>
      </c>
      <c r="G20" s="87"/>
      <c r="H20" s="87"/>
    </row>
    <row r="21" spans="1:8" ht="24">
      <c r="A21" s="352" t="s">
        <v>319</v>
      </c>
      <c r="B21" s="366"/>
      <c r="C21" s="380"/>
      <c r="D21" s="380"/>
      <c r="E21" s="354" t="s">
        <v>320</v>
      </c>
      <c r="F21" s="360" t="s">
        <v>321</v>
      </c>
      <c r="G21" s="87"/>
      <c r="H21" s="87"/>
    </row>
    <row r="22" spans="1:8" ht="24">
      <c r="A22" s="351" t="s">
        <v>322</v>
      </c>
      <c r="B22" s="366" t="s">
        <v>323</v>
      </c>
      <c r="C22" s="79"/>
      <c r="D22" s="79"/>
      <c r="E22" s="364" t="s">
        <v>324</v>
      </c>
      <c r="F22" s="360" t="s">
        <v>325</v>
      </c>
      <c r="G22" s="87"/>
      <c r="H22" s="87"/>
    </row>
    <row r="23" spans="1:8" ht="24">
      <c r="A23" s="354" t="s">
        <v>326</v>
      </c>
      <c r="B23" s="366" t="s">
        <v>327</v>
      </c>
      <c r="C23" s="79"/>
      <c r="D23" s="79"/>
      <c r="E23" s="354" t="s">
        <v>328</v>
      </c>
      <c r="F23" s="360" t="s">
        <v>329</v>
      </c>
      <c r="G23" s="87"/>
      <c r="H23" s="87"/>
    </row>
    <row r="24" spans="1:18" ht="12">
      <c r="A24" s="354" t="s">
        <v>330</v>
      </c>
      <c r="B24" s="366" t="s">
        <v>331</v>
      </c>
      <c r="C24" s="79"/>
      <c r="D24" s="79"/>
      <c r="E24" s="358" t="s">
        <v>103</v>
      </c>
      <c r="F24" s="361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54" t="s">
        <v>78</v>
      </c>
      <c r="B25" s="366" t="s">
        <v>333</v>
      </c>
      <c r="C25" s="79"/>
      <c r="D25" s="79"/>
      <c r="E25" s="365"/>
      <c r="F25" s="351"/>
      <c r="G25" s="381"/>
      <c r="H25" s="381"/>
    </row>
    <row r="26" spans="1:14" ht="12">
      <c r="A26" s="358" t="s">
        <v>76</v>
      </c>
      <c r="B26" s="367" t="s">
        <v>334</v>
      </c>
      <c r="C26" s="82">
        <f>SUM(C22:C25)</f>
        <v>0</v>
      </c>
      <c r="D26" s="82">
        <f>SUM(D22:D25)</f>
        <v>0</v>
      </c>
      <c r="E26" s="354"/>
      <c r="F26" s="351"/>
      <c r="G26" s="381"/>
      <c r="H26" s="381"/>
      <c r="I26" s="176"/>
      <c r="J26" s="176"/>
      <c r="K26" s="176"/>
      <c r="L26" s="176"/>
      <c r="M26" s="176"/>
      <c r="N26" s="176"/>
    </row>
    <row r="27" spans="1:8" ht="12">
      <c r="A27" s="358"/>
      <c r="B27" s="367"/>
      <c r="C27" s="380"/>
      <c r="D27" s="380"/>
      <c r="E27" s="354"/>
      <c r="F27" s="351"/>
      <c r="G27" s="381"/>
      <c r="H27" s="381"/>
    </row>
    <row r="28" spans="1:18" ht="24">
      <c r="A28" s="174" t="s">
        <v>335</v>
      </c>
      <c r="B28" s="348" t="s">
        <v>336</v>
      </c>
      <c r="C28" s="83">
        <f>C26+C19</f>
        <v>42</v>
      </c>
      <c r="D28" s="83">
        <f>D26+D19</f>
        <v>39</v>
      </c>
      <c r="E28" s="174" t="s">
        <v>337</v>
      </c>
      <c r="F28" s="361" t="s">
        <v>338</v>
      </c>
      <c r="G28" s="88">
        <f>G13+G15+G24</f>
        <v>6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48"/>
      <c r="C29" s="380"/>
      <c r="D29" s="380"/>
      <c r="E29" s="174"/>
      <c r="F29" s="360"/>
      <c r="G29" s="381"/>
      <c r="H29" s="381"/>
    </row>
    <row r="30" spans="1:18" ht="12">
      <c r="A30" s="174" t="s">
        <v>339</v>
      </c>
      <c r="B30" s="348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61" t="s">
        <v>342</v>
      </c>
      <c r="G30" s="90">
        <f>IF((C28-G28)&gt;0,C28-G28,0)</f>
        <v>36</v>
      </c>
      <c r="H30" s="90">
        <f>IF((D28-H28)&gt;0,D28-H28,0)</f>
        <v>39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68" t="s">
        <v>851</v>
      </c>
      <c r="B31" s="367" t="s">
        <v>343</v>
      </c>
      <c r="C31" s="79"/>
      <c r="D31" s="79"/>
      <c r="E31" s="352" t="s">
        <v>854</v>
      </c>
      <c r="F31" s="360" t="s">
        <v>344</v>
      </c>
      <c r="G31" s="87"/>
      <c r="H31" s="87"/>
    </row>
    <row r="32" spans="1:8" ht="12">
      <c r="A32" s="352" t="s">
        <v>345</v>
      </c>
      <c r="B32" s="369" t="s">
        <v>346</v>
      </c>
      <c r="C32" s="79">
        <v>1</v>
      </c>
      <c r="D32" s="79"/>
      <c r="E32" s="352" t="s">
        <v>347</v>
      </c>
      <c r="F32" s="360" t="s">
        <v>348</v>
      </c>
      <c r="G32" s="87">
        <v>1</v>
      </c>
      <c r="H32" s="87"/>
    </row>
    <row r="33" spans="1:18" ht="12">
      <c r="A33" s="370" t="s">
        <v>349</v>
      </c>
      <c r="B33" s="367" t="s">
        <v>350</v>
      </c>
      <c r="C33" s="82">
        <f>C28-C31+C32</f>
        <v>43</v>
      </c>
      <c r="D33" s="82">
        <f>D28-D31+D32</f>
        <v>39</v>
      </c>
      <c r="E33" s="174" t="s">
        <v>351</v>
      </c>
      <c r="F33" s="361" t="s">
        <v>352</v>
      </c>
      <c r="G33" s="90">
        <f>G32-G31+G28</f>
        <v>7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0" t="s">
        <v>353</v>
      </c>
      <c r="B34" s="348" t="s">
        <v>354</v>
      </c>
      <c r="C34" s="83">
        <f>IF((G33-C33)&gt;0,G33-C33,0)</f>
        <v>0</v>
      </c>
      <c r="D34" s="83">
        <f>IF((H33-D33)&gt;0,H33-D33,0)</f>
        <v>0</v>
      </c>
      <c r="E34" s="370" t="s">
        <v>355</v>
      </c>
      <c r="F34" s="361" t="s">
        <v>356</v>
      </c>
      <c r="G34" s="88">
        <f>IF((C33-G33)&gt;0,C33-G33,0)</f>
        <v>36</v>
      </c>
      <c r="H34" s="88">
        <f>IF((D33-H33)&gt;0,D33-H33,0)</f>
        <v>39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52" t="s">
        <v>357</v>
      </c>
      <c r="B35" s="367" t="s">
        <v>358</v>
      </c>
      <c r="C35" s="82">
        <f>C36+C37+C38</f>
        <v>0</v>
      </c>
      <c r="D35" s="82">
        <f>D36+D37+D38</f>
        <v>0</v>
      </c>
      <c r="E35" s="371"/>
      <c r="F35" s="351"/>
      <c r="G35" s="381"/>
      <c r="H35" s="381"/>
      <c r="I35" s="176"/>
      <c r="J35" s="176"/>
      <c r="K35" s="176"/>
      <c r="L35" s="176"/>
      <c r="M35" s="176"/>
      <c r="N35" s="176"/>
    </row>
    <row r="36" spans="1:8" ht="12">
      <c r="A36" s="372" t="s">
        <v>359</v>
      </c>
      <c r="B36" s="366" t="s">
        <v>360</v>
      </c>
      <c r="C36" s="79"/>
      <c r="D36" s="79"/>
      <c r="E36" s="371"/>
      <c r="F36" s="351"/>
      <c r="G36" s="381"/>
      <c r="H36" s="381"/>
    </row>
    <row r="37" spans="1:8" ht="24">
      <c r="A37" s="372" t="s">
        <v>361</v>
      </c>
      <c r="B37" s="373" t="s">
        <v>362</v>
      </c>
      <c r="C37" s="528"/>
      <c r="D37" s="528"/>
      <c r="E37" s="371"/>
      <c r="F37" s="374"/>
      <c r="G37" s="381"/>
      <c r="H37" s="381"/>
    </row>
    <row r="38" spans="1:8" ht="12">
      <c r="A38" s="375" t="s">
        <v>363</v>
      </c>
      <c r="B38" s="373" t="s">
        <v>364</v>
      </c>
      <c r="C38" s="173"/>
      <c r="D38" s="173"/>
      <c r="E38" s="371"/>
      <c r="F38" s="374"/>
      <c r="G38" s="381"/>
      <c r="H38" s="381"/>
    </row>
    <row r="39" spans="1:18" ht="24">
      <c r="A39" s="376" t="s">
        <v>365</v>
      </c>
      <c r="B39" s="178" t="s">
        <v>366</v>
      </c>
      <c r="C39" s="561">
        <f>+IF((G33-C33-C35)&gt;0,G33-C33-C35,0)</f>
        <v>0</v>
      </c>
      <c r="D39" s="561">
        <f>+IF((H33-D33-D35)&gt;0,H33-D33-D35,0)</f>
        <v>0</v>
      </c>
      <c r="E39" s="377" t="s">
        <v>367</v>
      </c>
      <c r="F39" s="175" t="s">
        <v>368</v>
      </c>
      <c r="G39" s="91">
        <f>IF(G34&gt;0,IF(C35+G34&lt;0,0,C35+G34),IF(C34-C35&lt;0,C35-C34,0))</f>
        <v>36</v>
      </c>
      <c r="H39" s="91">
        <f>IF(H34&gt;0,IF(D35+H34&lt;0,0,D35+H34),IF(D34-D35&lt;0,D35-D34,0))</f>
        <v>39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0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47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36</v>
      </c>
      <c r="H41" s="85">
        <f>IF(D39=0,IF(H39-H40&gt;0,H39-H40+D40,0),IF(D39-D40&lt;0,D40-D39+H40,0))</f>
        <v>39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47" t="s">
        <v>377</v>
      </c>
      <c r="C42" s="86">
        <f>C33+C35+C39</f>
        <v>43</v>
      </c>
      <c r="D42" s="86">
        <f>D33+D35+D39</f>
        <v>39</v>
      </c>
      <c r="E42" s="177" t="s">
        <v>378</v>
      </c>
      <c r="F42" s="178" t="s">
        <v>379</v>
      </c>
      <c r="G42" s="90">
        <f>G39+G33</f>
        <v>43</v>
      </c>
      <c r="H42" s="90">
        <f>H39+H33</f>
        <v>39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78"/>
      <c r="B43" s="518"/>
      <c r="C43" s="519"/>
      <c r="D43" s="519"/>
      <c r="E43" s="520"/>
      <c r="F43" s="521"/>
      <c r="G43" s="522"/>
      <c r="H43" s="522"/>
    </row>
    <row r="44" spans="1:15" ht="12">
      <c r="A44" s="379" t="s">
        <v>867</v>
      </c>
      <c r="B44" s="589"/>
      <c r="C44" s="523" t="s">
        <v>380</v>
      </c>
      <c r="D44" s="593"/>
      <c r="E44" s="593"/>
      <c r="F44" s="593"/>
      <c r="G44" s="593"/>
      <c r="H44" s="59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26"/>
      <c r="C45" s="522"/>
      <c r="D45" s="522"/>
      <c r="E45" s="521"/>
      <c r="F45" s="521"/>
      <c r="G45" s="525"/>
      <c r="H45" s="525"/>
    </row>
    <row r="46" spans="1:8" ht="12.75" customHeight="1">
      <c r="A46" s="31"/>
      <c r="B46" s="526"/>
      <c r="C46" s="524" t="s">
        <v>780</v>
      </c>
      <c r="D46" s="594"/>
      <c r="E46" s="594"/>
      <c r="F46" s="594"/>
      <c r="G46" s="594"/>
      <c r="H46" s="594"/>
    </row>
    <row r="47" spans="1:8" ht="12">
      <c r="A47" s="29"/>
      <c r="B47" s="521"/>
      <c r="C47" s="522"/>
      <c r="D47" s="522"/>
      <c r="E47" s="521"/>
      <c r="F47" s="521"/>
      <c r="G47" s="525"/>
      <c r="H47" s="525"/>
    </row>
    <row r="48" spans="1:8" ht="12">
      <c r="A48" s="29"/>
      <c r="B48" s="521"/>
      <c r="C48" s="522"/>
      <c r="D48" s="522"/>
      <c r="E48" s="521"/>
      <c r="F48" s="521"/>
      <c r="G48" s="525"/>
      <c r="H48" s="525"/>
    </row>
    <row r="49" spans="1:8" ht="12">
      <c r="A49" s="29"/>
      <c r="B49" s="521"/>
      <c r="C49" s="522"/>
      <c r="D49" s="522"/>
      <c r="E49" s="521"/>
      <c r="F49" s="521"/>
      <c r="G49" s="525"/>
      <c r="H49" s="525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9:H12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SheetLayoutView="100" zoomScalePageLayoutView="0" workbookViewId="0" topLeftCell="A25">
      <selection activeCell="C49" sqref="C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13" customWidth="1"/>
    <col min="4" max="4" width="18.75390625" style="413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84"/>
      <c r="B1" s="384"/>
      <c r="C1" s="385"/>
      <c r="D1" s="385"/>
      <c r="E1" s="182"/>
      <c r="F1" s="182"/>
      <c r="G1" s="182"/>
      <c r="H1" s="182"/>
      <c r="I1" s="182"/>
      <c r="J1" s="182"/>
    </row>
    <row r="2" spans="1:10" ht="12">
      <c r="A2" s="386" t="s">
        <v>381</v>
      </c>
      <c r="B2" s="386"/>
      <c r="C2" s="387"/>
      <c r="D2" s="387"/>
      <c r="E2" s="392"/>
      <c r="F2" s="392"/>
      <c r="G2" s="182"/>
      <c r="H2" s="182"/>
      <c r="I2" s="182"/>
      <c r="J2" s="182"/>
    </row>
    <row r="3" spans="1:10" ht="12">
      <c r="A3" s="386"/>
      <c r="B3" s="386"/>
      <c r="C3" s="387"/>
      <c r="D3" s="387"/>
      <c r="E3" s="393"/>
      <c r="F3" s="393"/>
      <c r="G3" s="182"/>
      <c r="H3" s="182"/>
      <c r="I3" s="182"/>
      <c r="J3" s="182"/>
    </row>
    <row r="4" spans="1:10" ht="15">
      <c r="A4" s="524" t="s">
        <v>382</v>
      </c>
      <c r="B4" s="524" t="str">
        <f>'справка №1-БАЛАНС'!E3</f>
        <v>МЕТАЛИК АД</v>
      </c>
      <c r="C4" s="388" t="s">
        <v>2</v>
      </c>
      <c r="D4" s="344">
        <f>'справка №1-БАЛАНС'!H3</f>
        <v>110004261</v>
      </c>
      <c r="E4" s="392"/>
      <c r="F4" s="392"/>
      <c r="G4" s="182"/>
      <c r="H4" s="182"/>
      <c r="I4" s="182"/>
      <c r="J4" s="182"/>
    </row>
    <row r="5" spans="1:10" ht="24">
      <c r="A5" s="524" t="s">
        <v>273</v>
      </c>
      <c r="B5" s="524" t="str">
        <f>'справка №1-БАЛАНС'!E4</f>
        <v>НЕКОНСОЛИДИРАН </v>
      </c>
      <c r="C5" s="389" t="s">
        <v>4</v>
      </c>
      <c r="D5" s="344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865</v>
      </c>
      <c r="B6" s="590" t="str">
        <f>'справка №1-БАЛАНС'!E5</f>
        <v>01.01.2014 - 31.12.2014</v>
      </c>
      <c r="C6" s="40"/>
      <c r="D6" s="390" t="s">
        <v>274</v>
      </c>
      <c r="E6" s="182"/>
      <c r="F6" s="394"/>
      <c r="G6" s="182"/>
      <c r="H6" s="182"/>
      <c r="I6" s="182"/>
      <c r="J6" s="182"/>
    </row>
    <row r="7" spans="1:7" ht="33.75" customHeight="1">
      <c r="A7" s="395" t="s">
        <v>383</v>
      </c>
      <c r="B7" s="395" t="s">
        <v>8</v>
      </c>
      <c r="C7" s="396" t="s">
        <v>9</v>
      </c>
      <c r="D7" s="396" t="s">
        <v>13</v>
      </c>
      <c r="E7" s="397"/>
      <c r="F7" s="397"/>
      <c r="G7" s="182"/>
    </row>
    <row r="8" spans="1:7" ht="12">
      <c r="A8" s="395" t="s">
        <v>14</v>
      </c>
      <c r="B8" s="395" t="s">
        <v>15</v>
      </c>
      <c r="C8" s="398">
        <v>1</v>
      </c>
      <c r="D8" s="398">
        <v>2</v>
      </c>
      <c r="E8" s="397"/>
      <c r="F8" s="397"/>
      <c r="G8" s="182"/>
    </row>
    <row r="9" spans="1:7" ht="12">
      <c r="A9" s="399" t="s">
        <v>384</v>
      </c>
      <c r="B9" s="400"/>
      <c r="C9" s="93"/>
      <c r="D9" s="93"/>
      <c r="E9" s="181"/>
      <c r="F9" s="181"/>
      <c r="G9" s="182"/>
    </row>
    <row r="10" spans="1:7" ht="12">
      <c r="A10" s="401" t="s">
        <v>385</v>
      </c>
      <c r="B10" s="402" t="s">
        <v>386</v>
      </c>
      <c r="C10" s="92"/>
      <c r="D10" s="92"/>
      <c r="E10" s="181"/>
      <c r="F10" s="181"/>
      <c r="G10" s="182"/>
    </row>
    <row r="11" spans="1:13" ht="12">
      <c r="A11" s="401" t="s">
        <v>387</v>
      </c>
      <c r="B11" s="402" t="s">
        <v>388</v>
      </c>
      <c r="C11" s="92">
        <v>-3</v>
      </c>
      <c r="D11" s="92">
        <v>-3</v>
      </c>
      <c r="E11" s="391"/>
      <c r="F11" s="391"/>
      <c r="G11" s="185"/>
      <c r="H11" s="186"/>
      <c r="I11" s="186"/>
      <c r="J11" s="186"/>
      <c r="K11" s="186"/>
      <c r="L11" s="186"/>
      <c r="M11" s="186"/>
    </row>
    <row r="12" spans="1:13" ht="24">
      <c r="A12" s="401" t="s">
        <v>389</v>
      </c>
      <c r="B12" s="402" t="s">
        <v>390</v>
      </c>
      <c r="C12" s="92"/>
      <c r="D12" s="92"/>
      <c r="E12" s="391"/>
      <c r="F12" s="391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01" t="s">
        <v>391</v>
      </c>
      <c r="B13" s="402" t="s">
        <v>392</v>
      </c>
      <c r="C13" s="92">
        <v>-9</v>
      </c>
      <c r="D13" s="92"/>
      <c r="E13" s="391"/>
      <c r="F13" s="391"/>
      <c r="G13" s="185"/>
      <c r="H13" s="186"/>
      <c r="I13" s="186"/>
      <c r="J13" s="186"/>
      <c r="K13" s="186"/>
      <c r="L13" s="186"/>
      <c r="M13" s="186"/>
    </row>
    <row r="14" spans="1:13" ht="12">
      <c r="A14" s="401" t="s">
        <v>393</v>
      </c>
      <c r="B14" s="402" t="s">
        <v>394</v>
      </c>
      <c r="C14" s="92"/>
      <c r="D14" s="92"/>
      <c r="E14" s="391"/>
      <c r="F14" s="391"/>
      <c r="G14" s="185"/>
      <c r="H14" s="186"/>
      <c r="I14" s="186"/>
      <c r="J14" s="186"/>
      <c r="K14" s="186"/>
      <c r="L14" s="186"/>
      <c r="M14" s="186"/>
    </row>
    <row r="15" spans="1:13" ht="12">
      <c r="A15" s="403" t="s">
        <v>395</v>
      </c>
      <c r="B15" s="402" t="s">
        <v>396</v>
      </c>
      <c r="C15" s="92"/>
      <c r="D15" s="92"/>
      <c r="E15" s="391"/>
      <c r="F15" s="391"/>
      <c r="G15" s="185"/>
      <c r="H15" s="186"/>
      <c r="I15" s="186"/>
      <c r="J15" s="186"/>
      <c r="K15" s="186"/>
      <c r="L15" s="186"/>
      <c r="M15" s="186"/>
    </row>
    <row r="16" spans="1:13" ht="12">
      <c r="A16" s="404" t="s">
        <v>397</v>
      </c>
      <c r="B16" s="402" t="s">
        <v>398</v>
      </c>
      <c r="C16" s="92"/>
      <c r="D16" s="92"/>
      <c r="E16" s="391"/>
      <c r="F16" s="391"/>
      <c r="G16" s="185"/>
      <c r="H16" s="186"/>
      <c r="I16" s="186"/>
      <c r="J16" s="186"/>
      <c r="K16" s="186"/>
      <c r="L16" s="186"/>
      <c r="M16" s="186"/>
    </row>
    <row r="17" spans="1:13" ht="24">
      <c r="A17" s="401" t="s">
        <v>399</v>
      </c>
      <c r="B17" s="402" t="s">
        <v>400</v>
      </c>
      <c r="C17" s="92"/>
      <c r="D17" s="92"/>
      <c r="E17" s="391"/>
      <c r="F17" s="391"/>
      <c r="G17" s="185"/>
      <c r="H17" s="186"/>
      <c r="I17" s="186"/>
      <c r="J17" s="186"/>
      <c r="K17" s="186"/>
      <c r="L17" s="186"/>
      <c r="M17" s="186"/>
    </row>
    <row r="18" spans="1:13" ht="12">
      <c r="A18" s="403" t="s">
        <v>401</v>
      </c>
      <c r="B18" s="405" t="s">
        <v>402</v>
      </c>
      <c r="C18" s="92"/>
      <c r="D18" s="92"/>
      <c r="E18" s="391"/>
      <c r="F18" s="391"/>
      <c r="G18" s="185"/>
      <c r="H18" s="186"/>
      <c r="I18" s="186"/>
      <c r="J18" s="186"/>
      <c r="K18" s="186"/>
      <c r="L18" s="186"/>
      <c r="M18" s="186"/>
    </row>
    <row r="19" spans="1:13" ht="12">
      <c r="A19" s="401" t="s">
        <v>403</v>
      </c>
      <c r="B19" s="402" t="s">
        <v>404</v>
      </c>
      <c r="C19" s="92">
        <v>15</v>
      </c>
      <c r="D19" s="92">
        <v>4</v>
      </c>
      <c r="E19" s="391"/>
      <c r="F19" s="391"/>
      <c r="G19" s="185"/>
      <c r="H19" s="186"/>
      <c r="I19" s="186"/>
      <c r="J19" s="186"/>
      <c r="K19" s="186"/>
      <c r="L19" s="186"/>
      <c r="M19" s="186"/>
    </row>
    <row r="20" spans="1:13" ht="12">
      <c r="A20" s="406" t="s">
        <v>405</v>
      </c>
      <c r="B20" s="407" t="s">
        <v>406</v>
      </c>
      <c r="C20" s="93">
        <f>SUM(C10:C19)</f>
        <v>3</v>
      </c>
      <c r="D20" s="93">
        <f>SUM(D10:D19)</f>
        <v>1</v>
      </c>
      <c r="E20" s="391"/>
      <c r="F20" s="391"/>
      <c r="G20" s="185"/>
      <c r="H20" s="186"/>
      <c r="I20" s="186"/>
      <c r="J20" s="186"/>
      <c r="K20" s="186"/>
      <c r="L20" s="186"/>
      <c r="M20" s="186"/>
    </row>
    <row r="21" spans="1:13" ht="12">
      <c r="A21" s="399" t="s">
        <v>407</v>
      </c>
      <c r="B21" s="408"/>
      <c r="C21" s="409"/>
      <c r="D21" s="409"/>
      <c r="E21" s="391"/>
      <c r="F21" s="391"/>
      <c r="G21" s="185"/>
      <c r="H21" s="186"/>
      <c r="I21" s="186"/>
      <c r="J21" s="186"/>
      <c r="K21" s="186"/>
      <c r="L21" s="186"/>
      <c r="M21" s="186"/>
    </row>
    <row r="22" spans="1:13" ht="12">
      <c r="A22" s="401" t="s">
        <v>408</v>
      </c>
      <c r="B22" s="402" t="s">
        <v>409</v>
      </c>
      <c r="C22" s="92"/>
      <c r="D22" s="92"/>
      <c r="E22" s="391"/>
      <c r="F22" s="391"/>
      <c r="G22" s="185"/>
      <c r="H22" s="186"/>
      <c r="I22" s="186"/>
      <c r="J22" s="186"/>
      <c r="K22" s="186"/>
      <c r="L22" s="186"/>
      <c r="M22" s="186"/>
    </row>
    <row r="23" spans="1:13" ht="12">
      <c r="A23" s="401" t="s">
        <v>410</v>
      </c>
      <c r="B23" s="402" t="s">
        <v>411</v>
      </c>
      <c r="C23" s="92"/>
      <c r="D23" s="92"/>
      <c r="E23" s="391"/>
      <c r="F23" s="391"/>
      <c r="G23" s="185"/>
      <c r="H23" s="186"/>
      <c r="I23" s="186"/>
      <c r="J23" s="186"/>
      <c r="K23" s="186"/>
      <c r="L23" s="186"/>
      <c r="M23" s="186"/>
    </row>
    <row r="24" spans="1:13" ht="12">
      <c r="A24" s="401" t="s">
        <v>412</v>
      </c>
      <c r="B24" s="402" t="s">
        <v>413</v>
      </c>
      <c r="C24" s="92"/>
      <c r="D24" s="92"/>
      <c r="E24" s="391"/>
      <c r="F24" s="391"/>
      <c r="G24" s="185"/>
      <c r="H24" s="186"/>
      <c r="I24" s="186"/>
      <c r="J24" s="186"/>
      <c r="K24" s="186"/>
      <c r="L24" s="186"/>
      <c r="M24" s="186"/>
    </row>
    <row r="25" spans="1:13" ht="12">
      <c r="A25" s="401" t="s">
        <v>414</v>
      </c>
      <c r="B25" s="402" t="s">
        <v>415</v>
      </c>
      <c r="C25" s="92"/>
      <c r="D25" s="92"/>
      <c r="E25" s="391"/>
      <c r="F25" s="391"/>
      <c r="G25" s="185"/>
      <c r="H25" s="186"/>
      <c r="I25" s="186"/>
      <c r="J25" s="186"/>
      <c r="K25" s="186"/>
      <c r="L25" s="186"/>
      <c r="M25" s="186"/>
    </row>
    <row r="26" spans="1:13" ht="12">
      <c r="A26" s="401" t="s">
        <v>416</v>
      </c>
      <c r="B26" s="402" t="s">
        <v>417</v>
      </c>
      <c r="C26" s="92"/>
      <c r="D26" s="92"/>
      <c r="E26" s="391"/>
      <c r="F26" s="391"/>
      <c r="G26" s="185"/>
      <c r="H26" s="186"/>
      <c r="I26" s="186"/>
      <c r="J26" s="186"/>
      <c r="K26" s="186"/>
      <c r="L26" s="186"/>
      <c r="M26" s="186"/>
    </row>
    <row r="27" spans="1:13" ht="12">
      <c r="A27" s="401" t="s">
        <v>418</v>
      </c>
      <c r="B27" s="402" t="s">
        <v>419</v>
      </c>
      <c r="C27" s="92"/>
      <c r="D27" s="92"/>
      <c r="E27" s="391"/>
      <c r="F27" s="391"/>
      <c r="G27" s="185"/>
      <c r="H27" s="186"/>
      <c r="I27" s="186"/>
      <c r="J27" s="186"/>
      <c r="K27" s="186"/>
      <c r="L27" s="186"/>
      <c r="M27" s="186"/>
    </row>
    <row r="28" spans="1:13" ht="12">
      <c r="A28" s="401" t="s">
        <v>420</v>
      </c>
      <c r="B28" s="402" t="s">
        <v>421</v>
      </c>
      <c r="C28" s="92"/>
      <c r="D28" s="92"/>
      <c r="E28" s="391"/>
      <c r="F28" s="391"/>
      <c r="G28" s="185"/>
      <c r="H28" s="186"/>
      <c r="I28" s="186"/>
      <c r="J28" s="186"/>
      <c r="K28" s="186"/>
      <c r="L28" s="186"/>
      <c r="M28" s="186"/>
    </row>
    <row r="29" spans="1:13" ht="12">
      <c r="A29" s="401" t="s">
        <v>422</v>
      </c>
      <c r="B29" s="402" t="s">
        <v>423</v>
      </c>
      <c r="C29" s="92"/>
      <c r="D29" s="92"/>
      <c r="E29" s="391"/>
      <c r="F29" s="391"/>
      <c r="G29" s="185"/>
      <c r="H29" s="186"/>
      <c r="I29" s="186"/>
      <c r="J29" s="186"/>
      <c r="K29" s="186"/>
      <c r="L29" s="186"/>
      <c r="M29" s="186"/>
    </row>
    <row r="30" spans="1:13" ht="12">
      <c r="A30" s="401" t="s">
        <v>401</v>
      </c>
      <c r="B30" s="402" t="s">
        <v>424</v>
      </c>
      <c r="C30" s="92"/>
      <c r="D30" s="92"/>
      <c r="E30" s="391"/>
      <c r="F30" s="391"/>
      <c r="G30" s="185"/>
      <c r="H30" s="186"/>
      <c r="I30" s="186"/>
      <c r="J30" s="186"/>
      <c r="K30" s="186"/>
      <c r="L30" s="186"/>
      <c r="M30" s="186"/>
    </row>
    <row r="31" spans="1:13" ht="12">
      <c r="A31" s="401" t="s">
        <v>425</v>
      </c>
      <c r="B31" s="402" t="s">
        <v>426</v>
      </c>
      <c r="C31" s="92"/>
      <c r="D31" s="92"/>
      <c r="E31" s="391"/>
      <c r="F31" s="391"/>
      <c r="G31" s="185"/>
      <c r="H31" s="186"/>
      <c r="I31" s="186"/>
      <c r="J31" s="186"/>
      <c r="K31" s="186"/>
      <c r="L31" s="186"/>
      <c r="M31" s="186"/>
    </row>
    <row r="32" spans="1:13" ht="12">
      <c r="A32" s="406" t="s">
        <v>427</v>
      </c>
      <c r="B32" s="407" t="s">
        <v>428</v>
      </c>
      <c r="C32" s="93">
        <f>SUM(C22:C31)</f>
        <v>0</v>
      </c>
      <c r="D32" s="93">
        <f>SUM(D22:D31)</f>
        <v>0</v>
      </c>
      <c r="E32" s="391"/>
      <c r="F32" s="391"/>
      <c r="G32" s="185"/>
      <c r="H32" s="186"/>
      <c r="I32" s="186"/>
      <c r="J32" s="186"/>
      <c r="K32" s="186"/>
      <c r="L32" s="186"/>
      <c r="M32" s="186"/>
    </row>
    <row r="33" spans="1:7" ht="12">
      <c r="A33" s="399" t="s">
        <v>429</v>
      </c>
      <c r="B33" s="408"/>
      <c r="C33" s="409"/>
      <c r="D33" s="409"/>
      <c r="E33" s="181"/>
      <c r="F33" s="181"/>
      <c r="G33" s="182"/>
    </row>
    <row r="34" spans="1:7" ht="12">
      <c r="A34" s="401" t="s">
        <v>430</v>
      </c>
      <c r="B34" s="402" t="s">
        <v>431</v>
      </c>
      <c r="C34" s="92"/>
      <c r="D34" s="92"/>
      <c r="E34" s="181"/>
      <c r="F34" s="181"/>
      <c r="G34" s="182"/>
    </row>
    <row r="35" spans="1:7" ht="12">
      <c r="A35" s="403" t="s">
        <v>432</v>
      </c>
      <c r="B35" s="402" t="s">
        <v>433</v>
      </c>
      <c r="C35" s="92"/>
      <c r="D35" s="92"/>
      <c r="E35" s="181"/>
      <c r="F35" s="181"/>
      <c r="G35" s="182"/>
    </row>
    <row r="36" spans="1:7" ht="12">
      <c r="A36" s="401" t="s">
        <v>434</v>
      </c>
      <c r="B36" s="402" t="s">
        <v>435</v>
      </c>
      <c r="C36" s="92"/>
      <c r="D36" s="92"/>
      <c r="E36" s="181"/>
      <c r="F36" s="181"/>
      <c r="G36" s="182"/>
    </row>
    <row r="37" spans="1:7" ht="12">
      <c r="A37" s="401" t="s">
        <v>436</v>
      </c>
      <c r="B37" s="402" t="s">
        <v>437</v>
      </c>
      <c r="C37" s="92"/>
      <c r="D37" s="92"/>
      <c r="E37" s="181"/>
      <c r="F37" s="181"/>
      <c r="G37" s="182"/>
    </row>
    <row r="38" spans="1:7" ht="12">
      <c r="A38" s="401" t="s">
        <v>438</v>
      </c>
      <c r="B38" s="402" t="s">
        <v>439</v>
      </c>
      <c r="C38" s="92"/>
      <c r="D38" s="92"/>
      <c r="E38" s="181"/>
      <c r="F38" s="181"/>
      <c r="G38" s="182"/>
    </row>
    <row r="39" spans="1:7" ht="12">
      <c r="A39" s="401" t="s">
        <v>440</v>
      </c>
      <c r="B39" s="402" t="s">
        <v>441</v>
      </c>
      <c r="C39" s="92"/>
      <c r="D39" s="92"/>
      <c r="E39" s="181"/>
      <c r="F39" s="181"/>
      <c r="G39" s="182"/>
    </row>
    <row r="40" spans="1:7" ht="12">
      <c r="A40" s="401" t="s">
        <v>442</v>
      </c>
      <c r="B40" s="402" t="s">
        <v>443</v>
      </c>
      <c r="C40" s="92"/>
      <c r="D40" s="92"/>
      <c r="E40" s="181"/>
      <c r="F40" s="181"/>
      <c r="G40" s="182"/>
    </row>
    <row r="41" spans="1:8" ht="12">
      <c r="A41" s="401" t="s">
        <v>444</v>
      </c>
      <c r="B41" s="402" t="s">
        <v>445</v>
      </c>
      <c r="C41" s="92"/>
      <c r="D41" s="92"/>
      <c r="E41" s="181"/>
      <c r="F41" s="181"/>
      <c r="G41" s="185"/>
      <c r="H41" s="186"/>
    </row>
    <row r="42" spans="1:8" ht="12">
      <c r="A42" s="406" t="s">
        <v>446</v>
      </c>
      <c r="B42" s="407" t="s">
        <v>447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0" t="s">
        <v>448</v>
      </c>
      <c r="B43" s="407" t="s">
        <v>449</v>
      </c>
      <c r="C43" s="93">
        <f>C42+C32+C20</f>
        <v>3</v>
      </c>
      <c r="D43" s="93">
        <f>D42+D32+D20</f>
        <v>1</v>
      </c>
      <c r="E43" s="181"/>
      <c r="F43" s="181"/>
      <c r="G43" s="185"/>
      <c r="H43" s="186"/>
    </row>
    <row r="44" spans="1:8" ht="12">
      <c r="A44" s="399" t="s">
        <v>450</v>
      </c>
      <c r="B44" s="408" t="s">
        <v>451</v>
      </c>
      <c r="C44" s="93">
        <v>2</v>
      </c>
      <c r="D44" s="184">
        <v>1</v>
      </c>
      <c r="E44" s="181"/>
      <c r="F44" s="181"/>
      <c r="G44" s="185"/>
      <c r="H44" s="186"/>
    </row>
    <row r="45" spans="1:8" ht="12">
      <c r="A45" s="399" t="s">
        <v>452</v>
      </c>
      <c r="B45" s="408" t="s">
        <v>453</v>
      </c>
      <c r="C45" s="93">
        <f>C44+C43</f>
        <v>5</v>
      </c>
      <c r="D45" s="93">
        <v>2</v>
      </c>
      <c r="E45" s="181"/>
      <c r="F45" s="181"/>
      <c r="G45" s="185"/>
      <c r="H45" s="186"/>
    </row>
    <row r="46" spans="1:8" ht="12">
      <c r="A46" s="401" t="s">
        <v>454</v>
      </c>
      <c r="B46" s="408" t="s">
        <v>455</v>
      </c>
      <c r="C46" s="94">
        <v>5</v>
      </c>
      <c r="D46" s="94">
        <v>2</v>
      </c>
      <c r="E46" s="181"/>
      <c r="F46" s="181"/>
      <c r="G46" s="185"/>
      <c r="H46" s="186"/>
    </row>
    <row r="47" spans="1:8" ht="12">
      <c r="A47" s="401" t="s">
        <v>456</v>
      </c>
      <c r="B47" s="408" t="s">
        <v>457</v>
      </c>
      <c r="C47" s="94"/>
      <c r="D47" s="94"/>
      <c r="E47" s="182"/>
      <c r="F47" s="182"/>
      <c r="G47" s="185"/>
      <c r="H47" s="186"/>
    </row>
    <row r="48" spans="1:8" ht="12">
      <c r="A48" s="181"/>
      <c r="B48" s="411"/>
      <c r="C48" s="412"/>
      <c r="D48" s="412"/>
      <c r="E48" s="182"/>
      <c r="F48" s="182"/>
      <c r="G48" s="185"/>
      <c r="H48" s="186"/>
    </row>
    <row r="49" spans="1:8" ht="12">
      <c r="A49" s="534" t="s">
        <v>868</v>
      </c>
      <c r="B49" s="535"/>
      <c r="C49" s="533"/>
      <c r="D49" s="536"/>
      <c r="E49" s="414"/>
      <c r="F49" s="182"/>
      <c r="G49" s="185"/>
      <c r="H49" s="186"/>
    </row>
    <row r="50" spans="1:8" ht="12">
      <c r="A50" s="537"/>
      <c r="B50" s="535" t="s">
        <v>380</v>
      </c>
      <c r="C50" s="596"/>
      <c r="D50" s="596"/>
      <c r="G50" s="186"/>
      <c r="H50" s="186"/>
    </row>
    <row r="51" spans="1:8" ht="12">
      <c r="A51" s="537"/>
      <c r="B51" s="537"/>
      <c r="C51" s="533"/>
      <c r="D51" s="533"/>
      <c r="G51" s="186"/>
      <c r="H51" s="186"/>
    </row>
    <row r="52" spans="1:8" ht="12">
      <c r="A52" s="537"/>
      <c r="B52" s="535" t="s">
        <v>780</v>
      </c>
      <c r="C52" s="596"/>
      <c r="D52" s="596"/>
      <c r="G52" s="186"/>
      <c r="H52" s="186"/>
    </row>
    <row r="53" spans="1:8" ht="12">
      <c r="A53" s="537"/>
      <c r="B53" s="537"/>
      <c r="C53" s="533"/>
      <c r="D53" s="533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6" bottom="0.75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view="pageBreakPreview" zoomScaleSheetLayoutView="100" zoomScalePageLayoutView="0" workbookViewId="0" topLeftCell="A19">
      <selection activeCell="A34" sqref="A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5"/>
      <c r="C3" s="599" t="str">
        <f>'справка №1-БАЛАНС'!E3</f>
        <v>МЕТАЛИК АД</v>
      </c>
      <c r="D3" s="600"/>
      <c r="E3" s="600"/>
      <c r="F3" s="600"/>
      <c r="G3" s="600"/>
      <c r="H3" s="565"/>
      <c r="I3" s="565"/>
      <c r="J3" s="2"/>
      <c r="K3" s="564" t="s">
        <v>2</v>
      </c>
      <c r="L3" s="564"/>
      <c r="M3" s="583">
        <f>'справка №1-БАЛАНС'!H3</f>
        <v>110004261</v>
      </c>
      <c r="N3" s="3"/>
    </row>
    <row r="4" spans="1:15" s="5" customFormat="1" ht="13.5" customHeight="1">
      <c r="A4" s="6" t="s">
        <v>459</v>
      </c>
      <c r="B4" s="565"/>
      <c r="C4" s="599" t="str">
        <f>'справка №1-БАЛАНС'!E4</f>
        <v>НЕКОНСОЛИДИРАН </v>
      </c>
      <c r="D4" s="599"/>
      <c r="E4" s="601"/>
      <c r="F4" s="599"/>
      <c r="G4" s="599"/>
      <c r="H4" s="524"/>
      <c r="I4" s="524"/>
      <c r="J4" s="585"/>
      <c r="K4" s="573" t="s">
        <v>4</v>
      </c>
      <c r="L4" s="573"/>
      <c r="M4" s="584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3"/>
      <c r="C5" s="599" t="str">
        <f>'справка №1-БАЛАНС'!E5</f>
        <v>01.01.2014 - 31.12.2014</v>
      </c>
      <c r="D5" s="600"/>
      <c r="E5" s="600"/>
      <c r="F5" s="600"/>
      <c r="G5" s="600"/>
      <c r="H5" s="565"/>
      <c r="I5" s="565"/>
      <c r="J5" s="190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460</v>
      </c>
      <c r="E6" s="232"/>
      <c r="F6" s="232"/>
      <c r="G6" s="232"/>
      <c r="H6" s="232"/>
      <c r="I6" s="232" t="s">
        <v>461</v>
      </c>
      <c r="J6" s="253"/>
      <c r="K6" s="239"/>
      <c r="L6" s="230"/>
      <c r="M6" s="233"/>
      <c r="N6" s="189"/>
    </row>
    <row r="7" spans="1:14" s="15" customFormat="1" ht="60">
      <c r="A7" s="261" t="s">
        <v>462</v>
      </c>
      <c r="B7" s="265" t="s">
        <v>463</v>
      </c>
      <c r="C7" s="231" t="s">
        <v>464</v>
      </c>
      <c r="D7" s="262" t="s">
        <v>465</v>
      </c>
      <c r="E7" s="230" t="s">
        <v>466</v>
      </c>
      <c r="F7" s="13" t="s">
        <v>467</v>
      </c>
      <c r="G7" s="13"/>
      <c r="H7" s="13"/>
      <c r="I7" s="230" t="s">
        <v>468</v>
      </c>
      <c r="J7" s="254" t="s">
        <v>469</v>
      </c>
      <c r="K7" s="231" t="s">
        <v>470</v>
      </c>
      <c r="L7" s="231" t="s">
        <v>471</v>
      </c>
      <c r="M7" s="259" t="s">
        <v>472</v>
      </c>
      <c r="N7" s="189"/>
    </row>
    <row r="8" spans="1:14" s="15" customFormat="1" ht="22.5" customHeight="1">
      <c r="A8" s="258"/>
      <c r="B8" s="266"/>
      <c r="C8" s="232"/>
      <c r="D8" s="263"/>
      <c r="E8" s="232"/>
      <c r="F8" s="12" t="s">
        <v>473</v>
      </c>
      <c r="G8" s="12" t="s">
        <v>474</v>
      </c>
      <c r="H8" s="12" t="s">
        <v>475</v>
      </c>
      <c r="I8" s="232"/>
      <c r="J8" s="255"/>
      <c r="K8" s="232"/>
      <c r="L8" s="232"/>
      <c r="M8" s="234"/>
      <c r="N8" s="189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476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59</v>
      </c>
      <c r="D11" s="96">
        <f>'справка №1-БАЛАНС'!H19</f>
        <v>0</v>
      </c>
      <c r="E11" s="96">
        <f>'справка №1-БАЛАНС'!H20</f>
        <v>184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57</v>
      </c>
      <c r="J11" s="96">
        <f>'справка №1-БАЛАНС'!H29+'справка №1-БАЛАНС'!H32</f>
        <v>-784</v>
      </c>
      <c r="K11" s="98"/>
      <c r="L11" s="415">
        <f>SUM(C11:K11)</f>
        <v>-484</v>
      </c>
      <c r="M11" s="96">
        <f>'справка №1-БАЛАНС'!H39</f>
        <v>0</v>
      </c>
      <c r="N11" s="252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15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15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15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59</v>
      </c>
      <c r="D15" s="99">
        <f aca="true" t="shared" si="2" ref="D15:M15">D11+D12</f>
        <v>0</v>
      </c>
      <c r="E15" s="99">
        <f t="shared" si="2"/>
        <v>184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57</v>
      </c>
      <c r="J15" s="99">
        <f t="shared" si="2"/>
        <v>-784</v>
      </c>
      <c r="K15" s="99">
        <f t="shared" si="2"/>
        <v>0</v>
      </c>
      <c r="L15" s="415">
        <f t="shared" si="1"/>
        <v>-484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5"/>
      <c r="D16" s="236"/>
      <c r="E16" s="236"/>
      <c r="F16" s="236"/>
      <c r="G16" s="236"/>
      <c r="H16" s="237"/>
      <c r="I16" s="251">
        <f>'справка №1-БАЛАНС'!G31</f>
        <v>0</v>
      </c>
      <c r="J16" s="416">
        <f>+'справка №1-БАЛАНС'!G32</f>
        <v>-36</v>
      </c>
      <c r="K16" s="98"/>
      <c r="L16" s="415">
        <f t="shared" si="1"/>
        <v>-36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15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/>
      <c r="J18" s="98"/>
      <c r="K18" s="98"/>
      <c r="L18" s="415">
        <f t="shared" si="1"/>
        <v>0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/>
      <c r="I19" s="98"/>
      <c r="J19" s="98"/>
      <c r="K19" s="98"/>
      <c r="L19" s="415">
        <f t="shared" si="1"/>
        <v>0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15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15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15">
        <f t="shared" si="1"/>
        <v>0</v>
      </c>
      <c r="M22" s="238"/>
      <c r="N22" s="19"/>
    </row>
    <row r="23" spans="1:14" ht="12">
      <c r="A23" s="21" t="s">
        <v>502</v>
      </c>
      <c r="B23" s="16" t="s">
        <v>503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15">
        <f t="shared" si="1"/>
        <v>0</v>
      </c>
      <c r="M23" s="238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15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15">
        <f t="shared" si="1"/>
        <v>0</v>
      </c>
      <c r="M25" s="238"/>
      <c r="N25" s="19"/>
    </row>
    <row r="26" spans="1:14" ht="12">
      <c r="A26" s="21" t="s">
        <v>502</v>
      </c>
      <c r="B26" s="16" t="s">
        <v>507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15">
        <f t="shared" si="1"/>
        <v>0</v>
      </c>
      <c r="M26" s="238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15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/>
      <c r="F28" s="98"/>
      <c r="G28" s="98"/>
      <c r="H28" s="98"/>
      <c r="I28" s="98"/>
      <c r="J28" s="98"/>
      <c r="K28" s="98"/>
      <c r="L28" s="415">
        <f t="shared" si="1"/>
        <v>0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59</v>
      </c>
      <c r="D29" s="97">
        <f aca="true" t="shared" si="6" ref="D29:M29">D17+D20+D21+D24+D28+D27+D15+D16</f>
        <v>0</v>
      </c>
      <c r="E29" s="97">
        <f t="shared" si="6"/>
        <v>184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57</v>
      </c>
      <c r="J29" s="97">
        <f t="shared" si="6"/>
        <v>-820</v>
      </c>
      <c r="K29" s="97">
        <f t="shared" si="6"/>
        <v>0</v>
      </c>
      <c r="L29" s="415">
        <f t="shared" si="1"/>
        <v>-520</v>
      </c>
      <c r="M29" s="97">
        <f t="shared" si="6"/>
        <v>0</v>
      </c>
      <c r="N29" s="252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15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15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59</v>
      </c>
      <c r="D32" s="97">
        <f t="shared" si="7"/>
        <v>0</v>
      </c>
      <c r="E32" s="97">
        <f t="shared" si="7"/>
        <v>184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57</v>
      </c>
      <c r="J32" s="97">
        <f t="shared" si="7"/>
        <v>-820</v>
      </c>
      <c r="K32" s="97">
        <f t="shared" si="7"/>
        <v>0</v>
      </c>
      <c r="L32" s="415">
        <f t="shared" si="1"/>
        <v>-520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17"/>
      <c r="B33" s="418"/>
      <c r="C33" s="23"/>
      <c r="D33" s="23"/>
      <c r="E33" s="23"/>
      <c r="F33" s="23"/>
      <c r="G33" s="23"/>
      <c r="H33" s="23"/>
      <c r="I33" s="23"/>
      <c r="J33" s="23"/>
      <c r="K33" s="23"/>
      <c r="L33" s="419"/>
      <c r="M33" s="419"/>
      <c r="N33" s="19"/>
    </row>
    <row r="34" spans="1:14" ht="23.25" customHeight="1">
      <c r="A34" s="417"/>
      <c r="B34" s="418"/>
      <c r="C34" s="23"/>
      <c r="D34" s="23"/>
      <c r="E34" s="23"/>
      <c r="F34" s="23"/>
      <c r="G34" s="23"/>
      <c r="H34" s="23"/>
      <c r="I34" s="23"/>
      <c r="J34" s="23"/>
      <c r="K34" s="23"/>
      <c r="L34" s="419"/>
      <c r="M34" s="420"/>
      <c r="N34" s="19"/>
    </row>
    <row r="35" spans="1:14" ht="12">
      <c r="A35" s="553" t="s">
        <v>869</v>
      </c>
      <c r="B35" s="37"/>
      <c r="C35" s="24"/>
      <c r="D35" s="598" t="s">
        <v>520</v>
      </c>
      <c r="E35" s="598"/>
      <c r="F35" s="598"/>
      <c r="G35" s="598"/>
      <c r="H35" s="598"/>
      <c r="I35" s="598"/>
      <c r="J35" s="24" t="s">
        <v>856</v>
      </c>
      <c r="K35" s="24"/>
      <c r="L35" s="598"/>
      <c r="M35" s="598"/>
      <c r="N35" s="19"/>
    </row>
    <row r="36" spans="1:13" ht="12">
      <c r="A36" s="421"/>
      <c r="B36" s="422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4"/>
    </row>
    <row r="37" spans="1:13" ht="12">
      <c r="A37" s="421"/>
      <c r="B37" s="422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4"/>
    </row>
    <row r="38" spans="1:13" ht="12">
      <c r="A38" s="421"/>
      <c r="B38" s="422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4"/>
    </row>
    <row r="39" spans="1:13" ht="12">
      <c r="A39" s="421"/>
      <c r="B39" s="422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4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118110236220472" right="0.4724409448818898" top="0.7874015748031497" bottom="0.4330708661417323" header="0.35433070866141736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view="pageBreakPreview" zoomScaleSheetLayoutView="100" zoomScalePageLayoutView="0" workbookViewId="0" topLeftCell="H19">
      <selection activeCell="S43" sqref="S4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25"/>
      <c r="B1" s="426" t="s">
        <v>521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5"/>
      <c r="N1" s="425"/>
      <c r="O1" s="425"/>
      <c r="P1" s="425"/>
      <c r="Q1" s="425"/>
      <c r="R1" s="425"/>
    </row>
    <row r="2" spans="1:18" ht="16.5" customHeight="1">
      <c r="A2" s="615" t="s">
        <v>382</v>
      </c>
      <c r="B2" s="603"/>
      <c r="C2" s="576"/>
      <c r="D2" s="576"/>
      <c r="E2" s="599" t="str">
        <f>'справка №1-БАЛАНС'!E3</f>
        <v>МЕТАЛИК АД</v>
      </c>
      <c r="F2" s="616"/>
      <c r="G2" s="616"/>
      <c r="H2" s="576"/>
      <c r="I2" s="432"/>
      <c r="J2" s="432"/>
      <c r="K2" s="432"/>
      <c r="L2" s="432"/>
      <c r="M2" s="618" t="s">
        <v>2</v>
      </c>
      <c r="N2" s="602"/>
      <c r="O2" s="602"/>
      <c r="P2" s="619">
        <f>'справка №1-БАЛАНС'!H3</f>
        <v>110004261</v>
      </c>
      <c r="Q2" s="619"/>
      <c r="R2" s="344"/>
    </row>
    <row r="3" spans="1:18" ht="15">
      <c r="A3" s="615" t="s">
        <v>5</v>
      </c>
      <c r="B3" s="603"/>
      <c r="C3" s="577"/>
      <c r="D3" s="577"/>
      <c r="E3" s="599" t="str">
        <f>'справка №1-БАЛАНС'!E5</f>
        <v>01.01.2014 - 31.12.2014</v>
      </c>
      <c r="F3" s="617"/>
      <c r="G3" s="617"/>
      <c r="H3" s="434"/>
      <c r="I3" s="434"/>
      <c r="J3" s="434"/>
      <c r="K3" s="434"/>
      <c r="L3" s="434"/>
      <c r="M3" s="620" t="s">
        <v>4</v>
      </c>
      <c r="N3" s="620"/>
      <c r="O3" s="568"/>
      <c r="P3" s="621" t="str">
        <f>'справка №1-БАЛАНС'!H4</f>
        <v> </v>
      </c>
      <c r="Q3" s="621"/>
      <c r="R3" s="345"/>
    </row>
    <row r="4" spans="1:18" ht="12.75">
      <c r="A4" s="427" t="s">
        <v>522</v>
      </c>
      <c r="B4" s="433"/>
      <c r="C4" s="433"/>
      <c r="D4" s="434"/>
      <c r="E4" s="606"/>
      <c r="F4" s="607"/>
      <c r="G4" s="607"/>
      <c r="H4" s="434"/>
      <c r="I4" s="434"/>
      <c r="J4" s="434"/>
      <c r="K4" s="434"/>
      <c r="L4" s="434"/>
      <c r="M4" s="434"/>
      <c r="N4" s="434"/>
      <c r="O4" s="434"/>
      <c r="P4" s="434"/>
      <c r="Q4" s="429"/>
      <c r="R4" s="429" t="s">
        <v>523</v>
      </c>
    </row>
    <row r="5" spans="1:18" s="44" customFormat="1" ht="30.75" customHeight="1">
      <c r="A5" s="608" t="s">
        <v>462</v>
      </c>
      <c r="B5" s="609"/>
      <c r="C5" s="612" t="s">
        <v>8</v>
      </c>
      <c r="D5" s="440" t="s">
        <v>524</v>
      </c>
      <c r="E5" s="440"/>
      <c r="F5" s="440"/>
      <c r="G5" s="440"/>
      <c r="H5" s="440" t="s">
        <v>525</v>
      </c>
      <c r="I5" s="440"/>
      <c r="J5" s="604" t="s">
        <v>526</v>
      </c>
      <c r="K5" s="440" t="s">
        <v>527</v>
      </c>
      <c r="L5" s="440"/>
      <c r="M5" s="440"/>
      <c r="N5" s="440"/>
      <c r="O5" s="440" t="s">
        <v>525</v>
      </c>
      <c r="P5" s="440"/>
      <c r="Q5" s="604" t="s">
        <v>528</v>
      </c>
      <c r="R5" s="604" t="s">
        <v>529</v>
      </c>
    </row>
    <row r="6" spans="1:18" s="44" customFormat="1" ht="48">
      <c r="A6" s="610"/>
      <c r="B6" s="611"/>
      <c r="C6" s="613"/>
      <c r="D6" s="441" t="s">
        <v>530</v>
      </c>
      <c r="E6" s="441" t="s">
        <v>531</v>
      </c>
      <c r="F6" s="441" t="s">
        <v>532</v>
      </c>
      <c r="G6" s="441" t="s">
        <v>533</v>
      </c>
      <c r="H6" s="441" t="s">
        <v>534</v>
      </c>
      <c r="I6" s="441" t="s">
        <v>535</v>
      </c>
      <c r="J6" s="605"/>
      <c r="K6" s="441" t="s">
        <v>530</v>
      </c>
      <c r="L6" s="441" t="s">
        <v>536</v>
      </c>
      <c r="M6" s="441" t="s">
        <v>537</v>
      </c>
      <c r="N6" s="441" t="s">
        <v>538</v>
      </c>
      <c r="O6" s="441" t="s">
        <v>534</v>
      </c>
      <c r="P6" s="441" t="s">
        <v>535</v>
      </c>
      <c r="Q6" s="605"/>
      <c r="R6" s="605"/>
    </row>
    <row r="7" spans="1:18" s="44" customFormat="1" ht="12">
      <c r="A7" s="443" t="s">
        <v>539</v>
      </c>
      <c r="B7" s="443"/>
      <c r="C7" s="444" t="s">
        <v>15</v>
      </c>
      <c r="D7" s="441">
        <v>1</v>
      </c>
      <c r="E7" s="441">
        <v>2</v>
      </c>
      <c r="F7" s="441">
        <v>3</v>
      </c>
      <c r="G7" s="441">
        <v>4</v>
      </c>
      <c r="H7" s="441">
        <v>5</v>
      </c>
      <c r="I7" s="441">
        <v>6</v>
      </c>
      <c r="J7" s="441">
        <v>7</v>
      </c>
      <c r="K7" s="441">
        <v>8</v>
      </c>
      <c r="L7" s="441">
        <v>9</v>
      </c>
      <c r="M7" s="441">
        <v>10</v>
      </c>
      <c r="N7" s="441">
        <v>11</v>
      </c>
      <c r="O7" s="441">
        <v>12</v>
      </c>
      <c r="P7" s="441">
        <v>13</v>
      </c>
      <c r="Q7" s="441">
        <v>14</v>
      </c>
      <c r="R7" s="441">
        <v>15</v>
      </c>
    </row>
    <row r="8" spans="1:18" ht="27" customHeight="1">
      <c r="A8" s="445" t="s">
        <v>540</v>
      </c>
      <c r="B8" s="446" t="s">
        <v>541</v>
      </c>
      <c r="C8" s="447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</row>
    <row r="9" spans="1:28" ht="12">
      <c r="A9" s="449" t="s">
        <v>542</v>
      </c>
      <c r="B9" s="449" t="s">
        <v>543</v>
      </c>
      <c r="C9" s="450" t="s">
        <v>544</v>
      </c>
      <c r="D9" s="242">
        <v>91</v>
      </c>
      <c r="E9" s="242"/>
      <c r="F9" s="242"/>
      <c r="G9" s="113">
        <f>D9+E9-F9</f>
        <v>91</v>
      </c>
      <c r="H9" s="103"/>
      <c r="I9" s="103"/>
      <c r="J9" s="113">
        <f>G9+H9-I9</f>
        <v>91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49" t="s">
        <v>545</v>
      </c>
      <c r="B10" s="449" t="s">
        <v>546</v>
      </c>
      <c r="C10" s="450" t="s">
        <v>547</v>
      </c>
      <c r="D10" s="242">
        <v>431</v>
      </c>
      <c r="E10" s="242"/>
      <c r="F10" s="242"/>
      <c r="G10" s="113">
        <f aca="true" t="shared" si="2" ref="G10:G39">D10+E10-F10</f>
        <v>431</v>
      </c>
      <c r="H10" s="103"/>
      <c r="I10" s="103"/>
      <c r="J10" s="113">
        <f aca="true" t="shared" si="3" ref="J10:J39">G10+H10-I10</f>
        <v>431</v>
      </c>
      <c r="K10" s="103">
        <v>256</v>
      </c>
      <c r="L10" s="103">
        <v>17</v>
      </c>
      <c r="M10" s="103"/>
      <c r="N10" s="113">
        <f aca="true" t="shared" si="4" ref="N10:N39">K10+L10-M10</f>
        <v>273</v>
      </c>
      <c r="O10" s="103"/>
      <c r="P10" s="103"/>
      <c r="Q10" s="113">
        <f t="shared" si="0"/>
        <v>273</v>
      </c>
      <c r="R10" s="113">
        <f t="shared" si="1"/>
        <v>158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49" t="s">
        <v>548</v>
      </c>
      <c r="B11" s="449" t="s">
        <v>549</v>
      </c>
      <c r="C11" s="450" t="s">
        <v>550</v>
      </c>
      <c r="D11" s="242"/>
      <c r="E11" s="242"/>
      <c r="F11" s="242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49" t="s">
        <v>551</v>
      </c>
      <c r="B12" s="449" t="s">
        <v>552</v>
      </c>
      <c r="C12" s="450" t="s">
        <v>553</v>
      </c>
      <c r="D12" s="242">
        <v>16</v>
      </c>
      <c r="E12" s="242"/>
      <c r="F12" s="242"/>
      <c r="G12" s="113">
        <f t="shared" si="2"/>
        <v>16</v>
      </c>
      <c r="H12" s="103"/>
      <c r="I12" s="103"/>
      <c r="J12" s="113">
        <f t="shared" si="3"/>
        <v>16</v>
      </c>
      <c r="K12" s="103">
        <v>8</v>
      </c>
      <c r="L12" s="103"/>
      <c r="M12" s="103"/>
      <c r="N12" s="113">
        <f t="shared" si="4"/>
        <v>8</v>
      </c>
      <c r="O12" s="103"/>
      <c r="P12" s="103"/>
      <c r="Q12" s="113">
        <f t="shared" si="0"/>
        <v>8</v>
      </c>
      <c r="R12" s="113">
        <f t="shared" si="1"/>
        <v>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49" t="s">
        <v>554</v>
      </c>
      <c r="B13" s="449" t="s">
        <v>555</v>
      </c>
      <c r="C13" s="450" t="s">
        <v>556</v>
      </c>
      <c r="D13" s="242">
        <v>3</v>
      </c>
      <c r="E13" s="242"/>
      <c r="F13" s="242"/>
      <c r="G13" s="113">
        <f t="shared" si="2"/>
        <v>3</v>
      </c>
      <c r="H13" s="103"/>
      <c r="I13" s="103"/>
      <c r="J13" s="113">
        <f t="shared" si="3"/>
        <v>3</v>
      </c>
      <c r="K13" s="103">
        <v>3</v>
      </c>
      <c r="L13" s="103"/>
      <c r="M13" s="103"/>
      <c r="N13" s="113">
        <f t="shared" si="4"/>
        <v>3</v>
      </c>
      <c r="O13" s="103"/>
      <c r="P13" s="103"/>
      <c r="Q13" s="113">
        <f t="shared" si="0"/>
        <v>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49" t="s">
        <v>557</v>
      </c>
      <c r="B14" s="449" t="s">
        <v>558</v>
      </c>
      <c r="C14" s="450" t="s">
        <v>559</v>
      </c>
      <c r="D14" s="242"/>
      <c r="E14" s="242"/>
      <c r="F14" s="242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54" t="s">
        <v>857</v>
      </c>
      <c r="B15" s="457" t="s">
        <v>858</v>
      </c>
      <c r="C15" s="555" t="s">
        <v>859</v>
      </c>
      <c r="D15" s="556"/>
      <c r="E15" s="556"/>
      <c r="F15" s="556"/>
      <c r="G15" s="113">
        <f t="shared" si="2"/>
        <v>0</v>
      </c>
      <c r="H15" s="557"/>
      <c r="I15" s="557"/>
      <c r="J15" s="113">
        <f t="shared" si="3"/>
        <v>0</v>
      </c>
      <c r="K15" s="557"/>
      <c r="L15" s="557"/>
      <c r="M15" s="557"/>
      <c r="N15" s="113">
        <f t="shared" si="4"/>
        <v>0</v>
      </c>
      <c r="O15" s="557"/>
      <c r="P15" s="557"/>
      <c r="Q15" s="113">
        <f t="shared" si="0"/>
        <v>0</v>
      </c>
      <c r="R15" s="113">
        <f t="shared" si="1"/>
        <v>0</v>
      </c>
      <c r="S15" s="558"/>
      <c r="T15" s="558"/>
      <c r="U15" s="558"/>
      <c r="V15" s="558"/>
      <c r="W15" s="558"/>
      <c r="X15" s="558"/>
      <c r="Y15" s="558"/>
      <c r="Z15" s="558"/>
      <c r="AA15" s="558"/>
      <c r="AB15" s="558"/>
    </row>
    <row r="16" spans="1:28" ht="12">
      <c r="A16" s="449" t="s">
        <v>560</v>
      </c>
      <c r="B16" s="246" t="s">
        <v>561</v>
      </c>
      <c r="C16" s="450" t="s">
        <v>562</v>
      </c>
      <c r="D16" s="242">
        <v>1</v>
      </c>
      <c r="E16" s="242"/>
      <c r="F16" s="242"/>
      <c r="G16" s="113">
        <f t="shared" si="2"/>
        <v>1</v>
      </c>
      <c r="H16" s="103"/>
      <c r="I16" s="103"/>
      <c r="J16" s="113">
        <f t="shared" si="3"/>
        <v>1</v>
      </c>
      <c r="K16" s="103">
        <v>1</v>
      </c>
      <c r="L16" s="103"/>
      <c r="M16" s="103"/>
      <c r="N16" s="113">
        <f t="shared" si="4"/>
        <v>1</v>
      </c>
      <c r="O16" s="103"/>
      <c r="P16" s="103"/>
      <c r="Q16" s="113">
        <f aca="true" t="shared" si="5" ref="Q16:Q25">N16+O16-P16</f>
        <v>1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49"/>
      <c r="B17" s="451" t="s">
        <v>563</v>
      </c>
      <c r="C17" s="452" t="s">
        <v>564</v>
      </c>
      <c r="D17" s="247">
        <f>SUM(D9:D16)</f>
        <v>542</v>
      </c>
      <c r="E17" s="247">
        <f>SUM(E9:E16)</f>
        <v>0</v>
      </c>
      <c r="F17" s="247">
        <f>SUM(F9:F16)</f>
        <v>0</v>
      </c>
      <c r="G17" s="113">
        <f t="shared" si="2"/>
        <v>542</v>
      </c>
      <c r="H17" s="114">
        <f>SUM(H9:H16)</f>
        <v>0</v>
      </c>
      <c r="I17" s="114">
        <f>SUM(I9:I16)</f>
        <v>0</v>
      </c>
      <c r="J17" s="113">
        <f t="shared" si="3"/>
        <v>542</v>
      </c>
      <c r="K17" s="114">
        <f>SUM(K9:K16)</f>
        <v>268</v>
      </c>
      <c r="L17" s="114">
        <f>SUM(L9:L16)</f>
        <v>17</v>
      </c>
      <c r="M17" s="114">
        <f>SUM(M9:M16)</f>
        <v>0</v>
      </c>
      <c r="N17" s="113">
        <f t="shared" si="4"/>
        <v>285</v>
      </c>
      <c r="O17" s="114">
        <f>SUM(O9:O16)</f>
        <v>0</v>
      </c>
      <c r="P17" s="114">
        <f>SUM(P9:P16)</f>
        <v>0</v>
      </c>
      <c r="Q17" s="113">
        <f t="shared" si="5"/>
        <v>285</v>
      </c>
      <c r="R17" s="113">
        <f t="shared" si="6"/>
        <v>257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53" t="s">
        <v>565</v>
      </c>
      <c r="B18" s="454" t="s">
        <v>566</v>
      </c>
      <c r="C18" s="452" t="s">
        <v>567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55" t="s">
        <v>568</v>
      </c>
      <c r="B19" s="454" t="s">
        <v>569</v>
      </c>
      <c r="C19" s="452" t="s">
        <v>570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56" t="s">
        <v>571</v>
      </c>
      <c r="B20" s="446" t="s">
        <v>572</v>
      </c>
      <c r="C20" s="450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49" t="s">
        <v>542</v>
      </c>
      <c r="B21" s="449" t="s">
        <v>573</v>
      </c>
      <c r="C21" s="450" t="s">
        <v>574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49" t="s">
        <v>545</v>
      </c>
      <c r="B22" s="449" t="s">
        <v>575</v>
      </c>
      <c r="C22" s="450" t="s">
        <v>576</v>
      </c>
      <c r="D22" s="242"/>
      <c r="E22" s="242"/>
      <c r="F22" s="242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57" t="s">
        <v>548</v>
      </c>
      <c r="B23" s="457" t="s">
        <v>577</v>
      </c>
      <c r="C23" s="450" t="s">
        <v>578</v>
      </c>
      <c r="D23" s="242"/>
      <c r="E23" s="242"/>
      <c r="F23" s="242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49" t="s">
        <v>551</v>
      </c>
      <c r="B24" s="458" t="s">
        <v>561</v>
      </c>
      <c r="C24" s="450" t="s">
        <v>579</v>
      </c>
      <c r="D24" s="242"/>
      <c r="E24" s="242"/>
      <c r="F24" s="242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49"/>
      <c r="B25" s="451" t="s">
        <v>837</v>
      </c>
      <c r="C25" s="459" t="s">
        <v>581</v>
      </c>
      <c r="D25" s="243">
        <f>SUM(D21:D24)</f>
        <v>0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56" t="s">
        <v>582</v>
      </c>
      <c r="B26" s="460" t="s">
        <v>583</v>
      </c>
      <c r="C26" s="461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65"/>
    </row>
    <row r="27" spans="1:28" ht="12">
      <c r="A27" s="449" t="s">
        <v>542</v>
      </c>
      <c r="B27" s="462" t="s">
        <v>852</v>
      </c>
      <c r="C27" s="463" t="s">
        <v>584</v>
      </c>
      <c r="D27" s="245">
        <f>SUM(D28:D31)</f>
        <v>5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</v>
      </c>
      <c r="H27" s="109">
        <f t="shared" si="8"/>
        <v>0</v>
      </c>
      <c r="I27" s="109">
        <f t="shared" si="8"/>
        <v>0</v>
      </c>
      <c r="J27" s="110">
        <f t="shared" si="3"/>
        <v>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49"/>
      <c r="B28" s="449" t="s">
        <v>106</v>
      </c>
      <c r="C28" s="450" t="s">
        <v>585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49"/>
      <c r="B29" s="449" t="s">
        <v>108</v>
      </c>
      <c r="C29" s="450" t="s">
        <v>586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49"/>
      <c r="B30" s="449" t="s">
        <v>112</v>
      </c>
      <c r="C30" s="450" t="s">
        <v>587</v>
      </c>
      <c r="D30" s="242">
        <v>5</v>
      </c>
      <c r="E30" s="242"/>
      <c r="F30" s="242"/>
      <c r="G30" s="113">
        <f t="shared" si="2"/>
        <v>5</v>
      </c>
      <c r="H30" s="111"/>
      <c r="I30" s="111"/>
      <c r="J30" s="113">
        <f t="shared" si="3"/>
        <v>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49"/>
      <c r="B31" s="449" t="s">
        <v>114</v>
      </c>
      <c r="C31" s="450" t="s">
        <v>588</v>
      </c>
      <c r="D31" s="242"/>
      <c r="E31" s="242"/>
      <c r="F31" s="242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49" t="s">
        <v>545</v>
      </c>
      <c r="B32" s="462" t="s">
        <v>589</v>
      </c>
      <c r="C32" s="450" t="s">
        <v>590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49"/>
      <c r="B33" s="464" t="s">
        <v>120</v>
      </c>
      <c r="C33" s="450" t="s">
        <v>591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49"/>
      <c r="B34" s="464" t="s">
        <v>592</v>
      </c>
      <c r="C34" s="450" t="s">
        <v>593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49"/>
      <c r="B35" s="464" t="s">
        <v>594</v>
      </c>
      <c r="C35" s="450" t="s">
        <v>595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49"/>
      <c r="B36" s="464" t="s">
        <v>596</v>
      </c>
      <c r="C36" s="450" t="s">
        <v>597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49" t="s">
        <v>548</v>
      </c>
      <c r="B37" s="464" t="s">
        <v>561</v>
      </c>
      <c r="C37" s="450" t="s">
        <v>598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49"/>
      <c r="B38" s="451" t="s">
        <v>853</v>
      </c>
      <c r="C38" s="452" t="s">
        <v>600</v>
      </c>
      <c r="D38" s="247">
        <f>D27+D32+D37</f>
        <v>5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</v>
      </c>
      <c r="H38" s="114">
        <f t="shared" si="12"/>
        <v>0</v>
      </c>
      <c r="I38" s="114">
        <f t="shared" si="12"/>
        <v>0</v>
      </c>
      <c r="J38" s="113">
        <f t="shared" si="3"/>
        <v>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53" t="s">
        <v>601</v>
      </c>
      <c r="B39" s="453" t="s">
        <v>602</v>
      </c>
      <c r="C39" s="452" t="s">
        <v>603</v>
      </c>
      <c r="D39" s="588"/>
      <c r="E39" s="588"/>
      <c r="F39" s="588"/>
      <c r="G39" s="113">
        <f t="shared" si="2"/>
        <v>0</v>
      </c>
      <c r="H39" s="588"/>
      <c r="I39" s="588"/>
      <c r="J39" s="113">
        <f t="shared" si="3"/>
        <v>0</v>
      </c>
      <c r="K39" s="588"/>
      <c r="L39" s="588"/>
      <c r="M39" s="588"/>
      <c r="N39" s="113">
        <f t="shared" si="4"/>
        <v>0</v>
      </c>
      <c r="O39" s="588"/>
      <c r="P39" s="588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49"/>
      <c r="B40" s="453" t="s">
        <v>604</v>
      </c>
      <c r="C40" s="442" t="s">
        <v>605</v>
      </c>
      <c r="D40" s="538">
        <f>D17+D18+D19+D25+D38+D39</f>
        <v>547</v>
      </c>
      <c r="E40" s="538">
        <f>E17+E18+E19+E25+E38+E39</f>
        <v>0</v>
      </c>
      <c r="F40" s="538">
        <f aca="true" t="shared" si="13" ref="F40:R40">F17+F18+F19+F25+F38+F39</f>
        <v>0</v>
      </c>
      <c r="G40" s="538">
        <f t="shared" si="13"/>
        <v>547</v>
      </c>
      <c r="H40" s="538">
        <f t="shared" si="13"/>
        <v>0</v>
      </c>
      <c r="I40" s="538">
        <f t="shared" si="13"/>
        <v>0</v>
      </c>
      <c r="J40" s="538">
        <f t="shared" si="13"/>
        <v>547</v>
      </c>
      <c r="K40" s="538">
        <f t="shared" si="13"/>
        <v>268</v>
      </c>
      <c r="L40" s="538">
        <f t="shared" si="13"/>
        <v>17</v>
      </c>
      <c r="M40" s="538">
        <f t="shared" si="13"/>
        <v>0</v>
      </c>
      <c r="N40" s="538">
        <f t="shared" si="13"/>
        <v>285</v>
      </c>
      <c r="O40" s="538">
        <f t="shared" si="13"/>
        <v>0</v>
      </c>
      <c r="P40" s="538">
        <f t="shared" si="13"/>
        <v>0</v>
      </c>
      <c r="Q40" s="538">
        <f t="shared" si="13"/>
        <v>285</v>
      </c>
      <c r="R40" s="538">
        <f t="shared" si="13"/>
        <v>262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27"/>
      <c r="B41" s="427"/>
      <c r="C41" s="427"/>
      <c r="D41" s="466"/>
      <c r="E41" s="466"/>
      <c r="F41" s="466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</row>
    <row r="42" spans="1:18" ht="12">
      <c r="A42" s="427"/>
      <c r="B42" s="427" t="s">
        <v>606</v>
      </c>
      <c r="C42" s="427"/>
      <c r="D42" s="435"/>
      <c r="E42" s="435"/>
      <c r="F42" s="435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</row>
    <row r="43" spans="1:18" ht="12">
      <c r="A43" s="427"/>
      <c r="B43" s="427"/>
      <c r="C43" s="427"/>
      <c r="D43" s="435"/>
      <c r="E43" s="435"/>
      <c r="F43" s="435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</row>
    <row r="44" spans="1:18" ht="12">
      <c r="A44" s="427"/>
      <c r="B44" s="436" t="s">
        <v>870</v>
      </c>
      <c r="C44" s="436"/>
      <c r="D44" s="437"/>
      <c r="E44" s="437"/>
      <c r="F44" s="437"/>
      <c r="G44" s="427"/>
      <c r="H44" s="438" t="s">
        <v>607</v>
      </c>
      <c r="I44" s="438"/>
      <c r="J44" s="438"/>
      <c r="K44" s="614"/>
      <c r="L44" s="614"/>
      <c r="M44" s="614"/>
      <c r="N44" s="614"/>
      <c r="O44" s="602" t="s">
        <v>780</v>
      </c>
      <c r="P44" s="603"/>
      <c r="Q44" s="603"/>
      <c r="R44" s="603"/>
    </row>
    <row r="45" spans="1:18" ht="12">
      <c r="A45" s="428"/>
      <c r="B45" s="428"/>
      <c r="C45" s="428"/>
      <c r="D45" s="439"/>
      <c r="E45" s="439"/>
      <c r="F45" s="439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</row>
    <row r="46" spans="1:18" ht="12">
      <c r="A46" s="428"/>
      <c r="B46" s="428"/>
      <c r="C46" s="428"/>
      <c r="D46" s="439"/>
      <c r="E46" s="439"/>
      <c r="F46" s="439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</row>
    <row r="47" spans="1:18" ht="12">
      <c r="A47" s="428"/>
      <c r="B47" s="428"/>
      <c r="C47" s="428"/>
      <c r="D47" s="439"/>
      <c r="E47" s="439"/>
      <c r="F47" s="439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</row>
    <row r="48" spans="1:18" ht="12">
      <c r="A48" s="428"/>
      <c r="B48" s="428"/>
      <c r="C48" s="428"/>
      <c r="D48" s="439"/>
      <c r="E48" s="439"/>
      <c r="F48" s="439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</row>
    <row r="49" spans="1:18" ht="12">
      <c r="A49" s="428"/>
      <c r="B49" s="428"/>
      <c r="C49" s="428"/>
      <c r="D49" s="439"/>
      <c r="E49" s="439"/>
      <c r="F49" s="439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</row>
    <row r="50" spans="1:18" ht="12">
      <c r="A50" s="428"/>
      <c r="B50" s="428"/>
      <c r="C50" s="428"/>
      <c r="D50" s="439"/>
      <c r="E50" s="439"/>
      <c r="F50" s="439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view="pageBreakPreview" zoomScaleSheetLayoutView="100" zoomScalePageLayoutView="0" workbookViewId="0" topLeftCell="A64">
      <selection activeCell="D94" sqref="D9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5" t="s">
        <v>608</v>
      </c>
      <c r="B1" s="625"/>
      <c r="C1" s="625"/>
      <c r="D1" s="625"/>
      <c r="E1" s="62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498"/>
      <c r="B2" s="499"/>
      <c r="C2" s="500"/>
      <c r="E2" s="501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6" t="str">
        <f>"Име на отчитащото се предприятие:"&amp;"           "&amp;'справка №1-БАЛАНС'!E3</f>
        <v>Име на отчитащото се предприятие:           МЕТАЛИК АД</v>
      </c>
      <c r="B3" s="626"/>
      <c r="C3" s="344" t="s">
        <v>2</v>
      </c>
      <c r="E3" s="344">
        <f>'справка №1-БАЛАНС'!H3</f>
        <v>110004261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7" t="str">
        <f>"Отчетен период:"&amp;"           "&amp;'справка №1-БАЛАНС'!E5</f>
        <v>Отчетен период:           01.01.2014 - 31.12.2014</v>
      </c>
      <c r="B4" s="627"/>
      <c r="C4" s="345" t="s">
        <v>4</v>
      </c>
      <c r="D4" s="345"/>
      <c r="E4" s="344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02" t="s">
        <v>609</v>
      </c>
      <c r="B5" s="503"/>
      <c r="C5" s="504"/>
      <c r="D5" s="504"/>
      <c r="E5" s="505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2" t="s">
        <v>462</v>
      </c>
      <c r="B6" s="473" t="s">
        <v>8</v>
      </c>
      <c r="C6" s="474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72"/>
      <c r="B7" s="475"/>
      <c r="C7" s="474"/>
      <c r="D7" s="476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75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76" t="s">
        <v>615</v>
      </c>
      <c r="B9" s="477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76" t="s">
        <v>617</v>
      </c>
      <c r="B10" s="478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79" t="s">
        <v>618</v>
      </c>
      <c r="B11" s="480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79" t="s">
        <v>620</v>
      </c>
      <c r="B12" s="480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79" t="s">
        <v>622</v>
      </c>
      <c r="B13" s="480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79" t="s">
        <v>624</v>
      </c>
      <c r="B14" s="480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79" t="s">
        <v>626</v>
      </c>
      <c r="B15" s="480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79" t="s">
        <v>628</v>
      </c>
      <c r="B16" s="480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79" t="s">
        <v>630</v>
      </c>
      <c r="B17" s="480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79" t="s">
        <v>624</v>
      </c>
      <c r="B18" s="480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1" t="s">
        <v>633</v>
      </c>
      <c r="B19" s="477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76" t="s">
        <v>635</v>
      </c>
      <c r="B20" s="478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79" t="s">
        <v>636</v>
      </c>
      <c r="B21" s="477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79"/>
      <c r="B22" s="478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76" t="s">
        <v>638</v>
      </c>
      <c r="B23" s="482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79" t="s">
        <v>639</v>
      </c>
      <c r="B24" s="480" t="s">
        <v>640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79" t="s">
        <v>641</v>
      </c>
      <c r="B25" s="480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79" t="s">
        <v>643</v>
      </c>
      <c r="B26" s="480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79" t="s">
        <v>645</v>
      </c>
      <c r="B27" s="480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79" t="s">
        <v>647</v>
      </c>
      <c r="B28" s="480" t="s">
        <v>648</v>
      </c>
      <c r="C28" s="153">
        <v>17</v>
      </c>
      <c r="D28" s="153">
        <v>17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79" t="s">
        <v>649</v>
      </c>
      <c r="B29" s="480" t="s">
        <v>650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79" t="s">
        <v>651</v>
      </c>
      <c r="B30" s="480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79" t="s">
        <v>653</v>
      </c>
      <c r="B31" s="480" t="s">
        <v>654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79" t="s">
        <v>655</v>
      </c>
      <c r="B32" s="480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79" t="s">
        <v>657</v>
      </c>
      <c r="B33" s="480" t="s">
        <v>658</v>
      </c>
      <c r="C33" s="150">
        <f>SUM(C34:C37)</f>
        <v>83</v>
      </c>
      <c r="D33" s="150">
        <f>SUM(D34:D37)</f>
        <v>83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79" t="s">
        <v>659</v>
      </c>
      <c r="B34" s="480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79" t="s">
        <v>661</v>
      </c>
      <c r="B35" s="480" t="s">
        <v>662</v>
      </c>
      <c r="C35" s="153">
        <v>10</v>
      </c>
      <c r="D35" s="153">
        <v>10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79" t="s">
        <v>663</v>
      </c>
      <c r="B36" s="480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79" t="s">
        <v>665</v>
      </c>
      <c r="B37" s="480" t="s">
        <v>666</v>
      </c>
      <c r="C37" s="153">
        <v>73</v>
      </c>
      <c r="D37" s="153">
        <v>73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79" t="s">
        <v>667</v>
      </c>
      <c r="B38" s="480" t="s">
        <v>668</v>
      </c>
      <c r="C38" s="165">
        <f>SUM(C39:C42)</f>
        <v>2</v>
      </c>
      <c r="D38" s="150">
        <f>SUM(D39:D42)</f>
        <v>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79" t="s">
        <v>669</v>
      </c>
      <c r="B39" s="480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79" t="s">
        <v>671</v>
      </c>
      <c r="B40" s="480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79" t="s">
        <v>673</v>
      </c>
      <c r="B41" s="480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79" t="s">
        <v>675</v>
      </c>
      <c r="B42" s="480" t="s">
        <v>676</v>
      </c>
      <c r="C42" s="153">
        <v>2</v>
      </c>
      <c r="D42" s="153">
        <v>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1" t="s">
        <v>677</v>
      </c>
      <c r="B43" s="477" t="s">
        <v>678</v>
      </c>
      <c r="C43" s="149">
        <f>C24+C28+C29+C31+C30+C32+C33+C38</f>
        <v>102</v>
      </c>
      <c r="D43" s="149">
        <f>D24+D28+D29+D31+D30+D32+D33+D38</f>
        <v>102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76" t="s">
        <v>679</v>
      </c>
      <c r="B44" s="478" t="s">
        <v>680</v>
      </c>
      <c r="C44" s="148">
        <f>C43+C21+C19+C9</f>
        <v>102</v>
      </c>
      <c r="D44" s="148">
        <f>D43+D21+D19+D9</f>
        <v>102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83"/>
      <c r="B45" s="484"/>
      <c r="C45" s="485"/>
      <c r="D45" s="485"/>
      <c r="E45" s="485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83"/>
      <c r="B46" s="484"/>
      <c r="C46" s="485"/>
      <c r="D46" s="485"/>
      <c r="E46" s="485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83" t="s">
        <v>681</v>
      </c>
      <c r="B47" s="484"/>
      <c r="C47" s="486"/>
      <c r="D47" s="486"/>
      <c r="E47" s="486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2" t="s">
        <v>462</v>
      </c>
      <c r="B48" s="473" t="s">
        <v>8</v>
      </c>
      <c r="C48" s="487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72"/>
      <c r="B49" s="475"/>
      <c r="C49" s="487"/>
      <c r="D49" s="476" t="s">
        <v>613</v>
      </c>
      <c r="E49" s="476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75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76" t="s">
        <v>685</v>
      </c>
      <c r="B51" s="482"/>
      <c r="C51" s="148"/>
      <c r="D51" s="148"/>
      <c r="E51" s="148"/>
      <c r="F51" s="488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79" t="s">
        <v>686</v>
      </c>
      <c r="B52" s="480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79" t="s">
        <v>688</v>
      </c>
      <c r="B53" s="480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79" t="s">
        <v>690</v>
      </c>
      <c r="B54" s="480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79" t="s">
        <v>675</v>
      </c>
      <c r="B55" s="480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79" t="s">
        <v>693</v>
      </c>
      <c r="B56" s="480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79" t="s">
        <v>695</v>
      </c>
      <c r="B57" s="480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89" t="s">
        <v>697</v>
      </c>
      <c r="B58" s="480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89" t="s">
        <v>699</v>
      </c>
      <c r="B59" s="480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89" t="s">
        <v>697</v>
      </c>
      <c r="B60" s="480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79" t="s">
        <v>138</v>
      </c>
      <c r="B61" s="480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79" t="s">
        <v>141</v>
      </c>
      <c r="B62" s="480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79" t="s">
        <v>704</v>
      </c>
      <c r="B63" s="480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79" t="s">
        <v>706</v>
      </c>
      <c r="B64" s="480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79" t="s">
        <v>708</v>
      </c>
      <c r="B65" s="480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1" t="s">
        <v>710</v>
      </c>
      <c r="B66" s="477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76" t="s">
        <v>712</v>
      </c>
      <c r="B67" s="478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79" t="s">
        <v>713</v>
      </c>
      <c r="B68" s="490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76"/>
      <c r="B69" s="478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76" t="s">
        <v>715</v>
      </c>
      <c r="B70" s="482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79" t="s">
        <v>686</v>
      </c>
      <c r="B71" s="480" t="s">
        <v>716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79" t="s">
        <v>717</v>
      </c>
      <c r="B72" s="480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79" t="s">
        <v>719</v>
      </c>
      <c r="B73" s="480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1" t="s">
        <v>721</v>
      </c>
      <c r="B74" s="480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79" t="s">
        <v>693</v>
      </c>
      <c r="B75" s="480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79" t="s">
        <v>724</v>
      </c>
      <c r="B76" s="480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79" t="s">
        <v>726</v>
      </c>
      <c r="B77" s="480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79" t="s">
        <v>728</v>
      </c>
      <c r="B78" s="480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79" t="s">
        <v>697</v>
      </c>
      <c r="B79" s="480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79" t="s">
        <v>731</v>
      </c>
      <c r="B80" s="480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79" t="s">
        <v>733</v>
      </c>
      <c r="B81" s="480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79" t="s">
        <v>735</v>
      </c>
      <c r="B82" s="480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79" t="s">
        <v>737</v>
      </c>
      <c r="B83" s="480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79" t="s">
        <v>739</v>
      </c>
      <c r="B84" s="480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79" t="s">
        <v>741</v>
      </c>
      <c r="B85" s="480" t="s">
        <v>742</v>
      </c>
      <c r="C85" s="149">
        <f>SUM(C86:C90)+C94</f>
        <v>404</v>
      </c>
      <c r="D85" s="149">
        <f>SUM(D86:D90)+D94</f>
        <v>404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79" t="s">
        <v>743</v>
      </c>
      <c r="B86" s="480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79" t="s">
        <v>745</v>
      </c>
      <c r="B87" s="480" t="s">
        <v>746</v>
      </c>
      <c r="C87" s="153">
        <v>12</v>
      </c>
      <c r="D87" s="153">
        <v>12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79" t="s">
        <v>747</v>
      </c>
      <c r="B88" s="480" t="s">
        <v>748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79" t="s">
        <v>749</v>
      </c>
      <c r="B89" s="480" t="s">
        <v>750</v>
      </c>
      <c r="C89" s="153">
        <v>27</v>
      </c>
      <c r="D89" s="153">
        <v>27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79" t="s">
        <v>751</v>
      </c>
      <c r="B90" s="480" t="s">
        <v>752</v>
      </c>
      <c r="C90" s="148">
        <f>SUM(C91:C93)</f>
        <v>291</v>
      </c>
      <c r="D90" s="148">
        <f>SUM(D91:D93)</f>
        <v>291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79" t="s">
        <v>753</v>
      </c>
      <c r="B91" s="480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79" t="s">
        <v>661</v>
      </c>
      <c r="B92" s="480" t="s">
        <v>755</v>
      </c>
      <c r="C92" s="153">
        <v>170</v>
      </c>
      <c r="D92" s="153">
        <v>170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79" t="s">
        <v>665</v>
      </c>
      <c r="B93" s="480" t="s">
        <v>756</v>
      </c>
      <c r="C93" s="153">
        <v>121</v>
      </c>
      <c r="D93" s="153">
        <v>121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79" t="s">
        <v>757</v>
      </c>
      <c r="B94" s="480" t="s">
        <v>758</v>
      </c>
      <c r="C94" s="153">
        <v>74</v>
      </c>
      <c r="D94" s="153">
        <v>74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79" t="s">
        <v>759</v>
      </c>
      <c r="B95" s="480" t="s">
        <v>760</v>
      </c>
      <c r="C95" s="153">
        <v>485</v>
      </c>
      <c r="D95" s="153">
        <v>485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1" t="s">
        <v>761</v>
      </c>
      <c r="B96" s="490" t="s">
        <v>762</v>
      </c>
      <c r="C96" s="149">
        <f>C85+C80+C75+C71+C95</f>
        <v>889</v>
      </c>
      <c r="D96" s="149">
        <f>D85+D80+D75+D71+D95</f>
        <v>889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76" t="s">
        <v>763</v>
      </c>
      <c r="B97" s="478" t="s">
        <v>764</v>
      </c>
      <c r="C97" s="149">
        <f>C96+C68+C66</f>
        <v>889</v>
      </c>
      <c r="D97" s="149">
        <f>D96+D68+D66</f>
        <v>889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86"/>
      <c r="B98" s="492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83" t="s">
        <v>765</v>
      </c>
      <c r="B99" s="493"/>
      <c r="C99" s="158"/>
      <c r="D99" s="158"/>
      <c r="E99" s="158"/>
      <c r="F99" s="494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78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78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79" t="s">
        <v>770</v>
      </c>
      <c r="B102" s="480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79" t="s">
        <v>772</v>
      </c>
      <c r="B103" s="480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79" t="s">
        <v>774</v>
      </c>
      <c r="B104" s="480" t="s">
        <v>775</v>
      </c>
      <c r="C104" s="153">
        <v>2</v>
      </c>
      <c r="D104" s="153"/>
      <c r="E104" s="153">
        <v>2</v>
      </c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95" t="s">
        <v>776</v>
      </c>
      <c r="B105" s="478" t="s">
        <v>777</v>
      </c>
      <c r="C105" s="148">
        <f>SUM(C102:C104)</f>
        <v>2</v>
      </c>
      <c r="D105" s="148">
        <f>SUM(D102:D104)</f>
        <v>0</v>
      </c>
      <c r="E105" s="148">
        <f>SUM(E102:E104)</f>
        <v>2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496" t="s">
        <v>778</v>
      </c>
      <c r="B106" s="497"/>
      <c r="C106" s="483"/>
      <c r="D106" s="483"/>
      <c r="E106" s="483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4" t="s">
        <v>779</v>
      </c>
      <c r="B107" s="624"/>
      <c r="C107" s="624"/>
      <c r="D107" s="624"/>
      <c r="E107" s="624"/>
      <c r="F107" s="62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83"/>
      <c r="B108" s="484"/>
      <c r="C108" s="483"/>
      <c r="D108" s="483"/>
      <c r="E108" s="483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3" t="s">
        <v>871</v>
      </c>
      <c r="B109" s="623"/>
      <c r="C109" s="623" t="s">
        <v>380</v>
      </c>
      <c r="D109" s="623"/>
      <c r="E109" s="623"/>
      <c r="F109" s="62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68"/>
      <c r="B110" s="469"/>
      <c r="C110" s="468"/>
      <c r="D110" s="468"/>
      <c r="E110" s="468"/>
      <c r="F110" s="470"/>
    </row>
    <row r="111" spans="1:6" ht="12">
      <c r="A111" s="468"/>
      <c r="B111" s="469"/>
      <c r="C111" s="622" t="s">
        <v>780</v>
      </c>
      <c r="D111" s="622"/>
      <c r="E111" s="622"/>
      <c r="F111" s="622"/>
    </row>
    <row r="112" spans="1:6" ht="12">
      <c r="A112" s="425"/>
      <c r="B112" s="471"/>
      <c r="C112" s="425"/>
      <c r="D112" s="425"/>
      <c r="E112" s="425"/>
      <c r="F112" s="425"/>
    </row>
    <row r="113" spans="1:6" ht="12">
      <c r="A113" s="425"/>
      <c r="B113" s="471"/>
      <c r="C113" s="425"/>
      <c r="D113" s="425"/>
      <c r="E113" s="425"/>
      <c r="F113" s="425"/>
    </row>
    <row r="114" spans="1:6" ht="12">
      <c r="A114" s="425"/>
      <c r="B114" s="471"/>
      <c r="C114" s="425"/>
      <c r="D114" s="425"/>
      <c r="E114" s="425"/>
      <c r="F114" s="425"/>
    </row>
    <row r="115" spans="1:6" ht="12">
      <c r="A115" s="425"/>
      <c r="B115" s="471"/>
      <c r="C115" s="425"/>
      <c r="D115" s="425"/>
      <c r="E115" s="425"/>
      <c r="F115" s="425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0" r:id="rId1"/>
  <headerFooter alignWithMargins="0">
    <oddHeader xml:space="preserve">&amp;R&amp;"Times New Roman Cyr,Regular"&amp;9СПРАВКА   ПО ОБРАЗЕЦ № 6 </oddHeader>
  </headerFooter>
  <rowBreaks count="2" manualBreakCount="2">
    <brk id="46" max="255" man="1"/>
    <brk id="9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SheetLayoutView="100" zoomScalePageLayoutView="0" workbookViewId="0" topLeftCell="B10">
      <selection activeCell="L33" sqref="L3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06"/>
      <c r="B1" s="507"/>
      <c r="C1" s="506"/>
      <c r="D1" s="506"/>
      <c r="E1" s="506"/>
      <c r="F1" s="506"/>
      <c r="G1" s="506"/>
      <c r="H1" s="506"/>
      <c r="I1" s="506"/>
    </row>
    <row r="2" spans="1:9" ht="12">
      <c r="A2" s="506"/>
      <c r="B2" s="507"/>
      <c r="C2" s="508"/>
      <c r="D2" s="512"/>
      <c r="E2" s="508" t="s">
        <v>781</v>
      </c>
      <c r="F2" s="508"/>
      <c r="G2" s="508"/>
      <c r="H2" s="506"/>
      <c r="I2" s="506"/>
    </row>
    <row r="3" spans="1:9" ht="12">
      <c r="A3" s="506"/>
      <c r="B3" s="507"/>
      <c r="C3" s="509" t="s">
        <v>782</v>
      </c>
      <c r="D3" s="509"/>
      <c r="E3" s="509"/>
      <c r="F3" s="509"/>
      <c r="G3" s="509"/>
      <c r="H3" s="506"/>
      <c r="I3" s="506"/>
    </row>
    <row r="4" spans="1:9" ht="15" customHeight="1">
      <c r="A4" s="431" t="s">
        <v>382</v>
      </c>
      <c r="B4" s="569"/>
      <c r="C4" s="599" t="str">
        <f>'справка №1-БАЛАНС'!E3</f>
        <v>МЕТАЛИК АД</v>
      </c>
      <c r="D4" s="617"/>
      <c r="E4" s="617"/>
      <c r="F4" s="569"/>
      <c r="G4" s="571" t="s">
        <v>2</v>
      </c>
      <c r="H4" s="571"/>
      <c r="I4" s="580">
        <f>'справка №1-БАЛАНС'!H3</f>
        <v>110004261</v>
      </c>
    </row>
    <row r="5" spans="1:9" ht="15">
      <c r="A5" s="513" t="s">
        <v>5</v>
      </c>
      <c r="B5" s="570"/>
      <c r="C5" s="599" t="str">
        <f>'справка №1-БАЛАНС'!E5</f>
        <v>01.01.2014 - 31.12.2014</v>
      </c>
      <c r="D5" s="630"/>
      <c r="E5" s="630"/>
      <c r="F5" s="570"/>
      <c r="G5" s="345" t="s">
        <v>4</v>
      </c>
      <c r="H5" s="572"/>
      <c r="I5" s="579" t="str">
        <f>'справка №1-БАЛАНС'!H4</f>
        <v> </v>
      </c>
    </row>
    <row r="6" spans="1:9" ht="12">
      <c r="A6" s="433"/>
      <c r="B6" s="514"/>
      <c r="C6" s="434"/>
      <c r="D6" s="434"/>
      <c r="E6" s="524"/>
      <c r="F6" s="434"/>
      <c r="G6" s="434"/>
      <c r="H6" s="434"/>
      <c r="I6" s="433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39"/>
      <c r="D12" s="141"/>
      <c r="E12" s="141"/>
      <c r="F12" s="141"/>
      <c r="G12" s="141"/>
      <c r="H12" s="141"/>
      <c r="I12" s="532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32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49"/>
      <c r="D14" s="249"/>
      <c r="E14" s="249"/>
      <c r="F14" s="249"/>
      <c r="G14" s="249"/>
      <c r="H14" s="249"/>
      <c r="I14" s="532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32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>
        <v>5000</v>
      </c>
      <c r="D16" s="141"/>
      <c r="E16" s="141"/>
      <c r="F16" s="141">
        <v>5</v>
      </c>
      <c r="G16" s="141"/>
      <c r="H16" s="141"/>
      <c r="I16" s="532">
        <f t="shared" si="0"/>
        <v>5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5000</v>
      </c>
      <c r="D17" s="127">
        <f t="shared" si="1"/>
        <v>0</v>
      </c>
      <c r="E17" s="127">
        <f t="shared" si="1"/>
        <v>0</v>
      </c>
      <c r="F17" s="127">
        <f t="shared" si="1"/>
        <v>5</v>
      </c>
      <c r="G17" s="127">
        <f t="shared" si="1"/>
        <v>0</v>
      </c>
      <c r="H17" s="127">
        <f t="shared" si="1"/>
        <v>0</v>
      </c>
      <c r="I17" s="532">
        <f t="shared" si="0"/>
        <v>5</v>
      </c>
    </row>
    <row r="18" spans="1:9" s="115" customFormat="1" ht="12">
      <c r="A18" s="130" t="s">
        <v>802</v>
      </c>
      <c r="B18" s="135"/>
      <c r="C18" s="532"/>
      <c r="D18" s="532"/>
      <c r="E18" s="532"/>
      <c r="F18" s="532"/>
      <c r="G18" s="532"/>
      <c r="H18" s="532"/>
      <c r="I18" s="532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32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32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32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0"/>
      <c r="G22" s="141"/>
      <c r="H22" s="141"/>
      <c r="I22" s="532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32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32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32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32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817</v>
      </c>
      <c r="B28" s="250"/>
      <c r="C28" s="250"/>
      <c r="D28" s="515"/>
      <c r="E28" s="515"/>
      <c r="F28" s="515"/>
      <c r="G28" s="515"/>
      <c r="H28" s="515"/>
      <c r="I28" s="515"/>
    </row>
    <row r="29" spans="1:9" s="115" customFormat="1" ht="12">
      <c r="A29" s="506"/>
      <c r="B29" s="507"/>
      <c r="C29" s="506"/>
      <c r="D29" s="516"/>
      <c r="E29" s="516"/>
      <c r="F29" s="516"/>
      <c r="G29" s="516"/>
      <c r="H29" s="516"/>
      <c r="I29" s="516"/>
    </row>
    <row r="30" spans="1:10" s="115" customFormat="1" ht="15" customHeight="1">
      <c r="A30" s="508" t="s">
        <v>872</v>
      </c>
      <c r="B30" s="629"/>
      <c r="C30" s="629"/>
      <c r="D30" s="559" t="s">
        <v>818</v>
      </c>
      <c r="E30" s="628"/>
      <c r="F30" s="628"/>
      <c r="G30" s="628"/>
      <c r="H30" s="510" t="s">
        <v>780</v>
      </c>
      <c r="I30" s="628"/>
      <c r="J30" s="628"/>
    </row>
    <row r="31" spans="1:9" s="115" customFormat="1" ht="12">
      <c r="A31" s="428"/>
      <c r="B31" s="511"/>
      <c r="C31" s="428"/>
      <c r="D31" s="501"/>
      <c r="E31" s="501"/>
      <c r="F31" s="501"/>
      <c r="G31" s="501"/>
      <c r="H31" s="501"/>
      <c r="I31" s="501"/>
    </row>
    <row r="32" spans="1:9" s="115" customFormat="1" ht="12">
      <c r="A32" s="428"/>
      <c r="B32" s="511"/>
      <c r="C32" s="428"/>
      <c r="D32" s="501"/>
      <c r="E32" s="501"/>
      <c r="F32" s="501"/>
      <c r="G32" s="501"/>
      <c r="H32" s="501"/>
      <c r="I32" s="501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view="pageBreakPreview" zoomScaleSheetLayoutView="100" zoomScalePageLayoutView="0" workbookViewId="0" topLeftCell="A130">
      <selection activeCell="C157" sqref="C157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599" t="str">
        <f>'справка №1-БАЛАНС'!E3</f>
        <v>МЕТАЛИК АД</v>
      </c>
      <c r="C5" s="616"/>
      <c r="D5" s="578"/>
      <c r="E5" s="344" t="s">
        <v>2</v>
      </c>
      <c r="F5" s="581">
        <f>'справка №1-БАЛАНС'!H3</f>
        <v>110004261</v>
      </c>
    </row>
    <row r="6" spans="1:13" ht="15" customHeight="1">
      <c r="A6" s="54" t="s">
        <v>821</v>
      </c>
      <c r="B6" s="599" t="str">
        <f>'справка №1-БАЛАНС'!E5</f>
        <v>01.01.2014 - 31.12.2014</v>
      </c>
      <c r="C6" s="630"/>
      <c r="D6" s="55"/>
      <c r="E6" s="345" t="s">
        <v>4</v>
      </c>
      <c r="F6" s="582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6"/>
      <c r="C7" s="63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27"/>
      <c r="D10" s="527"/>
      <c r="E10" s="527"/>
      <c r="F10" s="527"/>
    </row>
    <row r="11" spans="1:6" ht="18" customHeight="1">
      <c r="A11" s="66" t="s">
        <v>828</v>
      </c>
      <c r="B11" s="67"/>
      <c r="C11" s="527"/>
      <c r="D11" s="527"/>
      <c r="E11" s="527"/>
      <c r="F11" s="527"/>
    </row>
    <row r="12" spans="1:6" ht="14.25" customHeight="1">
      <c r="A12" s="66" t="s">
        <v>829</v>
      </c>
      <c r="B12" s="67"/>
      <c r="C12" s="541"/>
      <c r="D12" s="541"/>
      <c r="E12" s="541"/>
      <c r="F12" s="543">
        <f>C12-E12</f>
        <v>0</v>
      </c>
    </row>
    <row r="13" spans="1:6" ht="12.75">
      <c r="A13" s="66" t="s">
        <v>830</v>
      </c>
      <c r="B13" s="67"/>
      <c r="C13" s="541"/>
      <c r="D13" s="541"/>
      <c r="E13" s="541"/>
      <c r="F13" s="543">
        <f aca="true" t="shared" si="0" ref="F13:F26">C13-E13</f>
        <v>0</v>
      </c>
    </row>
    <row r="14" spans="1:6" ht="12.75">
      <c r="A14" s="66" t="s">
        <v>548</v>
      </c>
      <c r="B14" s="67"/>
      <c r="C14" s="541"/>
      <c r="D14" s="541"/>
      <c r="E14" s="541"/>
      <c r="F14" s="543">
        <f t="shared" si="0"/>
        <v>0</v>
      </c>
    </row>
    <row r="15" spans="1:6" ht="12.75">
      <c r="A15" s="66" t="s">
        <v>551</v>
      </c>
      <c r="B15" s="67"/>
      <c r="C15" s="541"/>
      <c r="D15" s="541"/>
      <c r="E15" s="541"/>
      <c r="F15" s="543">
        <f t="shared" si="0"/>
        <v>0</v>
      </c>
    </row>
    <row r="16" spans="1:6" ht="12.75">
      <c r="A16" s="66">
        <v>5</v>
      </c>
      <c r="B16" s="67"/>
      <c r="C16" s="541"/>
      <c r="D16" s="541"/>
      <c r="E16" s="541"/>
      <c r="F16" s="543">
        <f t="shared" si="0"/>
        <v>0</v>
      </c>
    </row>
    <row r="17" spans="1:6" ht="12.75">
      <c r="A17" s="66">
        <v>6</v>
      </c>
      <c r="B17" s="67"/>
      <c r="C17" s="541"/>
      <c r="D17" s="541"/>
      <c r="E17" s="541"/>
      <c r="F17" s="543">
        <f t="shared" si="0"/>
        <v>0</v>
      </c>
    </row>
    <row r="18" spans="1:6" ht="12.75">
      <c r="A18" s="66">
        <v>7</v>
      </c>
      <c r="B18" s="67"/>
      <c r="C18" s="541"/>
      <c r="D18" s="541"/>
      <c r="E18" s="541"/>
      <c r="F18" s="543">
        <f t="shared" si="0"/>
        <v>0</v>
      </c>
    </row>
    <row r="19" spans="1:6" ht="12.75">
      <c r="A19" s="66">
        <v>8</v>
      </c>
      <c r="B19" s="67"/>
      <c r="C19" s="541"/>
      <c r="D19" s="541"/>
      <c r="E19" s="541"/>
      <c r="F19" s="543">
        <f t="shared" si="0"/>
        <v>0</v>
      </c>
    </row>
    <row r="20" spans="1:6" ht="12.75">
      <c r="A20" s="66">
        <v>9</v>
      </c>
      <c r="B20" s="67"/>
      <c r="C20" s="541"/>
      <c r="D20" s="541"/>
      <c r="E20" s="541"/>
      <c r="F20" s="543">
        <f t="shared" si="0"/>
        <v>0</v>
      </c>
    </row>
    <row r="21" spans="1:6" ht="12.75">
      <c r="A21" s="66">
        <v>10</v>
      </c>
      <c r="B21" s="67"/>
      <c r="C21" s="541"/>
      <c r="D21" s="541"/>
      <c r="E21" s="541"/>
      <c r="F21" s="543">
        <f t="shared" si="0"/>
        <v>0</v>
      </c>
    </row>
    <row r="22" spans="1:6" ht="12.75">
      <c r="A22" s="66">
        <v>11</v>
      </c>
      <c r="B22" s="67"/>
      <c r="C22" s="541"/>
      <c r="D22" s="541"/>
      <c r="E22" s="541"/>
      <c r="F22" s="543">
        <f t="shared" si="0"/>
        <v>0</v>
      </c>
    </row>
    <row r="23" spans="1:6" ht="12.75">
      <c r="A23" s="66">
        <v>12</v>
      </c>
      <c r="B23" s="67"/>
      <c r="C23" s="541"/>
      <c r="D23" s="541"/>
      <c r="E23" s="541"/>
      <c r="F23" s="543">
        <f t="shared" si="0"/>
        <v>0</v>
      </c>
    </row>
    <row r="24" spans="1:6" ht="12.75">
      <c r="A24" s="66">
        <v>13</v>
      </c>
      <c r="B24" s="67"/>
      <c r="C24" s="541"/>
      <c r="D24" s="541"/>
      <c r="E24" s="541"/>
      <c r="F24" s="543">
        <f t="shared" si="0"/>
        <v>0</v>
      </c>
    </row>
    <row r="25" spans="1:6" ht="12" customHeight="1">
      <c r="A25" s="66">
        <v>14</v>
      </c>
      <c r="B25" s="67"/>
      <c r="C25" s="541"/>
      <c r="D25" s="541"/>
      <c r="E25" s="541"/>
      <c r="F25" s="543">
        <f t="shared" si="0"/>
        <v>0</v>
      </c>
    </row>
    <row r="26" spans="1:6" ht="12.75">
      <c r="A26" s="66">
        <v>15</v>
      </c>
      <c r="B26" s="67"/>
      <c r="C26" s="541"/>
      <c r="D26" s="541"/>
      <c r="E26" s="541"/>
      <c r="F26" s="543">
        <f t="shared" si="0"/>
        <v>0</v>
      </c>
    </row>
    <row r="27" spans="1:16" ht="11.25" customHeight="1">
      <c r="A27" s="68" t="s">
        <v>563</v>
      </c>
      <c r="B27" s="69" t="s">
        <v>831</v>
      </c>
      <c r="C27" s="527">
        <f>SUM(C12:C26)</f>
        <v>0</v>
      </c>
      <c r="D27" s="527"/>
      <c r="E27" s="527">
        <f>SUM(E12:E26)</f>
        <v>0</v>
      </c>
      <c r="F27" s="542">
        <f>SUM(F12:F26)</f>
        <v>0</v>
      </c>
      <c r="G27" s="517"/>
      <c r="H27" s="517"/>
      <c r="I27" s="517"/>
      <c r="J27" s="517"/>
      <c r="K27" s="517"/>
      <c r="L27" s="517"/>
      <c r="M27" s="517"/>
      <c r="N27" s="517"/>
      <c r="O27" s="517"/>
      <c r="P27" s="517"/>
    </row>
    <row r="28" spans="1:6" ht="16.5" customHeight="1">
      <c r="A28" s="66" t="s">
        <v>832</v>
      </c>
      <c r="B28" s="70"/>
      <c r="C28" s="527"/>
      <c r="D28" s="527"/>
      <c r="E28" s="527"/>
      <c r="F28" s="542"/>
    </row>
    <row r="29" spans="1:6" ht="12.75">
      <c r="A29" s="66" t="s">
        <v>542</v>
      </c>
      <c r="B29" s="70"/>
      <c r="C29" s="541"/>
      <c r="D29" s="541"/>
      <c r="E29" s="541"/>
      <c r="F29" s="543">
        <f>C29-E29</f>
        <v>0</v>
      </c>
    </row>
    <row r="30" spans="1:6" ht="12.75">
      <c r="A30" s="66" t="s">
        <v>545</v>
      </c>
      <c r="B30" s="70"/>
      <c r="C30" s="541"/>
      <c r="D30" s="541"/>
      <c r="E30" s="541"/>
      <c r="F30" s="543">
        <f aca="true" t="shared" si="1" ref="F30:F43">C30-E30</f>
        <v>0</v>
      </c>
    </row>
    <row r="31" spans="1:6" ht="12.75">
      <c r="A31" s="66" t="s">
        <v>548</v>
      </c>
      <c r="B31" s="70"/>
      <c r="C31" s="541"/>
      <c r="D31" s="541"/>
      <c r="E31" s="541"/>
      <c r="F31" s="543">
        <f t="shared" si="1"/>
        <v>0</v>
      </c>
    </row>
    <row r="32" spans="1:6" ht="12.75">
      <c r="A32" s="66" t="s">
        <v>551</v>
      </c>
      <c r="B32" s="70"/>
      <c r="C32" s="541"/>
      <c r="D32" s="541"/>
      <c r="E32" s="541"/>
      <c r="F32" s="543">
        <f t="shared" si="1"/>
        <v>0</v>
      </c>
    </row>
    <row r="33" spans="1:6" ht="12.75">
      <c r="A33" s="66">
        <v>5</v>
      </c>
      <c r="B33" s="67"/>
      <c r="C33" s="541"/>
      <c r="D33" s="541"/>
      <c r="E33" s="541"/>
      <c r="F33" s="543">
        <f t="shared" si="1"/>
        <v>0</v>
      </c>
    </row>
    <row r="34" spans="1:6" ht="12.75">
      <c r="A34" s="66">
        <v>6</v>
      </c>
      <c r="B34" s="67"/>
      <c r="C34" s="541"/>
      <c r="D34" s="541"/>
      <c r="E34" s="541"/>
      <c r="F34" s="543">
        <f t="shared" si="1"/>
        <v>0</v>
      </c>
    </row>
    <row r="35" spans="1:6" ht="12.75">
      <c r="A35" s="66">
        <v>7</v>
      </c>
      <c r="B35" s="67"/>
      <c r="C35" s="541"/>
      <c r="D35" s="541"/>
      <c r="E35" s="541"/>
      <c r="F35" s="543">
        <f t="shared" si="1"/>
        <v>0</v>
      </c>
    </row>
    <row r="36" spans="1:6" ht="12.75">
      <c r="A36" s="66">
        <v>8</v>
      </c>
      <c r="B36" s="67"/>
      <c r="C36" s="541"/>
      <c r="D36" s="541"/>
      <c r="E36" s="541"/>
      <c r="F36" s="543">
        <f t="shared" si="1"/>
        <v>0</v>
      </c>
    </row>
    <row r="37" spans="1:6" ht="12.75">
      <c r="A37" s="66">
        <v>9</v>
      </c>
      <c r="B37" s="67"/>
      <c r="C37" s="541"/>
      <c r="D37" s="541"/>
      <c r="E37" s="541"/>
      <c r="F37" s="543">
        <f t="shared" si="1"/>
        <v>0</v>
      </c>
    </row>
    <row r="38" spans="1:6" ht="12.75">
      <c r="A38" s="66">
        <v>10</v>
      </c>
      <c r="B38" s="67"/>
      <c r="C38" s="541"/>
      <c r="D38" s="541"/>
      <c r="E38" s="541"/>
      <c r="F38" s="543">
        <f t="shared" si="1"/>
        <v>0</v>
      </c>
    </row>
    <row r="39" spans="1:6" ht="12.75">
      <c r="A39" s="66">
        <v>11</v>
      </c>
      <c r="B39" s="67"/>
      <c r="C39" s="541"/>
      <c r="D39" s="541"/>
      <c r="E39" s="541"/>
      <c r="F39" s="543">
        <f t="shared" si="1"/>
        <v>0</v>
      </c>
    </row>
    <row r="40" spans="1:6" ht="12.75">
      <c r="A40" s="66">
        <v>12</v>
      </c>
      <c r="B40" s="67"/>
      <c r="C40" s="541"/>
      <c r="D40" s="541"/>
      <c r="E40" s="541"/>
      <c r="F40" s="543">
        <f t="shared" si="1"/>
        <v>0</v>
      </c>
    </row>
    <row r="41" spans="1:6" ht="12.75">
      <c r="A41" s="66">
        <v>13</v>
      </c>
      <c r="B41" s="67"/>
      <c r="C41" s="541"/>
      <c r="D41" s="541"/>
      <c r="E41" s="541"/>
      <c r="F41" s="543">
        <f t="shared" si="1"/>
        <v>0</v>
      </c>
    </row>
    <row r="42" spans="1:6" ht="12" customHeight="1">
      <c r="A42" s="66">
        <v>14</v>
      </c>
      <c r="B42" s="67"/>
      <c r="C42" s="541"/>
      <c r="D42" s="541"/>
      <c r="E42" s="541"/>
      <c r="F42" s="543">
        <f t="shared" si="1"/>
        <v>0</v>
      </c>
    </row>
    <row r="43" spans="1:6" ht="12.75">
      <c r="A43" s="66">
        <v>15</v>
      </c>
      <c r="B43" s="67"/>
      <c r="C43" s="541"/>
      <c r="D43" s="541"/>
      <c r="E43" s="541"/>
      <c r="F43" s="543">
        <f t="shared" si="1"/>
        <v>0</v>
      </c>
    </row>
    <row r="44" spans="1:16" ht="15" customHeight="1">
      <c r="A44" s="68" t="s">
        <v>580</v>
      </c>
      <c r="B44" s="69" t="s">
        <v>833</v>
      </c>
      <c r="C44" s="527">
        <f>SUM(C29:C43)</f>
        <v>0</v>
      </c>
      <c r="D44" s="527"/>
      <c r="E44" s="527">
        <f>SUM(E29:E43)</f>
        <v>0</v>
      </c>
      <c r="F44" s="542">
        <f>SUM(F29:F43)</f>
        <v>0</v>
      </c>
      <c r="G44" s="517"/>
      <c r="H44" s="517"/>
      <c r="I44" s="517"/>
      <c r="J44" s="517"/>
      <c r="K44" s="517"/>
      <c r="L44" s="517"/>
      <c r="M44" s="517"/>
      <c r="N44" s="517"/>
      <c r="O44" s="517"/>
      <c r="P44" s="517"/>
    </row>
    <row r="45" spans="1:6" ht="12.75" customHeight="1">
      <c r="A45" s="66" t="s">
        <v>834</v>
      </c>
      <c r="B45" s="70"/>
      <c r="C45" s="527"/>
      <c r="D45" s="527"/>
      <c r="E45" s="527"/>
      <c r="F45" s="542"/>
    </row>
    <row r="46" spans="1:6" ht="12.75">
      <c r="A46" s="66" t="s">
        <v>542</v>
      </c>
      <c r="B46" s="70"/>
      <c r="C46" s="541"/>
      <c r="D46" s="541"/>
      <c r="E46" s="541"/>
      <c r="F46" s="543">
        <f>C46-E46</f>
        <v>0</v>
      </c>
    </row>
    <row r="47" spans="1:6" ht="12.75">
      <c r="A47" s="66" t="s">
        <v>545</v>
      </c>
      <c r="B47" s="70"/>
      <c r="C47" s="541"/>
      <c r="D47" s="541"/>
      <c r="E47" s="541"/>
      <c r="F47" s="543">
        <f aca="true" t="shared" si="2" ref="F47:F60">C47-E47</f>
        <v>0</v>
      </c>
    </row>
    <row r="48" spans="1:6" ht="12.75">
      <c r="A48" s="66" t="s">
        <v>548</v>
      </c>
      <c r="B48" s="70"/>
      <c r="C48" s="541"/>
      <c r="D48" s="541"/>
      <c r="E48" s="541"/>
      <c r="F48" s="543">
        <f t="shared" si="2"/>
        <v>0</v>
      </c>
    </row>
    <row r="49" spans="1:6" ht="12.75">
      <c r="A49" s="66" t="s">
        <v>551</v>
      </c>
      <c r="B49" s="70"/>
      <c r="C49" s="541"/>
      <c r="D49" s="541"/>
      <c r="E49" s="541"/>
      <c r="F49" s="543">
        <f t="shared" si="2"/>
        <v>0</v>
      </c>
    </row>
    <row r="50" spans="1:6" ht="12.75">
      <c r="A50" s="66">
        <v>5</v>
      </c>
      <c r="B50" s="67"/>
      <c r="C50" s="541"/>
      <c r="D50" s="541"/>
      <c r="E50" s="541"/>
      <c r="F50" s="543">
        <f t="shared" si="2"/>
        <v>0</v>
      </c>
    </row>
    <row r="51" spans="1:6" ht="12.75">
      <c r="A51" s="66">
        <v>6</v>
      </c>
      <c r="B51" s="67"/>
      <c r="C51" s="541"/>
      <c r="D51" s="541"/>
      <c r="E51" s="541"/>
      <c r="F51" s="543">
        <f t="shared" si="2"/>
        <v>0</v>
      </c>
    </row>
    <row r="52" spans="1:6" ht="12.75">
      <c r="A52" s="66">
        <v>7</v>
      </c>
      <c r="B52" s="67"/>
      <c r="C52" s="541"/>
      <c r="D52" s="541"/>
      <c r="E52" s="541"/>
      <c r="F52" s="543">
        <f t="shared" si="2"/>
        <v>0</v>
      </c>
    </row>
    <row r="53" spans="1:6" ht="12.75">
      <c r="A53" s="66">
        <v>8</v>
      </c>
      <c r="B53" s="67"/>
      <c r="C53" s="541"/>
      <c r="D53" s="541"/>
      <c r="E53" s="541"/>
      <c r="F53" s="543">
        <f t="shared" si="2"/>
        <v>0</v>
      </c>
    </row>
    <row r="54" spans="1:6" ht="12.75">
      <c r="A54" s="66">
        <v>9</v>
      </c>
      <c r="B54" s="67"/>
      <c r="C54" s="541"/>
      <c r="D54" s="541"/>
      <c r="E54" s="541"/>
      <c r="F54" s="543">
        <f t="shared" si="2"/>
        <v>0</v>
      </c>
    </row>
    <row r="55" spans="1:6" ht="12.75">
      <c r="A55" s="66">
        <v>10</v>
      </c>
      <c r="B55" s="67"/>
      <c r="C55" s="541"/>
      <c r="D55" s="541"/>
      <c r="E55" s="541"/>
      <c r="F55" s="543">
        <f t="shared" si="2"/>
        <v>0</v>
      </c>
    </row>
    <row r="56" spans="1:6" ht="12.75">
      <c r="A56" s="66">
        <v>11</v>
      </c>
      <c r="B56" s="67"/>
      <c r="C56" s="541"/>
      <c r="D56" s="541"/>
      <c r="E56" s="541"/>
      <c r="F56" s="543">
        <f t="shared" si="2"/>
        <v>0</v>
      </c>
    </row>
    <row r="57" spans="1:6" ht="12.75">
      <c r="A57" s="66">
        <v>12</v>
      </c>
      <c r="B57" s="67"/>
      <c r="C57" s="541"/>
      <c r="D57" s="541"/>
      <c r="E57" s="541"/>
      <c r="F57" s="543">
        <f t="shared" si="2"/>
        <v>0</v>
      </c>
    </row>
    <row r="58" spans="1:6" ht="12.75">
      <c r="A58" s="66">
        <v>13</v>
      </c>
      <c r="B58" s="67"/>
      <c r="C58" s="541"/>
      <c r="D58" s="541"/>
      <c r="E58" s="541"/>
      <c r="F58" s="543">
        <f t="shared" si="2"/>
        <v>0</v>
      </c>
    </row>
    <row r="59" spans="1:6" ht="12" customHeight="1">
      <c r="A59" s="66">
        <v>14</v>
      </c>
      <c r="B59" s="67"/>
      <c r="C59" s="541"/>
      <c r="D59" s="541"/>
      <c r="E59" s="541"/>
      <c r="F59" s="543">
        <f t="shared" si="2"/>
        <v>0</v>
      </c>
    </row>
    <row r="60" spans="1:6" ht="12.75">
      <c r="A60" s="66">
        <v>15</v>
      </c>
      <c r="B60" s="67"/>
      <c r="C60" s="541"/>
      <c r="D60" s="541"/>
      <c r="E60" s="541"/>
      <c r="F60" s="543">
        <f t="shared" si="2"/>
        <v>0</v>
      </c>
    </row>
    <row r="61" spans="1:16" ht="12" customHeight="1">
      <c r="A61" s="68" t="s">
        <v>599</v>
      </c>
      <c r="B61" s="69" t="s">
        <v>835</v>
      </c>
      <c r="C61" s="527">
        <f>SUM(C46:C60)</f>
        <v>0</v>
      </c>
      <c r="D61" s="527"/>
      <c r="E61" s="527">
        <f>SUM(E46:E60)</f>
        <v>0</v>
      </c>
      <c r="F61" s="542">
        <f>SUM(F46:F60)</f>
        <v>0</v>
      </c>
      <c r="G61" s="517"/>
      <c r="H61" s="517"/>
      <c r="I61" s="517"/>
      <c r="J61" s="517"/>
      <c r="K61" s="517"/>
      <c r="L61" s="517"/>
      <c r="M61" s="517"/>
      <c r="N61" s="517"/>
      <c r="O61" s="517"/>
      <c r="P61" s="517"/>
    </row>
    <row r="62" spans="1:6" ht="18.75" customHeight="1">
      <c r="A62" s="66" t="s">
        <v>836</v>
      </c>
      <c r="B62" s="70"/>
      <c r="C62" s="527"/>
      <c r="D62" s="527"/>
      <c r="E62" s="527"/>
      <c r="F62" s="542"/>
    </row>
    <row r="63" spans="1:6" ht="12.75">
      <c r="A63" s="66" t="s">
        <v>542</v>
      </c>
      <c r="B63" s="70"/>
      <c r="C63" s="541"/>
      <c r="D63" s="541"/>
      <c r="E63" s="541"/>
      <c r="F63" s="543">
        <f>C63-E63</f>
        <v>0</v>
      </c>
    </row>
    <row r="64" spans="1:6" ht="12.75">
      <c r="A64" s="66" t="s">
        <v>545</v>
      </c>
      <c r="B64" s="70"/>
      <c r="C64" s="541"/>
      <c r="D64" s="541"/>
      <c r="E64" s="541"/>
      <c r="F64" s="543">
        <f aca="true" t="shared" si="3" ref="F64:F77">C64-E64</f>
        <v>0</v>
      </c>
    </row>
    <row r="65" spans="1:6" ht="12.75">
      <c r="A65" s="66" t="s">
        <v>548</v>
      </c>
      <c r="B65" s="70"/>
      <c r="C65" s="541"/>
      <c r="D65" s="541"/>
      <c r="E65" s="541"/>
      <c r="F65" s="543">
        <f t="shared" si="3"/>
        <v>0</v>
      </c>
    </row>
    <row r="66" spans="1:6" ht="12.75">
      <c r="A66" s="66" t="s">
        <v>551</v>
      </c>
      <c r="B66" s="70"/>
      <c r="C66" s="541"/>
      <c r="D66" s="541"/>
      <c r="E66" s="541"/>
      <c r="F66" s="543">
        <f t="shared" si="3"/>
        <v>0</v>
      </c>
    </row>
    <row r="67" spans="1:6" ht="12.75">
      <c r="A67" s="66">
        <v>5</v>
      </c>
      <c r="B67" s="67"/>
      <c r="C67" s="541"/>
      <c r="D67" s="541"/>
      <c r="E67" s="541"/>
      <c r="F67" s="543">
        <f t="shared" si="3"/>
        <v>0</v>
      </c>
    </row>
    <row r="68" spans="1:6" ht="12.75">
      <c r="A68" s="66">
        <v>6</v>
      </c>
      <c r="B68" s="67"/>
      <c r="C68" s="541"/>
      <c r="D68" s="541"/>
      <c r="E68" s="541"/>
      <c r="F68" s="543">
        <f t="shared" si="3"/>
        <v>0</v>
      </c>
    </row>
    <row r="69" spans="1:6" ht="12.75">
      <c r="A69" s="66">
        <v>7</v>
      </c>
      <c r="B69" s="67"/>
      <c r="C69" s="541"/>
      <c r="D69" s="541"/>
      <c r="E69" s="541"/>
      <c r="F69" s="543">
        <f t="shared" si="3"/>
        <v>0</v>
      </c>
    </row>
    <row r="70" spans="1:6" ht="12.75">
      <c r="A70" s="66">
        <v>8</v>
      </c>
      <c r="B70" s="67"/>
      <c r="C70" s="541"/>
      <c r="D70" s="541"/>
      <c r="E70" s="541"/>
      <c r="F70" s="543">
        <f t="shared" si="3"/>
        <v>0</v>
      </c>
    </row>
    <row r="71" spans="1:6" ht="12.75">
      <c r="A71" s="66">
        <v>9</v>
      </c>
      <c r="B71" s="67"/>
      <c r="C71" s="541"/>
      <c r="D71" s="541"/>
      <c r="E71" s="541"/>
      <c r="F71" s="543">
        <f t="shared" si="3"/>
        <v>0</v>
      </c>
    </row>
    <row r="72" spans="1:6" ht="12.75">
      <c r="A72" s="66">
        <v>10</v>
      </c>
      <c r="B72" s="67"/>
      <c r="C72" s="541"/>
      <c r="D72" s="541"/>
      <c r="E72" s="541"/>
      <c r="F72" s="543">
        <f t="shared" si="3"/>
        <v>0</v>
      </c>
    </row>
    <row r="73" spans="1:6" ht="12.75">
      <c r="A73" s="66">
        <v>11</v>
      </c>
      <c r="B73" s="67"/>
      <c r="C73" s="541"/>
      <c r="D73" s="541"/>
      <c r="E73" s="541"/>
      <c r="F73" s="543">
        <f t="shared" si="3"/>
        <v>0</v>
      </c>
    </row>
    <row r="74" spans="1:6" ht="12.75">
      <c r="A74" s="66">
        <v>12</v>
      </c>
      <c r="B74" s="67"/>
      <c r="C74" s="541"/>
      <c r="D74" s="541"/>
      <c r="E74" s="541"/>
      <c r="F74" s="543">
        <f t="shared" si="3"/>
        <v>0</v>
      </c>
    </row>
    <row r="75" spans="1:6" ht="12.75">
      <c r="A75" s="66">
        <v>13</v>
      </c>
      <c r="B75" s="67"/>
      <c r="C75" s="541"/>
      <c r="D75" s="541"/>
      <c r="E75" s="541"/>
      <c r="F75" s="543">
        <f t="shared" si="3"/>
        <v>0</v>
      </c>
    </row>
    <row r="76" spans="1:6" ht="12" customHeight="1">
      <c r="A76" s="66">
        <v>14</v>
      </c>
      <c r="B76" s="67"/>
      <c r="C76" s="541"/>
      <c r="D76" s="541"/>
      <c r="E76" s="541"/>
      <c r="F76" s="543">
        <f t="shared" si="3"/>
        <v>0</v>
      </c>
    </row>
    <row r="77" spans="1:6" ht="12.75">
      <c r="A77" s="66">
        <v>15</v>
      </c>
      <c r="B77" s="67"/>
      <c r="C77" s="541"/>
      <c r="D77" s="541"/>
      <c r="E77" s="541"/>
      <c r="F77" s="543">
        <f t="shared" si="3"/>
        <v>0</v>
      </c>
    </row>
    <row r="78" spans="1:16" ht="14.25" customHeight="1">
      <c r="A78" s="68" t="s">
        <v>837</v>
      </c>
      <c r="B78" s="69" t="s">
        <v>838</v>
      </c>
      <c r="C78" s="527">
        <f>SUM(C63:C77)</f>
        <v>0</v>
      </c>
      <c r="D78" s="527"/>
      <c r="E78" s="527">
        <f>SUM(E63:E77)</f>
        <v>0</v>
      </c>
      <c r="F78" s="542">
        <f>SUM(F63:F77)</f>
        <v>0</v>
      </c>
      <c r="G78" s="517"/>
      <c r="H78" s="517"/>
      <c r="I78" s="517"/>
      <c r="J78" s="517"/>
      <c r="K78" s="517"/>
      <c r="L78" s="517"/>
      <c r="M78" s="517"/>
      <c r="N78" s="517"/>
      <c r="O78" s="517"/>
      <c r="P78" s="517"/>
    </row>
    <row r="79" spans="1:16" ht="20.25" customHeight="1">
      <c r="A79" s="71" t="s">
        <v>839</v>
      </c>
      <c r="B79" s="69" t="s">
        <v>840</v>
      </c>
      <c r="C79" s="527">
        <f>C78+C61+C44+C27</f>
        <v>0</v>
      </c>
      <c r="D79" s="527"/>
      <c r="E79" s="527">
        <f>E78+E61+E44+E27</f>
        <v>0</v>
      </c>
      <c r="F79" s="542">
        <f>F78+F61+F44+F27</f>
        <v>0</v>
      </c>
      <c r="G79" s="517"/>
      <c r="H79" s="517"/>
      <c r="I79" s="517"/>
      <c r="J79" s="517"/>
      <c r="K79" s="517"/>
      <c r="L79" s="517"/>
      <c r="M79" s="517"/>
      <c r="N79" s="517"/>
      <c r="O79" s="517"/>
      <c r="P79" s="517"/>
    </row>
    <row r="80" spans="1:6" ht="15" customHeight="1">
      <c r="A80" s="64" t="s">
        <v>841</v>
      </c>
      <c r="B80" s="69"/>
      <c r="C80" s="527"/>
      <c r="D80" s="527"/>
      <c r="E80" s="527"/>
      <c r="F80" s="542"/>
    </row>
    <row r="81" spans="1:6" ht="14.25" customHeight="1">
      <c r="A81" s="66" t="s">
        <v>828</v>
      </c>
      <c r="B81" s="70"/>
      <c r="C81" s="527"/>
      <c r="D81" s="527"/>
      <c r="E81" s="527"/>
      <c r="F81" s="542"/>
    </row>
    <row r="82" spans="1:6" ht="12.75">
      <c r="A82" s="66" t="s">
        <v>829</v>
      </c>
      <c r="B82" s="70"/>
      <c r="C82" s="541"/>
      <c r="D82" s="541"/>
      <c r="E82" s="541"/>
      <c r="F82" s="543">
        <f>C82-E82</f>
        <v>0</v>
      </c>
    </row>
    <row r="83" spans="1:6" ht="12.75">
      <c r="A83" s="66" t="s">
        <v>830</v>
      </c>
      <c r="B83" s="70"/>
      <c r="C83" s="541"/>
      <c r="D83" s="541"/>
      <c r="E83" s="541"/>
      <c r="F83" s="543">
        <f aca="true" t="shared" si="4" ref="F83:F96">C83-E83</f>
        <v>0</v>
      </c>
    </row>
    <row r="84" spans="1:6" ht="12.75">
      <c r="A84" s="66" t="s">
        <v>548</v>
      </c>
      <c r="B84" s="70"/>
      <c r="C84" s="541"/>
      <c r="D84" s="541"/>
      <c r="E84" s="541"/>
      <c r="F84" s="543">
        <f t="shared" si="4"/>
        <v>0</v>
      </c>
    </row>
    <row r="85" spans="1:6" ht="12.75">
      <c r="A85" s="66" t="s">
        <v>551</v>
      </c>
      <c r="B85" s="70"/>
      <c r="C85" s="541"/>
      <c r="D85" s="541"/>
      <c r="E85" s="541"/>
      <c r="F85" s="543">
        <f t="shared" si="4"/>
        <v>0</v>
      </c>
    </row>
    <row r="86" spans="1:6" ht="12.75">
      <c r="A86" s="66">
        <v>5</v>
      </c>
      <c r="B86" s="67"/>
      <c r="C86" s="541"/>
      <c r="D86" s="541"/>
      <c r="E86" s="541"/>
      <c r="F86" s="543">
        <f t="shared" si="4"/>
        <v>0</v>
      </c>
    </row>
    <row r="87" spans="1:6" ht="12.75">
      <c r="A87" s="66">
        <v>6</v>
      </c>
      <c r="B87" s="67"/>
      <c r="C87" s="541"/>
      <c r="D87" s="541"/>
      <c r="E87" s="541"/>
      <c r="F87" s="543">
        <f t="shared" si="4"/>
        <v>0</v>
      </c>
    </row>
    <row r="88" spans="1:6" ht="12.75">
      <c r="A88" s="66">
        <v>7</v>
      </c>
      <c r="B88" s="67"/>
      <c r="C88" s="541"/>
      <c r="D88" s="541"/>
      <c r="E88" s="541"/>
      <c r="F88" s="543">
        <f t="shared" si="4"/>
        <v>0</v>
      </c>
    </row>
    <row r="89" spans="1:6" ht="12.75">
      <c r="A89" s="66">
        <v>8</v>
      </c>
      <c r="B89" s="67"/>
      <c r="C89" s="541"/>
      <c r="D89" s="541"/>
      <c r="E89" s="541"/>
      <c r="F89" s="543">
        <f t="shared" si="4"/>
        <v>0</v>
      </c>
    </row>
    <row r="90" spans="1:6" ht="12" customHeight="1">
      <c r="A90" s="66">
        <v>9</v>
      </c>
      <c r="B90" s="67"/>
      <c r="C90" s="541"/>
      <c r="D90" s="541"/>
      <c r="E90" s="541"/>
      <c r="F90" s="543">
        <f t="shared" si="4"/>
        <v>0</v>
      </c>
    </row>
    <row r="91" spans="1:6" ht="12.75">
      <c r="A91" s="66">
        <v>10</v>
      </c>
      <c r="B91" s="67"/>
      <c r="C91" s="541"/>
      <c r="D91" s="541"/>
      <c r="E91" s="541"/>
      <c r="F91" s="543">
        <f t="shared" si="4"/>
        <v>0</v>
      </c>
    </row>
    <row r="92" spans="1:6" ht="12.75">
      <c r="A92" s="66">
        <v>11</v>
      </c>
      <c r="B92" s="67"/>
      <c r="C92" s="541"/>
      <c r="D92" s="541"/>
      <c r="E92" s="541"/>
      <c r="F92" s="543">
        <f t="shared" si="4"/>
        <v>0</v>
      </c>
    </row>
    <row r="93" spans="1:6" ht="12.75">
      <c r="A93" s="66">
        <v>12</v>
      </c>
      <c r="B93" s="67"/>
      <c r="C93" s="541"/>
      <c r="D93" s="541"/>
      <c r="E93" s="541"/>
      <c r="F93" s="543">
        <f t="shared" si="4"/>
        <v>0</v>
      </c>
    </row>
    <row r="94" spans="1:6" ht="12.75">
      <c r="A94" s="66">
        <v>13</v>
      </c>
      <c r="B94" s="67"/>
      <c r="C94" s="541"/>
      <c r="D94" s="541"/>
      <c r="E94" s="541"/>
      <c r="F94" s="543">
        <f t="shared" si="4"/>
        <v>0</v>
      </c>
    </row>
    <row r="95" spans="1:6" ht="12" customHeight="1">
      <c r="A95" s="66">
        <v>14</v>
      </c>
      <c r="B95" s="67"/>
      <c r="C95" s="541"/>
      <c r="D95" s="541"/>
      <c r="E95" s="541"/>
      <c r="F95" s="543">
        <f t="shared" si="4"/>
        <v>0</v>
      </c>
    </row>
    <row r="96" spans="1:6" ht="12.75">
      <c r="A96" s="66">
        <v>15</v>
      </c>
      <c r="B96" s="67"/>
      <c r="C96" s="541"/>
      <c r="D96" s="541"/>
      <c r="E96" s="541"/>
      <c r="F96" s="543">
        <f t="shared" si="4"/>
        <v>0</v>
      </c>
    </row>
    <row r="97" spans="1:16" ht="15" customHeight="1">
      <c r="A97" s="68" t="s">
        <v>563</v>
      </c>
      <c r="B97" s="69" t="s">
        <v>842</v>
      </c>
      <c r="C97" s="527">
        <f>SUM(C82:C96)</f>
        <v>0</v>
      </c>
      <c r="D97" s="527"/>
      <c r="E97" s="527">
        <f>SUM(E82:E96)</f>
        <v>0</v>
      </c>
      <c r="F97" s="542">
        <f>SUM(F82:F96)</f>
        <v>0</v>
      </c>
      <c r="G97" s="517"/>
      <c r="H97" s="517"/>
      <c r="I97" s="517"/>
      <c r="J97" s="517"/>
      <c r="K97" s="517"/>
      <c r="L97" s="517"/>
      <c r="M97" s="517"/>
      <c r="N97" s="517"/>
      <c r="O97" s="517"/>
      <c r="P97" s="517"/>
    </row>
    <row r="98" spans="1:6" ht="15.75" customHeight="1">
      <c r="A98" s="66" t="s">
        <v>832</v>
      </c>
      <c r="B98" s="70"/>
      <c r="C98" s="527"/>
      <c r="D98" s="527"/>
      <c r="E98" s="527"/>
      <c r="F98" s="542"/>
    </row>
    <row r="99" spans="1:6" ht="12.75">
      <c r="A99" s="66" t="s">
        <v>542</v>
      </c>
      <c r="B99" s="70"/>
      <c r="C99" s="541"/>
      <c r="D99" s="541"/>
      <c r="E99" s="541"/>
      <c r="F99" s="543">
        <f>C99-E99</f>
        <v>0</v>
      </c>
    </row>
    <row r="100" spans="1:6" ht="12.75">
      <c r="A100" s="66" t="s">
        <v>545</v>
      </c>
      <c r="B100" s="70"/>
      <c r="C100" s="541"/>
      <c r="D100" s="541"/>
      <c r="E100" s="541"/>
      <c r="F100" s="543">
        <f aca="true" t="shared" si="5" ref="F100:F113">C100-E100</f>
        <v>0</v>
      </c>
    </row>
    <row r="101" spans="1:6" ht="12.75">
      <c r="A101" s="66" t="s">
        <v>548</v>
      </c>
      <c r="B101" s="70"/>
      <c r="C101" s="541"/>
      <c r="D101" s="541"/>
      <c r="E101" s="541"/>
      <c r="F101" s="543">
        <f t="shared" si="5"/>
        <v>0</v>
      </c>
    </row>
    <row r="102" spans="1:6" ht="12.75">
      <c r="A102" s="66" t="s">
        <v>551</v>
      </c>
      <c r="B102" s="70"/>
      <c r="C102" s="541"/>
      <c r="D102" s="541"/>
      <c r="E102" s="541"/>
      <c r="F102" s="543">
        <f t="shared" si="5"/>
        <v>0</v>
      </c>
    </row>
    <row r="103" spans="1:6" ht="12.75">
      <c r="A103" s="66">
        <v>5</v>
      </c>
      <c r="B103" s="67"/>
      <c r="C103" s="541"/>
      <c r="D103" s="541"/>
      <c r="E103" s="541"/>
      <c r="F103" s="543">
        <f t="shared" si="5"/>
        <v>0</v>
      </c>
    </row>
    <row r="104" spans="1:6" ht="12.75">
      <c r="A104" s="66">
        <v>6</v>
      </c>
      <c r="B104" s="67"/>
      <c r="C104" s="541"/>
      <c r="D104" s="541"/>
      <c r="E104" s="541"/>
      <c r="F104" s="543">
        <f t="shared" si="5"/>
        <v>0</v>
      </c>
    </row>
    <row r="105" spans="1:6" ht="12.75">
      <c r="A105" s="66">
        <v>7</v>
      </c>
      <c r="B105" s="67"/>
      <c r="C105" s="541"/>
      <c r="D105" s="541"/>
      <c r="E105" s="541"/>
      <c r="F105" s="543">
        <f t="shared" si="5"/>
        <v>0</v>
      </c>
    </row>
    <row r="106" spans="1:6" ht="12.75">
      <c r="A106" s="66">
        <v>8</v>
      </c>
      <c r="B106" s="67"/>
      <c r="C106" s="541"/>
      <c r="D106" s="541"/>
      <c r="E106" s="541"/>
      <c r="F106" s="543">
        <f t="shared" si="5"/>
        <v>0</v>
      </c>
    </row>
    <row r="107" spans="1:6" ht="12" customHeight="1">
      <c r="A107" s="66">
        <v>9</v>
      </c>
      <c r="B107" s="67"/>
      <c r="C107" s="541"/>
      <c r="D107" s="541"/>
      <c r="E107" s="541"/>
      <c r="F107" s="543">
        <f t="shared" si="5"/>
        <v>0</v>
      </c>
    </row>
    <row r="108" spans="1:6" ht="12.75">
      <c r="A108" s="66">
        <v>10</v>
      </c>
      <c r="B108" s="67"/>
      <c r="C108" s="541"/>
      <c r="D108" s="541"/>
      <c r="E108" s="541"/>
      <c r="F108" s="543">
        <f t="shared" si="5"/>
        <v>0</v>
      </c>
    </row>
    <row r="109" spans="1:6" ht="12.75">
      <c r="A109" s="66">
        <v>11</v>
      </c>
      <c r="B109" s="67"/>
      <c r="C109" s="541"/>
      <c r="D109" s="541"/>
      <c r="E109" s="541"/>
      <c r="F109" s="543">
        <f t="shared" si="5"/>
        <v>0</v>
      </c>
    </row>
    <row r="110" spans="1:6" ht="12.75">
      <c r="A110" s="66">
        <v>12</v>
      </c>
      <c r="B110" s="67"/>
      <c r="C110" s="541"/>
      <c r="D110" s="541"/>
      <c r="E110" s="541"/>
      <c r="F110" s="543">
        <f t="shared" si="5"/>
        <v>0</v>
      </c>
    </row>
    <row r="111" spans="1:6" ht="12.75">
      <c r="A111" s="66">
        <v>13</v>
      </c>
      <c r="B111" s="67"/>
      <c r="C111" s="541"/>
      <c r="D111" s="541"/>
      <c r="E111" s="541"/>
      <c r="F111" s="543">
        <f t="shared" si="5"/>
        <v>0</v>
      </c>
    </row>
    <row r="112" spans="1:6" ht="12" customHeight="1">
      <c r="A112" s="66">
        <v>14</v>
      </c>
      <c r="B112" s="67"/>
      <c r="C112" s="541"/>
      <c r="D112" s="541"/>
      <c r="E112" s="541"/>
      <c r="F112" s="543">
        <f t="shared" si="5"/>
        <v>0</v>
      </c>
    </row>
    <row r="113" spans="1:6" ht="12.75">
      <c r="A113" s="66">
        <v>15</v>
      </c>
      <c r="B113" s="67"/>
      <c r="C113" s="541"/>
      <c r="D113" s="541"/>
      <c r="E113" s="541"/>
      <c r="F113" s="543">
        <f t="shared" si="5"/>
        <v>0</v>
      </c>
    </row>
    <row r="114" spans="1:16" ht="11.25" customHeight="1">
      <c r="A114" s="68" t="s">
        <v>580</v>
      </c>
      <c r="B114" s="69" t="s">
        <v>843</v>
      </c>
      <c r="C114" s="527">
        <f>SUM(C99:C113)</f>
        <v>0</v>
      </c>
      <c r="D114" s="527"/>
      <c r="E114" s="527">
        <f>SUM(E99:E113)</f>
        <v>0</v>
      </c>
      <c r="F114" s="542">
        <f>SUM(F99:F113)</f>
        <v>0</v>
      </c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</row>
    <row r="115" spans="1:6" ht="15" customHeight="1">
      <c r="A115" s="66" t="s">
        <v>834</v>
      </c>
      <c r="B115" s="70"/>
      <c r="C115" s="527"/>
      <c r="D115" s="527"/>
      <c r="E115" s="527"/>
      <c r="F115" s="542"/>
    </row>
    <row r="116" spans="1:6" ht="12.75">
      <c r="A116" s="66" t="s">
        <v>863</v>
      </c>
      <c r="B116" s="70"/>
      <c r="C116" s="541">
        <v>5</v>
      </c>
      <c r="D116" s="541"/>
      <c r="E116" s="541"/>
      <c r="F116" s="543">
        <f>C116-E116</f>
        <v>5</v>
      </c>
    </row>
    <row r="117" spans="1:6" ht="12.75">
      <c r="A117" s="66" t="s">
        <v>545</v>
      </c>
      <c r="B117" s="70"/>
      <c r="C117" s="541"/>
      <c r="D117" s="541"/>
      <c r="E117" s="541"/>
      <c r="F117" s="543">
        <f aca="true" t="shared" si="6" ref="F117:F130">C117-E117</f>
        <v>0</v>
      </c>
    </row>
    <row r="118" spans="1:6" ht="12.75">
      <c r="A118" s="66" t="s">
        <v>548</v>
      </c>
      <c r="B118" s="70"/>
      <c r="C118" s="541"/>
      <c r="D118" s="541"/>
      <c r="E118" s="541"/>
      <c r="F118" s="543">
        <f t="shared" si="6"/>
        <v>0</v>
      </c>
    </row>
    <row r="119" spans="1:6" ht="12.75">
      <c r="A119" s="66" t="s">
        <v>551</v>
      </c>
      <c r="B119" s="70"/>
      <c r="C119" s="541"/>
      <c r="D119" s="541"/>
      <c r="E119" s="541"/>
      <c r="F119" s="543">
        <f t="shared" si="6"/>
        <v>0</v>
      </c>
    </row>
    <row r="120" spans="1:6" ht="12.75">
      <c r="A120" s="66">
        <v>5</v>
      </c>
      <c r="B120" s="67"/>
      <c r="C120" s="541"/>
      <c r="D120" s="541"/>
      <c r="E120" s="541"/>
      <c r="F120" s="543">
        <f t="shared" si="6"/>
        <v>0</v>
      </c>
    </row>
    <row r="121" spans="1:6" ht="12.75">
      <c r="A121" s="66">
        <v>6</v>
      </c>
      <c r="B121" s="67"/>
      <c r="C121" s="541"/>
      <c r="D121" s="541"/>
      <c r="E121" s="541"/>
      <c r="F121" s="543">
        <f t="shared" si="6"/>
        <v>0</v>
      </c>
    </row>
    <row r="122" spans="1:6" ht="12.75">
      <c r="A122" s="66">
        <v>7</v>
      </c>
      <c r="B122" s="67"/>
      <c r="C122" s="541"/>
      <c r="D122" s="541"/>
      <c r="E122" s="541"/>
      <c r="F122" s="543">
        <f t="shared" si="6"/>
        <v>0</v>
      </c>
    </row>
    <row r="123" spans="1:6" ht="12.75">
      <c r="A123" s="66">
        <v>8</v>
      </c>
      <c r="B123" s="67"/>
      <c r="C123" s="541"/>
      <c r="D123" s="541"/>
      <c r="E123" s="541"/>
      <c r="F123" s="543">
        <f t="shared" si="6"/>
        <v>0</v>
      </c>
    </row>
    <row r="124" spans="1:6" ht="12" customHeight="1">
      <c r="A124" s="66">
        <v>9</v>
      </c>
      <c r="B124" s="67"/>
      <c r="C124" s="541"/>
      <c r="D124" s="541"/>
      <c r="E124" s="541"/>
      <c r="F124" s="543">
        <f t="shared" si="6"/>
        <v>0</v>
      </c>
    </row>
    <row r="125" spans="1:6" ht="12.75">
      <c r="A125" s="66">
        <v>10</v>
      </c>
      <c r="B125" s="67"/>
      <c r="C125" s="541"/>
      <c r="D125" s="541"/>
      <c r="E125" s="541"/>
      <c r="F125" s="543">
        <f t="shared" si="6"/>
        <v>0</v>
      </c>
    </row>
    <row r="126" spans="1:6" ht="12.75">
      <c r="A126" s="66">
        <v>11</v>
      </c>
      <c r="B126" s="67"/>
      <c r="C126" s="541"/>
      <c r="D126" s="541"/>
      <c r="E126" s="541"/>
      <c r="F126" s="543">
        <f t="shared" si="6"/>
        <v>0</v>
      </c>
    </row>
    <row r="127" spans="1:6" ht="12.75">
      <c r="A127" s="66">
        <v>12</v>
      </c>
      <c r="B127" s="67"/>
      <c r="C127" s="541"/>
      <c r="D127" s="541"/>
      <c r="E127" s="541"/>
      <c r="F127" s="543">
        <f t="shared" si="6"/>
        <v>0</v>
      </c>
    </row>
    <row r="128" spans="1:6" ht="12.75">
      <c r="A128" s="66">
        <v>13</v>
      </c>
      <c r="B128" s="67"/>
      <c r="C128" s="541"/>
      <c r="D128" s="541"/>
      <c r="E128" s="541"/>
      <c r="F128" s="543">
        <f t="shared" si="6"/>
        <v>0</v>
      </c>
    </row>
    <row r="129" spans="1:6" ht="12" customHeight="1">
      <c r="A129" s="66">
        <v>14</v>
      </c>
      <c r="B129" s="67"/>
      <c r="C129" s="541"/>
      <c r="D129" s="541"/>
      <c r="E129" s="541"/>
      <c r="F129" s="543">
        <f t="shared" si="6"/>
        <v>0</v>
      </c>
    </row>
    <row r="130" spans="1:6" ht="12.75">
      <c r="A130" s="66">
        <v>15</v>
      </c>
      <c r="B130" s="67"/>
      <c r="C130" s="541"/>
      <c r="D130" s="541"/>
      <c r="E130" s="541"/>
      <c r="F130" s="543">
        <f t="shared" si="6"/>
        <v>0</v>
      </c>
    </row>
    <row r="131" spans="1:16" ht="15.75" customHeight="1">
      <c r="A131" s="68" t="s">
        <v>599</v>
      </c>
      <c r="B131" s="69" t="s">
        <v>844</v>
      </c>
      <c r="C131" s="527">
        <f>SUM(C116:C130)</f>
        <v>5</v>
      </c>
      <c r="D131" s="527"/>
      <c r="E131" s="527">
        <f>SUM(E116:E130)</f>
        <v>0</v>
      </c>
      <c r="F131" s="542">
        <f>SUM(F116:F130)</f>
        <v>5</v>
      </c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</row>
    <row r="132" spans="1:6" ht="12.75" customHeight="1">
      <c r="A132" s="66" t="s">
        <v>836</v>
      </c>
      <c r="B132" s="70"/>
      <c r="C132" s="527"/>
      <c r="D132" s="527"/>
      <c r="E132" s="527"/>
      <c r="F132" s="542"/>
    </row>
    <row r="133" spans="1:6" ht="12.75">
      <c r="A133" s="66" t="s">
        <v>542</v>
      </c>
      <c r="B133" s="70"/>
      <c r="C133" s="541"/>
      <c r="D133" s="541"/>
      <c r="E133" s="541"/>
      <c r="F133" s="543">
        <f>C133-E133</f>
        <v>0</v>
      </c>
    </row>
    <row r="134" spans="1:6" ht="12.75">
      <c r="A134" s="66" t="s">
        <v>545</v>
      </c>
      <c r="B134" s="70"/>
      <c r="C134" s="541"/>
      <c r="D134" s="541"/>
      <c r="E134" s="541"/>
      <c r="F134" s="543">
        <f aca="true" t="shared" si="7" ref="F134:F147">C134-E134</f>
        <v>0</v>
      </c>
    </row>
    <row r="135" spans="1:6" ht="12.75">
      <c r="A135" s="66" t="s">
        <v>548</v>
      </c>
      <c r="B135" s="70"/>
      <c r="C135" s="541"/>
      <c r="D135" s="541"/>
      <c r="E135" s="541"/>
      <c r="F135" s="543">
        <f t="shared" si="7"/>
        <v>0</v>
      </c>
    </row>
    <row r="136" spans="1:6" ht="12.75">
      <c r="A136" s="66" t="s">
        <v>551</v>
      </c>
      <c r="B136" s="70"/>
      <c r="C136" s="541"/>
      <c r="D136" s="541"/>
      <c r="E136" s="541"/>
      <c r="F136" s="543">
        <f t="shared" si="7"/>
        <v>0</v>
      </c>
    </row>
    <row r="137" spans="1:6" ht="12.75">
      <c r="A137" s="66">
        <v>5</v>
      </c>
      <c r="B137" s="67"/>
      <c r="C137" s="541"/>
      <c r="D137" s="541"/>
      <c r="E137" s="541"/>
      <c r="F137" s="543">
        <f t="shared" si="7"/>
        <v>0</v>
      </c>
    </row>
    <row r="138" spans="1:6" ht="12.75">
      <c r="A138" s="66">
        <v>6</v>
      </c>
      <c r="B138" s="67"/>
      <c r="C138" s="541"/>
      <c r="D138" s="541"/>
      <c r="E138" s="541"/>
      <c r="F138" s="543">
        <f t="shared" si="7"/>
        <v>0</v>
      </c>
    </row>
    <row r="139" spans="1:6" ht="12.75">
      <c r="A139" s="66">
        <v>7</v>
      </c>
      <c r="B139" s="67"/>
      <c r="C139" s="541"/>
      <c r="D139" s="541"/>
      <c r="E139" s="541"/>
      <c r="F139" s="543">
        <f t="shared" si="7"/>
        <v>0</v>
      </c>
    </row>
    <row r="140" spans="1:6" ht="12.75">
      <c r="A140" s="66">
        <v>8</v>
      </c>
      <c r="B140" s="67"/>
      <c r="C140" s="541"/>
      <c r="D140" s="541"/>
      <c r="E140" s="541"/>
      <c r="F140" s="543">
        <f t="shared" si="7"/>
        <v>0</v>
      </c>
    </row>
    <row r="141" spans="1:6" ht="12" customHeight="1">
      <c r="A141" s="66">
        <v>9</v>
      </c>
      <c r="B141" s="67"/>
      <c r="C141" s="541"/>
      <c r="D141" s="541"/>
      <c r="E141" s="541"/>
      <c r="F141" s="543">
        <f t="shared" si="7"/>
        <v>0</v>
      </c>
    </row>
    <row r="142" spans="1:6" ht="12.75">
      <c r="A142" s="66">
        <v>10</v>
      </c>
      <c r="B142" s="67"/>
      <c r="C142" s="541"/>
      <c r="D142" s="541"/>
      <c r="E142" s="541"/>
      <c r="F142" s="543">
        <f t="shared" si="7"/>
        <v>0</v>
      </c>
    </row>
    <row r="143" spans="1:6" ht="12.75">
      <c r="A143" s="66">
        <v>11</v>
      </c>
      <c r="B143" s="67"/>
      <c r="C143" s="541"/>
      <c r="D143" s="541"/>
      <c r="E143" s="541"/>
      <c r="F143" s="543">
        <f t="shared" si="7"/>
        <v>0</v>
      </c>
    </row>
    <row r="144" spans="1:6" ht="12.75">
      <c r="A144" s="66">
        <v>12</v>
      </c>
      <c r="B144" s="67"/>
      <c r="C144" s="541"/>
      <c r="D144" s="541"/>
      <c r="E144" s="541"/>
      <c r="F144" s="543">
        <f t="shared" si="7"/>
        <v>0</v>
      </c>
    </row>
    <row r="145" spans="1:6" ht="12.75">
      <c r="A145" s="66">
        <v>13</v>
      </c>
      <c r="B145" s="67"/>
      <c r="C145" s="541"/>
      <c r="D145" s="541"/>
      <c r="E145" s="541"/>
      <c r="F145" s="543">
        <f t="shared" si="7"/>
        <v>0</v>
      </c>
    </row>
    <row r="146" spans="1:6" ht="12" customHeight="1">
      <c r="A146" s="66">
        <v>14</v>
      </c>
      <c r="B146" s="67"/>
      <c r="C146" s="541"/>
      <c r="D146" s="541"/>
      <c r="E146" s="541"/>
      <c r="F146" s="543">
        <f t="shared" si="7"/>
        <v>0</v>
      </c>
    </row>
    <row r="147" spans="1:6" ht="12.75">
      <c r="A147" s="66">
        <v>15</v>
      </c>
      <c r="B147" s="67"/>
      <c r="C147" s="541"/>
      <c r="D147" s="541"/>
      <c r="E147" s="541"/>
      <c r="F147" s="543">
        <f t="shared" si="7"/>
        <v>0</v>
      </c>
    </row>
    <row r="148" spans="1:16" ht="17.25" customHeight="1">
      <c r="A148" s="68" t="s">
        <v>837</v>
      </c>
      <c r="B148" s="69" t="s">
        <v>845</v>
      </c>
      <c r="C148" s="527">
        <f>SUM(C133:C147)</f>
        <v>0</v>
      </c>
      <c r="D148" s="527"/>
      <c r="E148" s="527">
        <f>SUM(E133:E147)</f>
        <v>0</v>
      </c>
      <c r="F148" s="542">
        <f>SUM(F133:F147)</f>
        <v>0</v>
      </c>
      <c r="G148" s="517"/>
      <c r="H148" s="517"/>
      <c r="I148" s="517"/>
      <c r="J148" s="517"/>
      <c r="K148" s="517"/>
      <c r="L148" s="517"/>
      <c r="M148" s="517"/>
      <c r="N148" s="517"/>
      <c r="O148" s="517"/>
      <c r="P148" s="517"/>
    </row>
    <row r="149" spans="1:16" ht="19.5" customHeight="1">
      <c r="A149" s="71" t="s">
        <v>846</v>
      </c>
      <c r="B149" s="69" t="s">
        <v>847</v>
      </c>
      <c r="C149" s="527">
        <f>C148+C131+C114+C97</f>
        <v>5</v>
      </c>
      <c r="D149" s="527"/>
      <c r="E149" s="527">
        <f>E148+E131+E114+E97</f>
        <v>0</v>
      </c>
      <c r="F149" s="542">
        <f>F148+F131+F114+F97</f>
        <v>5</v>
      </c>
      <c r="G149" s="517"/>
      <c r="H149" s="517"/>
      <c r="I149" s="517"/>
      <c r="J149" s="517"/>
      <c r="K149" s="517"/>
      <c r="L149" s="517"/>
      <c r="M149" s="517"/>
      <c r="N149" s="517"/>
      <c r="O149" s="517"/>
      <c r="P149" s="517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1" t="s">
        <v>866</v>
      </c>
      <c r="B151" s="552"/>
      <c r="C151" s="631" t="s">
        <v>848</v>
      </c>
      <c r="D151" s="631"/>
      <c r="E151" s="631"/>
      <c r="F151" s="63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1" t="s">
        <v>855</v>
      </c>
      <c r="D153" s="631"/>
      <c r="E153" s="631"/>
      <c r="F153" s="63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2015-03-30T10:51:49Z</cp:lastPrinted>
  <dcterms:created xsi:type="dcterms:W3CDTF">2000-06-29T12:02:40Z</dcterms:created>
  <dcterms:modified xsi:type="dcterms:W3CDTF">2015-03-30T10:52:54Z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