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<sst xmlns="http://schemas.openxmlformats.org/spreadsheetml/2006/main" count="1043" uniqueCount="869">
  <si>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</si>
  <si>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</si>
  <si>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</si>
  <si>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</si>
  <si>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</si>
  <si>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</si>
  <si>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</si>
  <si>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</si>
  <si>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</si>
  <si>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</si>
  <si>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</si>
  <si>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</si>
  <si>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</si>
  <si>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</si>
  <si>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</si>
  <si>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</si>
  <si>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</si>
  <si>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</si>
  <si>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</si>
  <si>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</si>
  <si>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</si>
  <si>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</si>
  <si>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</si>
  <si>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</si>
  <si>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</si>
  <si>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</si>
  <si>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</si>
  <si>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</si>
  <si>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</si>
  <si>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</si>
  <si>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</si>
  <si>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</si>
  <si>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</si>
  <si>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</si>
  <si>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</si>
  <si>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</si>
  <si>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</si>
  <si>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</si>
  <si>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</si>
  <si>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</si>
  <si>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</si>
  <si>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</si>
  <si>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</si>
  <si>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</si>
  <si>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</si>
  <si>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</si>
  <si>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</si>
  <si>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</si>
  <si>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</si>
  <si>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</si>
  <si>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</si>
  <si>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</si>
  <si>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</si>
  <si>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</si>
  <si>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</si>
  <si>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</si>
  <si>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</si>
  <si>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</si>
  <si>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</si>
  <si>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</si>
  <si>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</si>
  <si>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</si>
  <si>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</si>
  <si>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</si>
  <si>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</si>
  <si>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</si>
  <si>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</si>
  <si>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</si>
  <si>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</si>
  <si>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</si>
  <si>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</si>
  <si>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</si>
  <si>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</si>
  <si>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</si>
  <si>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</si>
  <si>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</si>
  <si>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</si>
  <si>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</si>
  <si>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</si>
  <si>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</si>
  <si>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</si>
  <si>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</si>
  <si>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</si>
  <si>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</si>
  <si>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</si>
  <si>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</si>
  <si>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</si>
  <si>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</si>
  <si>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</si>
  <si>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</si>
  <si>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</si>
  <si>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</si>
  <si>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</si>
  <si>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</si>
  <si>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</si>
  <si>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</si>
  <si>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</si>
  <si>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</si>
  <si>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</si>
  <si>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</si>
  <si>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</si>
  <si>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</si>
  <si>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</si>
  <si>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</si>
  <si>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</si>
  <si>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</si>
  <si>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</si>
  <si>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</si>
  <si>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</si>
  <si>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</si>
  <si>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</si>
  <si>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</si>
  <si>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</si>
  <si>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</si>
  <si>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</si>
  <si>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</si>
  <si>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</si>
  <si>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</si>
  <si>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</si>
  <si>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</si>
  <si>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</si>
  <si>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</si>
  <si>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</si>
  <si>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</si>
  <si>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</si>
  <si>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</si>
  <si>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</si>
  <si>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</si>
  <si>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</si>
  <si>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</si>
  <si>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</si>
  <si>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</si>
  <si>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</si>
  <si>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</si>
  <si>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</si>
  <si>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</si>
  <si>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</si>
  <si>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</si>
  <si>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</si>
  <si>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</si>
  <si>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</si>
  <si>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</si>
  <si>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</si>
  <si>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</si>
  <si>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</si>
  <si>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</si>
  <si>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</si>
  <si>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</si>
  <si>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</si>
  <si>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</si>
  <si>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</si>
  <si>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</si>
  <si>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</si>
  <si>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</si>
  <si>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</si>
  <si>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</si>
  <si>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</si>
  <si>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</si>
  <si>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</si>
  <si>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</si>
  <si>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</si>
  <si>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</si>
  <si>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</si>
  <si>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</si>
  <si>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</si>
  <si>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</si>
  <si>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</si>
  <si>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</si>
  <si>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</si>
  <si>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</si>
  <si>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</si>
  <si>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</si>
  <si>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</si>
  <si>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</si>
  <si>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</si>
  <si>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</si>
  <si>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</si>
  <si>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</si>
  <si>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</si>
  <si>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</si>
  <si>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</si>
  <si>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</si>
  <si>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</si>
  <si>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</si>
  <si>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</si>
  <si>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</si>
  <si>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</si>
  <si>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</si>
  <si>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</si>
  <si>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</si>
  <si>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</si>
  <si>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</si>
  <si>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</si>
  <si>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</si>
  <si>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</si>
  <si>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</si>
  <si>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</si>
  <si>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</si>
  <si>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</si>
  <si>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</si>
  <si>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</si>
  <si>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</si>
  <si>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</si>
  <si>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</si>
  <si>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</si>
  <si>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</si>
  <si>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</si>
  <si>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</si>
  <si>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</si>
  <si>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</si>
  <si>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</si>
  <si>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</si>
  <si>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</si>
  <si>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</si>
  <si>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</si>
  <si>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</si>
  <si>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</si>
  <si>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</si>
  <si>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</si>
  <si>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</si>
  <si>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</si>
  <si>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</si>
  <si>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</si>
  <si>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</si>
  <si>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</si>
  <si>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</si>
  <si>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</si>
  <si>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</si>
  <si>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</si>
  <si>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</si>
  <si>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</si>
  <si>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</si>
  <si>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</si>
  <si>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</si>
  <si>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</si>
  <si>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</si>
  <si>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</si>
  <si>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</si>
  <si>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</si>
  <si>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</si>
  <si>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</si>
  <si>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</si>
  <si>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</si>
  <si>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</si>
  <si>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</si>
  <si>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</si>
  <si>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</si>
  <si>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</si>
  <si>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</si>
  <si>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</si>
  <si>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</si>
  <si>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</si>
  <si>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</si>
  <si>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</si>
  <si>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</si>
  <si>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</si>
  <si>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</si>
  <si>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</si>
  <si>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</si>
  <si>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</si>
  <si>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</si>
  <si>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</si>
  <si>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</si>
  <si>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</si>
  <si>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</si>
  <si>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</si>
  <si>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</si>
  <si>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</si>
  <si>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</si>
  <si>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</si>
  <si>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</si>
  <si>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</si>
  <si>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</si>
  <si>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</si>
  <si>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</si>
  <si>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</si>
  <si>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</si>
  <si>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</si>
  <si>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</si>
  <si>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</si>
  <si>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</si>
  <si>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</si>
  <si>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</si>
  <si>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</si>
  <si>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</si>
  <si>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</si>
  <si>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</si>
  <si>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</si>
  <si>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</si>
  <si>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</si>
  <si>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</si>
  <si>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</si>
  <si>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</si>
  <si>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</si>
  <si>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</si>
  <si>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</si>
  <si>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</si>
  <si>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</si>
  <si>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</si>
  <si>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</si>
  <si>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</si>
  <si>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</si>
  <si>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</si>
  <si>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</si>
  <si>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</si>
  <si>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</si>
  <si>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</si>
  <si>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</si>
  <si>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</si>
  <si>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</si>
  <si>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</si>
  <si>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</si>
  <si>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</si>
  <si>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</si>
  <si>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</si>
  <si>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</si>
  <si>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</si>
  <si>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</si>
  <si>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</si>
  <si>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</si>
  <si>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</si>
  <si>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</si>
  <si>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</si>
  <si>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</si>
  <si>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</si>
  <si>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</si>
  <si>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</si>
  <si>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</si>
  <si>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</si>
  <si>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</si>
  <si>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</si>
  <si>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</si>
  <si>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</si>
  <si>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</si>
  <si>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</si>
  <si>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</si>
  <si>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</si>
  <si>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</si>
  <si>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</si>
  <si>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</si>
  <si>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</si>
  <si>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</si>
  <si>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</si>
  <si>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</si>
  <si>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</si>
  <si>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</si>
  <si>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</si>
  <si>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</si>
  <si>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</si>
  <si>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</si>
  <si>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</si>
  <si>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</si>
  <si>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</si>
  <si>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</si>
  <si>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</si>
  <si>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</si>
  <si>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</si>
  <si>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</si>
  <si>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</si>
  <si>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</si>
  <si>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</si>
  <si>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</si>
  <si>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</si>
  <si>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</si>
  <si>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</si>
  <si>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</si>
  <si>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</si>
  <si>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</si>
  <si>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</si>
  <si>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</si>
  <si>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</si>
  <si>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</si>
  <si>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</si>
  <si>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</si>
  <si>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</si>
  <si>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</si>
  <si>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</si>
  <si>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</si>
  <si>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</si>
  <si>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</si>
  <si>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</si>
  <si>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</si>
  <si>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</si>
  <si>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</si>
  <si>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</si>
  <si>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</si>
  <si>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</si>
  <si>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</si>
  <si>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</si>
  <si>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</si>
  <si>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</si>
  <si>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</si>
  <si>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</si>
  <si>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</si>
  <si>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</si>
  <si>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</si>
  <si>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</si>
  <si>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</si>
  <si>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</si>
  <si>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</si>
  <si>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</si>
  <si>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</si>
  <si>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</si>
  <si>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</si>
  <si>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</si>
  <si>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</si>
  <si>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</si>
  <si>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</si>
  <si>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</si>
  <si>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</si>
  <si>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</si>
  <si>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</si>
  <si>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</si>
  <si>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</si>
  <si>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</si>
  <si>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</si>
  <si>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</si>
  <si>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</si>
  <si>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</si>
  <si>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</si>
  <si>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</si>
  <si>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</si>
  <si>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</si>
  <si>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</si>
  <si>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</si>
  <si>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</si>
  <si>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</si>
  <si>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</si>
  <si>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</si>
  <si>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</si>
  <si>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</si>
  <si>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</si>
  <si>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</si>
  <si>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</si>
  <si>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</si>
  <si>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</si>
  <si>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</si>
  <si>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</si>
  <si>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</si>
  <si>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</si>
  <si>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</si>
  <si>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</si>
  <si>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</si>
  <si>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</si>
  <si>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</si>
  <si>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</si>
  <si>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</si>
  <si>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</si>
  <si>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</si>
  <si>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</si>
  <si>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</si>
  <si>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</si>
  <si>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</si>
  <si>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</si>
  <si>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</si>
  <si>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</si>
  <si>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</si>
  <si>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</si>
  <si>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</si>
  <si>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</si>
  <si>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</si>
  <si>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</si>
  <si>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</si>
  <si>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</si>
  <si>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</si>
  <si>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</si>
  <si>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</si>
  <si>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</si>
  <si>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</si>
  <si>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</si>
  <si>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</si>
  <si>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</si>
  <si>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</si>
  <si>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</si>
  <si>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</si>
  <si>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</si>
  <si>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</si>
  <si>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</si>
  <si>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</si>
  <si>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</si>
  <si>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</si>
  <si>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</si>
  <si>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</si>
  <si>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</si>
  <si>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</si>
  <si>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</si>
  <si>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</si>
  <si>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</si>
  <si>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</si>
  <si>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</si>
  <si>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</si>
  <si>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</si>
  <si>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</si>
  <si>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</si>
  <si>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</si>
  <si>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</si>
  <si>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</si>
  <si>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</si>
  <si>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</si>
  <si>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</si>
  <si>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</si>
  <si>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</si>
  <si>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</si>
  <si>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</si>
  <si>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</si>
  <si>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</si>
  <si>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</si>
  <si>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</si>
  <si>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</si>
  <si>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</si>
  <si>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</si>
  <si>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</si>
  <si>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</si>
  <si>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</si>
  <si>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</si>
  <si>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</si>
  <si>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</si>
  <si>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</si>
  <si>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</si>
  <si>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</si>
  <si>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</si>
  <si>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</si>
  <si>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</si>
  <si>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</si>
  <si>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</si>
  <si>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</si>
  <si>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</si>
  <si>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</si>
  <si>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</si>
  <si>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</si>
  <si>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</si>
  <si>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</si>
  <si>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</si>
  <si>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</si>
  <si>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</si>
  <si>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</si>
  <si>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</si>
  <si>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</si>
  <si>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</si>
  <si>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</si>
  <si>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</si>
  <si>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</si>
  <si>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</si>
  <si>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</si>
  <si>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</si>
  <si>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</si>
  <si>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</si>
  <si>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</si>
  <si>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</si>
  <si>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</si>
  <si>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</si>
  <si>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</si>
  <si>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</si>
  <si>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</si>
  <si>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</si>
  <si>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</si>
  <si>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</si>
  <si>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</si>
  <si>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</si>
  <si>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</si>
  <si>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</si>
  <si>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</si>
  <si>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</si>
  <si>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</si>
  <si>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</si>
  <si>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</si>
  <si>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</si>
  <si>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</si>
  <si>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</si>
  <si>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</si>
  <si>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</si>
  <si>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</si>
  <si>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</si>
  <si>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</si>
  <si>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</si>
  <si>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</si>
  <si>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</si>
  <si>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</si>
  <si>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</si>
  <si>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</si>
  <si>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</si>
  <si>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</si>
  <si>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</si>
  <si>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</si>
  <si>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</si>
  <si>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</si>
  <si>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</si>
  <si>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</si>
  <si>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</si>
  <si>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</si>
  <si>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</si>
  <si>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</si>
  <si>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</si>
  <si>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</si>
  <si>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</si>
  <si>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</si>
  <si>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</si>
  <si>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</si>
  <si>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</si>
  <si>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</si>
  <si>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</si>
  <si>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</si>
  <si>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</si>
  <si>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</si>
  <si>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</si>
  <si>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</si>
  <si>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</si>
  <si>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</si>
  <si>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</si>
  <si>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</si>
  <si>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</si>
  <si>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</si>
  <si>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</si>
  <si>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</si>
  <si>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</si>
  <si>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</si>
  <si>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</si>
  <si>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</si>
  <si>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</si>
  <si>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</si>
  <si>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</si>
  <si>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</si>
  <si>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</si>
  <si>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</si>
  <si>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</si>
  <si>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</si>
  <si>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</si>
  <si>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</si>
  <si>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</si>
  <si>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</si>
  <si>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</si>
  <si>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</si>
  <si>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</si>
  <si>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</si>
  <si>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</si>
  <si>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</si>
  <si>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</si>
  <si>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</si>
  <si>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</si>
  <si>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</si>
  <si>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</si>
  <si>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</si>
  <si>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</si>
  <si>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</si>
  <si>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</si>
  <si>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</si>
  <si>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</si>
  <si>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</si>
  <si>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</si>
  <si>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</si>
  <si>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</si>
  <si>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</si>
  <si>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</si>
  <si>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</si>
  <si>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</si>
  <si>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</si>
  <si>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</si>
  <si>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</si>
  <si>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</si>
  <si>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</si>
  <si>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</si>
  <si>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</si>
  <si>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</si>
  <si>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</si>
  <si>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</si>
  <si>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</si>
  <si>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</si>
  <si>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</si>
  <si>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</si>
  <si>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</si>
  <si>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</si>
  <si>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</si>
  <si>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</si>
  <si>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</si>
  <si>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</si>
  <si>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</si>
  <si>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</si>
  <si>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</si>
  <si>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</si>
  <si>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</si>
  <si>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</si>
  <si>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</si>
  <si>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</si>
  <si>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</si>
  <si>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</si>
  <si>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</si>
  <si>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</si>
  <si>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</si>
  <si>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</si>
  <si>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</si>
  <si>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</si>
  <si>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</si>
  <si>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</si>
  <si>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</si>
  <si>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</si>
  <si>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</si>
  <si>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</si>
  <si>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</si>
  <si>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</si>
  <si>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</si>
  <si>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</si>
  <si>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</si>
  <si>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</si>
  <si>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</si>
  <si>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</si>
  <si>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</si>
  <si>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</si>
  <si>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</si>
  <si>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</si>
  <si>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</si>
  <si>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</si>
  <si>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</si>
  <si>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</si>
  <si>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</si>
  <si>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</si>
  <si>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</si>
  <si>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</si>
  <si>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</si>
  <si>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</si>
  <si>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</si>
  <si>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</si>
  <si>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</si>
  <si>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</si>
  <si>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</si>
  <si>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</si>
  <si>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</si>
  <si>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</si>
  <si>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</si>
  <si>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</si>
  <si>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</si>
  <si>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</si>
  <si>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</si>
  <si>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</si>
  <si>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</si>
  <si>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</si>
  <si>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</si>
  <si>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</si>
  <si>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</si>
  <si>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</si>
  <si>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</si>
  <si>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</si>
  <si>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</si>
  <si>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</si>
  <si>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</si>
  <si>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</si>
  <si>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</si>
  <si>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</si>
  <si>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</si>
  <si>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</si>
  <si>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</si>
  <si>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</si>
  <si>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</si>
  <si>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</si>
  <si>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</si>
  <si>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</si>
  <si>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</si>
  <si>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</si>
  <si>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</si>
  <si>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</si>
  <si>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</si>
  <si>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</si>
  <si>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</si>
  <si>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</si>
  <si>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</si>
  <si>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</si>
  <si>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</si>
  <si>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</si>
  <si>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</si>
  <si>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</si>
  <si>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</si>
  <si>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</si>
  <si>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</si>
  <si>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</si>
  <si>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</si>
  <si>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</si>
  <si>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</si>
  <si>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</si>
  <si>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</si>
  <si>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</si>
  <si>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</si>
  <si>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</si>
  <si>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</si>
  <si>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</si>
  <si>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</si>
  <si>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</si>
  <si>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</si>
  <si>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</si>
  <si>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</si>
  <si>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</si>
  <si>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</si>
  <si>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</si>
  <si>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</si>
  <si>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</si>
  <si>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</si>
  <si>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</si>
  <si>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</si>
  <si>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</si>
  <si>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</si>
  <si>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</si>
  <si>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</si>
  <si>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</si>
  <si>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</si>
  <si>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</si>
  <si>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</si>
  <si>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</si>
  <si>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</si>
  <si>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</si>
  <si>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</si>
  <si>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</si>
  <si>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</si>
  <si>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</si>
  <si>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</si>
  <si>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</si>
  <si>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</si>
  <si>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</si>
  <si>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</si>
  <si>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</si>
  <si>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</si>
  <si>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</si>
  <si>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</si>
  <si>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</si>
  <si>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</si>
  <si>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</si>
  <si>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</si>
  <si>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</si>
  <si>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</si>
  <si>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</si>
  <si>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</si>
  <si>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</si>
  <si>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</si>
  <si>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</si>
  <si>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</si>
  <si>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</si>
  <si>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</si>
  <si>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</si>
  <si>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</si>
  <si>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</si>
  <si>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</si>
  <si>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</si>
  <si>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</si>
  <si>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</si>
  <si>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</si>
  <si>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</si>
  <si>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</si>
  <si>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</si>
  <si>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</si>
  <si>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</si>
  <si>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</si>
  <si>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</si>
  <si>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</si>
  <si>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</si>
  <si>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</si>
  <si>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</si>
  <si>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</si>
  <si>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</si>
  <si>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</si>
  <si>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</si>
  <si>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</si>
  <si>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</si>
  <si>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</si>
  <si>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</si>
  <si>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</si>
  <si>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</si>
  <si>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</si>
  <si>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01.01.2009-31.12.2009</t>
  </si>
  <si>
    <t>Дата на съставяне: 27.05.2010г.</t>
  </si>
  <si>
    <t>27.05.2010 г.</t>
  </si>
  <si>
    <t xml:space="preserve">Дата на съставяне:         27.05.2010 г.                           </t>
  </si>
  <si>
    <t xml:space="preserve">Дата  на съставяне:27.05.2010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</si>
</sst>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R186"/>
  <sheetViews>
    <sheetView zoomScale="75" zoomScaleNormal="75" zoomScalePageLayoutView="0" workbookViewId="0" topLeftCell="A55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20358</v>
      </c>
      <c r="D11" s="151">
        <v>17704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20381</v>
      </c>
      <c r="D12" s="151">
        <v>15736</v>
      </c>
      <c r="E12" s="237" t="s">
        <v>25</v>
      </c>
      <c r="F12" s="242" t="s">
        <v>26</v>
      </c>
      <c r="G12" s="153">
        <v>0</v>
      </c>
      <c r="H12" s="153"/>
    </row>
    <row r="13" spans="1:8" ht="15">
      <c r="A13" s="235" t="s">
        <v>27</v>
      </c>
      <c r="B13" s="241" t="s">
        <v>28</v>
      </c>
      <c r="C13" s="151">
        <v>11794</v>
      </c>
      <c r="D13" s="151">
        <v>8855</v>
      </c>
      <c r="E13" s="237" t="s">
        <v>29</v>
      </c>
      <c r="F13" s="242" t="s">
        <v>30</v>
      </c>
      <c r="G13" s="153">
        <v>0</v>
      </c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>
        <v>0</v>
      </c>
      <c r="H14" s="316"/>
    </row>
    <row r="15" spans="1:8" ht="15">
      <c r="A15" s="235" t="s">
        <v>35</v>
      </c>
      <c r="B15" s="241" t="s">
        <v>36</v>
      </c>
      <c r="C15" s="151">
        <v>8980</v>
      </c>
      <c r="D15" s="151">
        <v>11583</v>
      </c>
      <c r="E15" s="243" t="s">
        <v>37</v>
      </c>
      <c r="F15" s="242" t="s">
        <v>38</v>
      </c>
      <c r="G15" s="316">
        <v>0</v>
      </c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>
        <v>0</v>
      </c>
      <c r="H16" s="316"/>
    </row>
    <row r="17" spans="1:18" ht="25.5">
      <c r="A17" s="235" t="s">
        <v>43</v>
      </c>
      <c r="B17" s="241" t="s">
        <v>44</v>
      </c>
      <c r="C17" s="151">
        <v>7459</v>
      </c>
      <c r="D17" s="151">
        <v>7629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3451</v>
      </c>
      <c r="D18" s="151">
        <v>3664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72423</v>
      </c>
      <c r="D19" s="155">
        <f>SUM(D11:D18)</f>
        <v>65171</v>
      </c>
      <c r="E19" s="237" t="s">
        <v>52</v>
      </c>
      <c r="F19" s="242" t="s">
        <v>53</v>
      </c>
      <c r="G19" s="152">
        <v>30837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742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24339</v>
      </c>
      <c r="H21" s="156">
        <f>SUM(H22:H24)</f>
        <v>10177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22315</v>
      </c>
      <c r="H22" s="152">
        <v>9708</v>
      </c>
    </row>
    <row r="23" spans="1:13" ht="15">
      <c r="A23" s="235" t="s">
        <v>65</v>
      </c>
      <c r="B23" s="241" t="s">
        <v>66</v>
      </c>
      <c r="C23" s="151">
        <v>1854</v>
      </c>
      <c r="D23" s="151">
        <v>1932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149</v>
      </c>
      <c r="D24" s="151">
        <v>183</v>
      </c>
      <c r="E24" s="237" t="s">
        <v>71</v>
      </c>
      <c r="F24" s="242" t="s">
        <v>72</v>
      </c>
      <c r="G24" s="152">
        <v>2024</v>
      </c>
      <c r="H24" s="152">
        <v>469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55176</v>
      </c>
      <c r="H25" s="154">
        <f>H19+H20+H21</f>
        <v>41014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2003</v>
      </c>
      <c r="D27" s="155">
        <f>SUM(D23:D26)</f>
        <v>2115</v>
      </c>
      <c r="E27" s="253" t="s">
        <v>82</v>
      </c>
      <c r="F27" s="242" t="s">
        <v>83</v>
      </c>
      <c r="G27" s="154">
        <f>SUM(G28:G30)</f>
        <v>14571</v>
      </c>
      <c r="H27" s="154">
        <f>SUM(H28:H30)</f>
        <v>16520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14571</v>
      </c>
      <c r="H28" s="152">
        <v>16520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3413</v>
      </c>
      <c r="D30" s="151">
        <v>3413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14816</v>
      </c>
      <c r="H31" s="152">
        <v>12640</v>
      </c>
      <c r="M31" s="157"/>
    </row>
    <row r="32" spans="1:15" ht="15">
      <c r="A32" s="235" t="s">
        <v>97</v>
      </c>
      <c r="B32" s="250" t="s">
        <v>98</v>
      </c>
      <c r="C32" s="155">
        <f>C30+C31</f>
        <v>3413</v>
      </c>
      <c r="D32" s="155">
        <f>D30+D31</f>
        <v>3413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29387</v>
      </c>
      <c r="H33" s="154">
        <f>H27+H31+H32</f>
        <v>29160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251</v>
      </c>
      <c r="D34" s="155">
        <f>SUM(D35:D38)</f>
        <v>151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0</v>
      </c>
      <c r="E36" s="237" t="s">
        <v>109</v>
      </c>
      <c r="F36" s="261" t="s">
        <v>110</v>
      </c>
      <c r="G36" s="154">
        <f>G25+G17+G33</f>
        <v>96497</v>
      </c>
      <c r="H36" s="154">
        <f>H25+H17+H33</f>
        <v>82108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251</v>
      </c>
      <c r="D37" s="151">
        <v>151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15122</v>
      </c>
      <c r="D39" s="159">
        <f>D40+D41+D43</f>
        <v>2122</v>
      </c>
      <c r="E39" s="445" t="s">
        <v>117</v>
      </c>
      <c r="F39" s="261" t="s">
        <v>118</v>
      </c>
      <c r="G39" s="158">
        <v>6452</v>
      </c>
      <c r="H39" s="158">
        <v>5680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15122</v>
      </c>
      <c r="D43" s="151">
        <v>2122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>
        <v>0</v>
      </c>
      <c r="E44" s="268" t="s">
        <v>133</v>
      </c>
      <c r="F44" s="242" t="s">
        <v>134</v>
      </c>
      <c r="G44" s="152">
        <v>6120</v>
      </c>
      <c r="H44" s="152">
        <v>15009</v>
      </c>
    </row>
    <row r="45" spans="1:15" ht="15">
      <c r="A45" s="235" t="s">
        <v>135</v>
      </c>
      <c r="B45" s="249" t="s">
        <v>136</v>
      </c>
      <c r="C45" s="155">
        <f>C34+C39+C44</f>
        <v>15373</v>
      </c>
      <c r="D45" s="155">
        <f>D34+D39+D44</f>
        <v>2273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2219</v>
      </c>
      <c r="E47" s="251" t="s">
        <v>144</v>
      </c>
      <c r="F47" s="242" t="s">
        <v>145</v>
      </c>
      <c r="G47" s="152">
        <v>5867</v>
      </c>
      <c r="H47" s="152">
        <v>9301</v>
      </c>
      <c r="M47" s="157"/>
    </row>
    <row r="48" spans="1:8" ht="15">
      <c r="A48" s="235" t="s">
        <v>146</v>
      </c>
      <c r="B48" s="244" t="s">
        <v>147</v>
      </c>
      <c r="C48" s="151">
        <v>5053</v>
      </c>
      <c r="D48" s="151">
        <v>3488</v>
      </c>
      <c r="E48" s="237" t="s">
        <v>148</v>
      </c>
      <c r="F48" s="242" t="s">
        <v>149</v>
      </c>
      <c r="G48" s="152">
        <v>4994</v>
      </c>
      <c r="H48" s="152">
        <v>5658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16981</v>
      </c>
      <c r="H49" s="154">
        <f>SUM(H43:H48)</f>
        <v>29968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5595</v>
      </c>
      <c r="D50" s="151">
        <v>10915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10648</v>
      </c>
      <c r="D51" s="155">
        <f>SUM(D47:D50)</f>
        <v>16622</v>
      </c>
      <c r="E51" s="251" t="s">
        <v>156</v>
      </c>
      <c r="F51" s="245" t="s">
        <v>157</v>
      </c>
      <c r="G51" s="152">
        <v>278</v>
      </c>
      <c r="H51" s="152">
        <v>117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>
        <v>0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1839</v>
      </c>
      <c r="H53" s="152">
        <v>1702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104602</v>
      </c>
      <c r="D55" s="155">
        <f>D19+D20+D21+D27+D32+D45+D51+D53+D54</f>
        <v>90336</v>
      </c>
      <c r="E55" s="237" t="s">
        <v>171</v>
      </c>
      <c r="F55" s="261" t="s">
        <v>172</v>
      </c>
      <c r="G55" s="154">
        <f>G49+G51+G52+G53+G54</f>
        <v>19098</v>
      </c>
      <c r="H55" s="154">
        <f>H49+H51+H52+H53+H54</f>
        <v>31787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17617</v>
      </c>
      <c r="D58" s="151">
        <v>21759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299</v>
      </c>
      <c r="D59" s="151">
        <v>223</v>
      </c>
      <c r="E59" s="251" t="s">
        <v>180</v>
      </c>
      <c r="F59" s="242" t="s">
        <v>181</v>
      </c>
      <c r="G59" s="152">
        <v>56175</v>
      </c>
      <c r="H59" s="152">
        <v>41065</v>
      </c>
      <c r="M59" s="157"/>
    </row>
    <row r="60" spans="1:8" ht="15">
      <c r="A60" s="235" t="s">
        <v>182</v>
      </c>
      <c r="B60" s="241" t="s">
        <v>183</v>
      </c>
      <c r="C60" s="151">
        <v>15</v>
      </c>
      <c r="D60" s="151">
        <v>10</v>
      </c>
      <c r="E60" s="237" t="s">
        <v>184</v>
      </c>
      <c r="F60" s="242" t="s">
        <v>185</v>
      </c>
      <c r="G60" s="152">
        <v>2491</v>
      </c>
      <c r="H60" s="152">
        <v>3999</v>
      </c>
    </row>
    <row r="61" spans="1:18" ht="15">
      <c r="A61" s="235" t="s">
        <v>186</v>
      </c>
      <c r="B61" s="244" t="s">
        <v>187</v>
      </c>
      <c r="C61" s="151">
        <v>2784</v>
      </c>
      <c r="D61" s="151">
        <v>5513</v>
      </c>
      <c r="E61" s="243" t="s">
        <v>188</v>
      </c>
      <c r="F61" s="272" t="s">
        <v>189</v>
      </c>
      <c r="G61" s="154">
        <f>SUM(G62:G68)</f>
        <v>44812</v>
      </c>
      <c r="H61" s="154">
        <f>SUM(H62:H68)</f>
        <v>28021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/>
      <c r="H62" s="152">
        <v>173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4163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20715</v>
      </c>
      <c r="D64" s="155">
        <f>SUM(D58:D63)</f>
        <v>27505</v>
      </c>
      <c r="E64" s="237" t="s">
        <v>199</v>
      </c>
      <c r="F64" s="242" t="s">
        <v>200</v>
      </c>
      <c r="G64" s="152">
        <v>19463</v>
      </c>
      <c r="H64" s="152">
        <v>11450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15924</v>
      </c>
      <c r="H65" s="152">
        <v>9509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1667</v>
      </c>
      <c r="H66" s="152">
        <v>2248</v>
      </c>
    </row>
    <row r="67" spans="1:8" ht="15">
      <c r="A67" s="235" t="s">
        <v>206</v>
      </c>
      <c r="B67" s="241" t="s">
        <v>207</v>
      </c>
      <c r="C67" s="151">
        <v>391</v>
      </c>
      <c r="D67" s="151">
        <v>3177</v>
      </c>
      <c r="E67" s="237" t="s">
        <v>208</v>
      </c>
      <c r="F67" s="242" t="s">
        <v>209</v>
      </c>
      <c r="G67" s="152">
        <v>609</v>
      </c>
      <c r="H67" s="152">
        <v>454</v>
      </c>
    </row>
    <row r="68" spans="1:8" ht="15">
      <c r="A68" s="235" t="s">
        <v>210</v>
      </c>
      <c r="B68" s="241" t="s">
        <v>211</v>
      </c>
      <c r="C68" s="151">
        <v>63466</v>
      </c>
      <c r="D68" s="151">
        <v>38290</v>
      </c>
      <c r="E68" s="237" t="s">
        <v>212</v>
      </c>
      <c r="F68" s="242" t="s">
        <v>213</v>
      </c>
      <c r="G68" s="152">
        <v>2986</v>
      </c>
      <c r="H68" s="152">
        <v>4187</v>
      </c>
    </row>
    <row r="69" spans="1:8" ht="15">
      <c r="A69" s="235" t="s">
        <v>214</v>
      </c>
      <c r="B69" s="241" t="s">
        <v>215</v>
      </c>
      <c r="C69" s="151">
        <v>4336</v>
      </c>
      <c r="D69" s="151">
        <v>4780</v>
      </c>
      <c r="E69" s="251" t="s">
        <v>77</v>
      </c>
      <c r="F69" s="242" t="s">
        <v>216</v>
      </c>
      <c r="G69" s="152">
        <v>4557</v>
      </c>
      <c r="H69" s="152">
        <v>2631</v>
      </c>
    </row>
    <row r="70" spans="1:8" ht="15">
      <c r="A70" s="235" t="s">
        <v>217</v>
      </c>
      <c r="B70" s="241" t="s">
        <v>218</v>
      </c>
      <c r="C70" s="151">
        <v>7555</v>
      </c>
      <c r="D70" s="151">
        <v>2715</v>
      </c>
      <c r="E70" s="237" t="s">
        <v>219</v>
      </c>
      <c r="F70" s="242" t="s">
        <v>220</v>
      </c>
      <c r="G70" s="152">
        <v>634</v>
      </c>
      <c r="H70" s="152">
        <v>287</v>
      </c>
    </row>
    <row r="71" spans="1:18" ht="15">
      <c r="A71" s="235" t="s">
        <v>221</v>
      </c>
      <c r="B71" s="241" t="s">
        <v>222</v>
      </c>
      <c r="C71" s="151">
        <v>279</v>
      </c>
      <c r="D71" s="151">
        <v>320</v>
      </c>
      <c r="E71" s="253" t="s">
        <v>45</v>
      </c>
      <c r="F71" s="273" t="s">
        <v>223</v>
      </c>
      <c r="G71" s="161">
        <f>G59+G60+G61+G69+G70</f>
        <v>108669</v>
      </c>
      <c r="H71" s="161">
        <f>H59+H60+H61+H69+H70</f>
        <v>76003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2315</v>
      </c>
      <c r="D72" s="151">
        <v>1416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2</v>
      </c>
      <c r="D73" s="151">
        <v>1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3627</v>
      </c>
      <c r="D74" s="151">
        <v>3602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81971</v>
      </c>
      <c r="D75" s="155">
        <f>SUM(D67:D74)</f>
        <v>54301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1119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1119</v>
      </c>
      <c r="E79" s="251" t="s">
        <v>241</v>
      </c>
      <c r="F79" s="261" t="s">
        <v>242</v>
      </c>
      <c r="G79" s="162">
        <f>G71+G74+G75+G76</f>
        <v>108669</v>
      </c>
      <c r="H79" s="162">
        <f>H71+H74+H75+H76</f>
        <v>76003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1119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2745</v>
      </c>
      <c r="D87" s="151">
        <v>3747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19460</v>
      </c>
      <c r="D88" s="151">
        <v>18570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1174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23379</v>
      </c>
      <c r="D91" s="155">
        <f>SUM(D87:D90)</f>
        <v>22317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126114</v>
      </c>
      <c r="D93" s="155">
        <f>D64+D75+D84+D91+D92</f>
        <v>105242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230716</v>
      </c>
      <c r="D94" s="164">
        <f>D93+D55</f>
        <v>195578</v>
      </c>
      <c r="E94" s="449" t="s">
        <v>269</v>
      </c>
      <c r="F94" s="289" t="s">
        <v>270</v>
      </c>
      <c r="G94" s="165">
        <f>G36+G39+G55+G79</f>
        <v>230716</v>
      </c>
      <c r="H94" s="165">
        <f>H36+H39+H55+H79</f>
        <v>195578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R366"/>
  <sheetViews>
    <sheetView tabSelected="1" zoomScalePageLayoutView="0" workbookViewId="0" topLeftCell="A7">
      <selection activeCell="C28" sqref="C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01.01.2009-31.12.2009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25580</v>
      </c>
      <c r="D9" s="46">
        <v>30961</v>
      </c>
      <c r="E9" s="298" t="s">
        <v>284</v>
      </c>
      <c r="F9" s="549" t="s">
        <v>285</v>
      </c>
      <c r="G9" s="550">
        <v>118886</v>
      </c>
      <c r="H9" s="550">
        <v>115139</v>
      </c>
    </row>
    <row r="10" spans="1:8" ht="12">
      <c r="A10" s="298" t="s">
        <v>286</v>
      </c>
      <c r="B10" s="299" t="s">
        <v>287</v>
      </c>
      <c r="C10" s="46">
        <v>41051</v>
      </c>
      <c r="D10" s="46">
        <v>41502</v>
      </c>
      <c r="E10" s="298" t="s">
        <v>288</v>
      </c>
      <c r="F10" s="549" t="s">
        <v>289</v>
      </c>
      <c r="G10" s="550">
        <v>62116</v>
      </c>
      <c r="H10" s="550">
        <v>28052</v>
      </c>
    </row>
    <row r="11" spans="1:8" ht="12">
      <c r="A11" s="298" t="s">
        <v>290</v>
      </c>
      <c r="B11" s="299" t="s">
        <v>291</v>
      </c>
      <c r="C11" s="46">
        <v>4665</v>
      </c>
      <c r="D11" s="46">
        <v>3078</v>
      </c>
      <c r="E11" s="300" t="s">
        <v>292</v>
      </c>
      <c r="F11" s="549" t="s">
        <v>293</v>
      </c>
      <c r="G11" s="550">
        <v>2642</v>
      </c>
      <c r="H11" s="550">
        <v>594</v>
      </c>
    </row>
    <row r="12" spans="1:8" ht="12">
      <c r="A12" s="298" t="s">
        <v>294</v>
      </c>
      <c r="B12" s="299" t="s">
        <v>295</v>
      </c>
      <c r="C12" s="46">
        <v>30705</v>
      </c>
      <c r="D12" s="46">
        <v>14593</v>
      </c>
      <c r="E12" s="300" t="s">
        <v>77</v>
      </c>
      <c r="F12" s="549" t="s">
        <v>296</v>
      </c>
      <c r="G12" s="550">
        <v>1869</v>
      </c>
      <c r="H12" s="550">
        <v>2766</v>
      </c>
    </row>
    <row r="13" spans="1:18" ht="12">
      <c r="A13" s="298" t="s">
        <v>297</v>
      </c>
      <c r="B13" s="299" t="s">
        <v>298</v>
      </c>
      <c r="C13" s="46">
        <v>3811</v>
      </c>
      <c r="D13" s="46">
        <v>2839</v>
      </c>
      <c r="E13" s="301" t="s">
        <v>50</v>
      </c>
      <c r="F13" s="551" t="s">
        <v>299</v>
      </c>
      <c r="G13" s="548">
        <f>SUM(G9:G12)</f>
        <v>185513</v>
      </c>
      <c r="H13" s="548">
        <f>SUM(H9:H12)</f>
        <v>146551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55643</v>
      </c>
      <c r="D14" s="46">
        <v>23874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2651</v>
      </c>
      <c r="D15" s="47">
        <v>7117</v>
      </c>
      <c r="E15" s="296" t="s">
        <v>304</v>
      </c>
      <c r="F15" s="554" t="s">
        <v>305</v>
      </c>
      <c r="G15" s="550">
        <v>778</v>
      </c>
      <c r="H15" s="550">
        <v>812</v>
      </c>
    </row>
    <row r="16" spans="1:8" ht="12">
      <c r="A16" s="298" t="s">
        <v>306</v>
      </c>
      <c r="B16" s="299" t="s">
        <v>307</v>
      </c>
      <c r="C16" s="47">
        <v>4097</v>
      </c>
      <c r="D16" s="47">
        <v>5707</v>
      </c>
      <c r="E16" s="298" t="s">
        <v>308</v>
      </c>
      <c r="F16" s="552" t="s">
        <v>309</v>
      </c>
      <c r="G16" s="550">
        <v>767</v>
      </c>
      <c r="H16" s="555">
        <v>801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168203</v>
      </c>
      <c r="D19" s="49">
        <f>SUM(D9:D15)+D16</f>
        <v>129671</v>
      </c>
      <c r="E19" s="304" t="s">
        <v>316</v>
      </c>
      <c r="F19" s="552" t="s">
        <v>317</v>
      </c>
      <c r="G19" s="550">
        <v>2726</v>
      </c>
      <c r="H19" s="550">
        <v>1740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130</v>
      </c>
      <c r="H20" s="550">
        <v>241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5040</v>
      </c>
      <c r="D22" s="46">
        <v>5020</v>
      </c>
      <c r="E22" s="304" t="s">
        <v>325</v>
      </c>
      <c r="F22" s="552" t="s">
        <v>326</v>
      </c>
      <c r="G22" s="550">
        <v>24</v>
      </c>
      <c r="H22" s="550">
        <v>768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1188</v>
      </c>
      <c r="H23" s="550">
        <v>272</v>
      </c>
    </row>
    <row r="24" spans="1:18" ht="12">
      <c r="A24" s="298" t="s">
        <v>331</v>
      </c>
      <c r="B24" s="305" t="s">
        <v>332</v>
      </c>
      <c r="C24" s="46">
        <v>85</v>
      </c>
      <c r="D24" s="46">
        <v>657</v>
      </c>
      <c r="E24" s="301" t="s">
        <v>102</v>
      </c>
      <c r="F24" s="554" t="s">
        <v>333</v>
      </c>
      <c r="G24" s="548">
        <f>SUM(G19:G23)</f>
        <v>4068</v>
      </c>
      <c r="H24" s="548">
        <f>SUM(H19:H23)</f>
        <v>3021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35</v>
      </c>
      <c r="D25" s="46">
        <v>135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5160</v>
      </c>
      <c r="D26" s="49">
        <f>SUM(D22:D25)</f>
        <v>5812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173363</v>
      </c>
      <c r="D28" s="50">
        <f>D26+D19</f>
        <v>135483</v>
      </c>
      <c r="E28" s="127" t="s">
        <v>338</v>
      </c>
      <c r="F28" s="554" t="s">
        <v>339</v>
      </c>
      <c r="G28" s="548">
        <f>G13+G15+G24</f>
        <v>190359</v>
      </c>
      <c r="H28" s="548">
        <f>H13+H15+H24</f>
        <v>150384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16996</v>
      </c>
      <c r="D30" s="50">
        <f>IF((H28-D28)&gt;0,H28-D28,0)</f>
        <v>14901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173363</v>
      </c>
      <c r="D33" s="49">
        <f>D28+D31+D32</f>
        <v>135483</v>
      </c>
      <c r="E33" s="127" t="s">
        <v>352</v>
      </c>
      <c r="F33" s="554" t="s">
        <v>353</v>
      </c>
      <c r="G33" s="53">
        <f>G32+G31+G28</f>
        <v>190359</v>
      </c>
      <c r="H33" s="53">
        <f>H32+H31+H28</f>
        <v>150384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16996</v>
      </c>
      <c r="D34" s="50">
        <f>IF((H33-D33)&gt;0,H33-D33,0)</f>
        <v>14901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1770.6000000000001</v>
      </c>
      <c r="D35" s="49">
        <f>D36+D37+D38</f>
        <v>1679.1000000000001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1699.6000000000001</v>
      </c>
      <c r="D36" s="46">
        <v>1490.1000000000001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71</v>
      </c>
      <c r="D37" s="430">
        <v>189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15225.4</v>
      </c>
      <c r="D39" s="460">
        <f>+IF((H33-D33-D35)&gt;0,H33-D33-D35,0)</f>
        <v>13221.9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409</v>
      </c>
      <c r="D40" s="51">
        <v>582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14816.4</v>
      </c>
      <c r="D41" s="52">
        <f>IF(H39=0,IF(D39-D40&gt;0,D39-D40+H40,0),IF(H39-H40&lt;0,H40-H39+D39,0))</f>
        <v>12639.9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190359</v>
      </c>
      <c r="D42" s="53">
        <f>D33+D35+D39</f>
        <v>150384</v>
      </c>
      <c r="E42" s="128" t="s">
        <v>379</v>
      </c>
      <c r="F42" s="129" t="s">
        <v>380</v>
      </c>
      <c r="G42" s="53">
        <f>G39+G33</f>
        <v>190359</v>
      </c>
      <c r="H42" s="53">
        <f>H39+H33</f>
        <v>150384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M102"/>
  <sheetViews>
    <sheetView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01.01.2009-31.12.2009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206047</v>
      </c>
      <c r="D10" s="54">
        <v>149541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-134445</v>
      </c>
      <c r="D11" s="54">
        <v>-125299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-35039</v>
      </c>
      <c r="D13" s="54">
        <v>-15525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-10604</v>
      </c>
      <c r="D14" s="54">
        <v>-338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-1576</v>
      </c>
      <c r="D15" s="54">
        <v>-1030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-2636</v>
      </c>
      <c r="D19" s="54">
        <v>-7598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21747</v>
      </c>
      <c r="D20" s="55">
        <f>SUM(D10:D19)</f>
        <v>-249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-21664</v>
      </c>
      <c r="D22" s="54">
        <v>-20099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300</v>
      </c>
      <c r="D23" s="54">
        <v>585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-8026</v>
      </c>
      <c r="D24" s="54">
        <v>-13280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7387</v>
      </c>
      <c r="D25" s="54">
        <v>4805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-139</v>
      </c>
      <c r="D27" s="54">
        <v>-141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4282</v>
      </c>
      <c r="D28" s="54">
        <v>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33</v>
      </c>
      <c r="D29" s="54">
        <v>1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-3553</v>
      </c>
      <c r="D31" s="54">
        <v>-5503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-21380</v>
      </c>
      <c r="D32" s="55">
        <f>SUM(D22:D31)</f>
        <v>-33629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1014</v>
      </c>
      <c r="D34" s="54">
        <v>565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58399</v>
      </c>
      <c r="D36" s="54">
        <v>49456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-51178</v>
      </c>
      <c r="D37" s="54">
        <v>-18616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-3089</v>
      </c>
      <c r="D38" s="54">
        <v>-3791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-4168</v>
      </c>
      <c r="D39" s="54">
        <v>-4072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-113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-170</v>
      </c>
      <c r="D41" s="54">
        <v>-453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695</v>
      </c>
      <c r="D42" s="55">
        <f>SUM(D34:D41)</f>
        <v>23089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1062</v>
      </c>
      <c r="D43" s="55">
        <f>D42+D32+D20</f>
        <v>-10789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22317</v>
      </c>
      <c r="D44" s="132">
        <v>33106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23379</v>
      </c>
      <c r="D45" s="55">
        <f>D44+D43</f>
        <v>22317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22205</v>
      </c>
      <c r="D46" s="56">
        <v>19663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1174</v>
      </c>
      <c r="D47" s="56">
        <v>2654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W537"/>
  <sheetViews>
    <sheetView zoomScalePageLayoutView="0" workbookViewId="0" topLeftCell="A1">
      <selection activeCell="M28" sqref="M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01.01.2009-31.12.2009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9708</v>
      </c>
      <c r="G11" s="58">
        <f>'справка №1-БАЛАНС'!H23</f>
        <v>0</v>
      </c>
      <c r="H11" s="576">
        <f>'справка №1-БАЛАНС'!H24</f>
        <v>469</v>
      </c>
      <c r="I11" s="58">
        <f>'справка №1-БАЛАНС'!H28+'справка №1-БАЛАНС'!H31</f>
        <v>29160</v>
      </c>
      <c r="J11" s="58">
        <f>'справка №1-БАЛАНС'!H29+'справка №1-БАЛАНС'!H32</f>
        <v>0</v>
      </c>
      <c r="K11" s="60"/>
      <c r="L11" s="344">
        <f>SUM(C11:K11)</f>
        <v>82108</v>
      </c>
      <c r="M11" s="58">
        <f>'справка №1-БАЛАНС'!H39</f>
        <v>5680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9708</v>
      </c>
      <c r="G15" s="61">
        <f t="shared" si="2"/>
        <v>0</v>
      </c>
      <c r="H15" s="61">
        <f t="shared" si="2"/>
        <v>469</v>
      </c>
      <c r="I15" s="61">
        <f t="shared" si="2"/>
        <v>29160</v>
      </c>
      <c r="J15" s="61">
        <f t="shared" si="2"/>
        <v>0</v>
      </c>
      <c r="K15" s="61">
        <f t="shared" si="2"/>
        <v>0</v>
      </c>
      <c r="L15" s="344">
        <f t="shared" si="1"/>
        <v>82108</v>
      </c>
      <c r="M15" s="61">
        <f t="shared" si="2"/>
        <v>5680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14816</v>
      </c>
      <c r="J16" s="345">
        <f>+'справка №1-БАЛАНС'!G32</f>
        <v>0</v>
      </c>
      <c r="K16" s="60"/>
      <c r="L16" s="344">
        <f t="shared" si="1"/>
        <v>14816</v>
      </c>
      <c r="M16" s="60">
        <v>409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13169</v>
      </c>
      <c r="G17" s="62">
        <f t="shared" si="3"/>
        <v>0</v>
      </c>
      <c r="H17" s="62">
        <f t="shared" si="3"/>
        <v>0</v>
      </c>
      <c r="I17" s="62">
        <f t="shared" si="3"/>
        <v>-14267</v>
      </c>
      <c r="J17" s="62">
        <f>J18+J19</f>
        <v>0</v>
      </c>
      <c r="K17" s="62">
        <f t="shared" si="3"/>
        <v>0</v>
      </c>
      <c r="L17" s="344">
        <f t="shared" si="1"/>
        <v>-1098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-447</v>
      </c>
      <c r="J18" s="60"/>
      <c r="K18" s="60"/>
      <c r="L18" s="344">
        <f t="shared" si="1"/>
        <v>-447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13169</v>
      </c>
      <c r="G19" s="60"/>
      <c r="H19" s="60"/>
      <c r="I19" s="60">
        <v>-13820</v>
      </c>
      <c r="J19" s="60"/>
      <c r="K19" s="60"/>
      <c r="L19" s="344">
        <f t="shared" si="1"/>
        <v>-651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993</v>
      </c>
      <c r="I28" s="60">
        <v>-322</v>
      </c>
      <c r="J28" s="60"/>
      <c r="K28" s="60"/>
      <c r="L28" s="344">
        <f t="shared" si="1"/>
        <v>671</v>
      </c>
      <c r="M28" s="60">
        <v>363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30837</v>
      </c>
      <c r="E29" s="59">
        <f t="shared" si="6"/>
        <v>0</v>
      </c>
      <c r="F29" s="59">
        <f t="shared" si="6"/>
        <v>22877</v>
      </c>
      <c r="G29" s="59">
        <f t="shared" si="6"/>
        <v>0</v>
      </c>
      <c r="H29" s="59">
        <f t="shared" si="6"/>
        <v>1462</v>
      </c>
      <c r="I29" s="59">
        <f t="shared" si="6"/>
        <v>29387</v>
      </c>
      <c r="J29" s="59">
        <f t="shared" si="6"/>
        <v>0</v>
      </c>
      <c r="K29" s="59">
        <f t="shared" si="6"/>
        <v>0</v>
      </c>
      <c r="L29" s="344">
        <f t="shared" si="1"/>
        <v>96497</v>
      </c>
      <c r="M29" s="59">
        <f t="shared" si="6"/>
        <v>6452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30837</v>
      </c>
      <c r="E32" s="59">
        <f t="shared" si="7"/>
        <v>0</v>
      </c>
      <c r="F32" s="59">
        <f t="shared" si="7"/>
        <v>22877</v>
      </c>
      <c r="G32" s="59">
        <f t="shared" si="7"/>
        <v>0</v>
      </c>
      <c r="H32" s="59">
        <f t="shared" si="7"/>
        <v>1462</v>
      </c>
      <c r="I32" s="59">
        <f t="shared" si="7"/>
        <v>29387</v>
      </c>
      <c r="J32" s="59">
        <f t="shared" si="7"/>
        <v>0</v>
      </c>
      <c r="K32" s="59">
        <f t="shared" si="7"/>
        <v>0</v>
      </c>
      <c r="L32" s="344">
        <f t="shared" si="1"/>
        <v>96497</v>
      </c>
      <c r="M32" s="59">
        <f>M29+M30+M31</f>
        <v>6452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ИКОНОМИЧЕСКА ГРУПА "ЕНЕМОНА"АД, КОЗЛОДУЙ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01.01.2009-31.12.2009</v>
      </c>
      <c r="D3" s="613"/>
      <c r="E3" s="613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9" t="s">
        <v>463</v>
      </c>
      <c r="B5" s="600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1"/>
      <c r="B6" s="602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01.01.2009-31.12.2009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01.01.2009-31.12.2009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01.01.2009-31.12.2009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2009-02-21T07:35:30Z</cp:lastPrinted>
  <dcterms:created xsi:type="dcterms:W3CDTF">2000-06-29T12:02:40Z</dcterms:created>
  <dcterms:modified xsi:type="dcterms:W3CDTF">2010-06-22T06:35:51Z</dcterms:modified>
  <cp:category/>
  <cp:version/>
  <cp:contentType/>
  <cp:contentStatus/>
</cp:coreProperties>
</file>