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<sst xmlns="http://schemas.openxmlformats.org/spreadsheetml/2006/main" count="4317" uniqueCount="998">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</sst>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2516</v>
      </c>
      <c r="D6" s="675">
        <f aca="true" t="shared" si="0" ref="D6:D15">C6-E6</f>
        <v>0</v>
      </c>
      <c r="E6" s="674">
        <f>'1-Баланс'!G95</f>
        <v>2516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2465</v>
      </c>
      <c r="D7" s="675">
        <f t="shared" si="0"/>
        <v>-598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-12</v>
      </c>
      <c r="D8" s="675">
        <f t="shared" si="0"/>
        <v>0</v>
      </c>
      <c r="E8" s="674">
        <f>ABS('2-Отчет за доходите'!C44)-ABS('2-Отчет за доходите'!G44)</f>
        <v>-12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2465</v>
      </c>
      <c r="D11" s="675">
        <f t="shared" si="0"/>
        <v>0</v>
      </c>
      <c r="E11" s="674">
        <f>'4-Отчет за собствения капитал'!L34</f>
        <v>2465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-0.00486815415821501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-0.23529411764705882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-0.0047694753577106515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0.36363636363636365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4.980392156862745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4.980392156862745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0.35294117647058826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0.35294117647058826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0.013050570962479609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0.003179650238473768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0.020689655172413793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0.020270270270270268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598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2262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254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2516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-586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-649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-598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2465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-649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-649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-661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-661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2477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2477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2465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2465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1644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1644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1644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1644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1660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1660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1660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1660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7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7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7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7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7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7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598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2257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37">
      <selection activeCell="D55" sqref="D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598</v>
      </c>
      <c r="D20" s="598">
        <f>SUM(D12:D19)</f>
        <v>600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-586</v>
      </c>
      <c r="H28" s="596">
        <f>SUM(H29:H31)</f>
        <v>-563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-649</v>
      </c>
      <c r="H30" s="196">
        <v>-626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-598</v>
      </c>
      <c r="H34" s="598">
        <f>H28+H32+H33</f>
        <v>-586</v>
      </c>
    </row>
    <row r="35" spans="1:8" ht="15.75">
      <c r="A35" s="89" t="s">
        <v>106</v>
      </c>
      <c r="B35" s="94" t="s">
        <v>107</v>
      </c>
      <c r="C35" s="595">
        <f>SUM(C36:C39)</f>
        <v>1644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2465</v>
      </c>
      <c r="H37" s="600">
        <f>H26+H18+H34</f>
        <v>2477</v>
      </c>
    </row>
    <row r="38" spans="1:13" ht="15.75">
      <c r="A38" s="89" t="s">
        <v>113</v>
      </c>
      <c r="B38" s="91" t="s">
        <v>114</v>
      </c>
      <c r="C38" s="197">
        <v>1644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2262</v>
      </c>
      <c r="D56" s="602">
        <f>D20+D21+D22+D28+D33+D46+D52+D54+D55</f>
        <v>2278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</v>
      </c>
      <c r="H61" s="596">
        <f>SUM(H62:H68)</f>
        <v>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45</v>
      </c>
      <c r="H64" s="196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6</v>
      </c>
      <c r="H68" s="196">
        <v>13</v>
      </c>
    </row>
    <row r="69" spans="1:8" ht="15.75">
      <c r="A69" s="89" t="s">
        <v>210</v>
      </c>
      <c r="B69" s="91" t="s">
        <v>211</v>
      </c>
      <c r="C69" s="197">
        <v>16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51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</v>
      </c>
      <c r="D76" s="598">
        <f>SUM(D68:D75)</f>
        <v>220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18</v>
      </c>
      <c r="D88" s="196">
        <v>32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254</v>
      </c>
      <c r="D94" s="602">
        <f>D65+D76+D85+D92+D93</f>
        <v>252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2516</v>
      </c>
      <c r="D95" s="604">
        <f>D94+D56</f>
        <v>2530</v>
      </c>
      <c r="E95" s="229" t="s">
        <v>942</v>
      </c>
      <c r="F95" s="489" t="s">
        <v>268</v>
      </c>
      <c r="G95" s="603">
        <f>G37+G40+G56+G79</f>
        <v>2516</v>
      </c>
      <c r="H95" s="604">
        <f>H37+H40+H56+H79</f>
        <v>2530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2">
      <selection activeCell="E40" sqref="E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6</v>
      </c>
      <c r="E15" s="245" t="s">
        <v>79</v>
      </c>
      <c r="F15" s="240" t="s">
        <v>289</v>
      </c>
      <c r="G15" s="316">
        <v>8</v>
      </c>
      <c r="H15" s="317"/>
    </row>
    <row r="16" spans="1:8" ht="15.75">
      <c r="A16" s="194" t="s">
        <v>290</v>
      </c>
      <c r="B16" s="190" t="s">
        <v>291</v>
      </c>
      <c r="C16" s="316"/>
      <c r="D16" s="317">
        <v>1</v>
      </c>
      <c r="E16" s="236" t="s">
        <v>52</v>
      </c>
      <c r="F16" s="264" t="s">
        <v>292</v>
      </c>
      <c r="G16" s="628">
        <f>SUM(G12:G15)</f>
        <v>8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</v>
      </c>
      <c r="D22" s="629">
        <f>SUM(D12:D18)+D19</f>
        <v>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</v>
      </c>
      <c r="D31" s="635">
        <f>D29+D22</f>
        <v>26</v>
      </c>
      <c r="E31" s="251" t="s">
        <v>824</v>
      </c>
      <c r="F31" s="266" t="s">
        <v>331</v>
      </c>
      <c r="G31" s="253">
        <f>G16+G18+G27</f>
        <v>8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</v>
      </c>
      <c r="H33" s="629">
        <f>IF((D31-H31)&gt;0,D31-H31,0)</f>
        <v>26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</v>
      </c>
      <c r="D36" s="637">
        <f>D31-D34+D35</f>
        <v>26</v>
      </c>
      <c r="E36" s="262" t="s">
        <v>346</v>
      </c>
      <c r="F36" s="256" t="s">
        <v>347</v>
      </c>
      <c r="G36" s="267">
        <f>G35-G34+G31</f>
        <v>8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</v>
      </c>
      <c r="H37" s="254">
        <f>IF((D36-H36)&gt;0,D36-H36,0)</f>
        <v>26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-3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</v>
      </c>
      <c r="D40" s="317">
        <v>-3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20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20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</v>
      </c>
      <c r="D15" s="196">
        <v>-10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-649</v>
      </c>
      <c r="K13" s="585"/>
      <c r="L13" s="584">
        <f>SUM(C13:K13)</f>
        <v>2477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-649</v>
      </c>
      <c r="K17" s="653">
        <f t="shared" si="2"/>
        <v>0</v>
      </c>
      <c r="L17" s="584">
        <f t="shared" si="1"/>
        <v>2477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</v>
      </c>
      <c r="K18" s="585"/>
      <c r="L18" s="584">
        <f t="shared" si="1"/>
        <v>-12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-661</v>
      </c>
      <c r="K31" s="653">
        <f t="shared" si="6"/>
        <v>0</v>
      </c>
      <c r="L31" s="584">
        <f t="shared" si="1"/>
        <v>2465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-661</v>
      </c>
      <c r="K34" s="587">
        <f t="shared" si="7"/>
        <v>0</v>
      </c>
      <c r="L34" s="651">
        <f t="shared" si="1"/>
        <v>2465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5</v>
      </c>
      <c r="L16" s="328">
        <v>2</v>
      </c>
      <c r="M16" s="328"/>
      <c r="N16" s="329">
        <f t="shared" si="4"/>
        <v>7</v>
      </c>
      <c r="O16" s="328"/>
      <c r="P16" s="328"/>
      <c r="Q16" s="329">
        <f t="shared" si="0"/>
        <v>7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5</v>
      </c>
      <c r="L19" s="330">
        <f>SUM(L11:L18)</f>
        <v>2</v>
      </c>
      <c r="M19" s="330">
        <f>SUM(M11:M18)</f>
        <v>0</v>
      </c>
      <c r="N19" s="329">
        <f t="shared" si="4"/>
        <v>7</v>
      </c>
      <c r="O19" s="330">
        <f>SUM(O11:O18)</f>
        <v>0</v>
      </c>
      <c r="P19" s="330">
        <f>SUM(P11:P18)</f>
        <v>0</v>
      </c>
      <c r="Q19" s="329">
        <f t="shared" si="0"/>
        <v>7</v>
      </c>
      <c r="R19" s="340">
        <f t="shared" si="1"/>
        <v>598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1644</v>
      </c>
      <c r="F29" s="335">
        <f t="shared" si="6"/>
        <v>1660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>
        <v>1644</v>
      </c>
      <c r="F32" s="328">
        <v>1660</v>
      </c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1644</v>
      </c>
      <c r="F40" s="330">
        <f t="shared" si="10"/>
        <v>1660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1644</v>
      </c>
      <c r="F42" s="349">
        <f aca="true" t="shared" si="11" ref="F42:R42">F19+F20+F21+F27+F40+F41</f>
        <v>1660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5</v>
      </c>
      <c r="L42" s="349">
        <f t="shared" si="11"/>
        <v>2</v>
      </c>
      <c r="M42" s="349">
        <f t="shared" si="11"/>
        <v>0</v>
      </c>
      <c r="N42" s="349">
        <f t="shared" si="11"/>
        <v>7</v>
      </c>
      <c r="O42" s="349">
        <f t="shared" si="11"/>
        <v>0</v>
      </c>
      <c r="P42" s="349">
        <f t="shared" si="11"/>
        <v>0</v>
      </c>
      <c r="Q42" s="349">
        <f t="shared" si="11"/>
        <v>7</v>
      </c>
      <c r="R42" s="350">
        <f t="shared" si="11"/>
        <v>2257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</v>
      </c>
      <c r="D30" s="368">
        <v>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</v>
      </c>
      <c r="D45" s="438">
        <f>D26+D30+D31+D33+D32+D34+D35+D40</f>
        <v>236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236</v>
      </c>
      <c r="D46" s="444">
        <f>D45+D23+D21+D11</f>
        <v>236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51</v>
      </c>
      <c r="D87" s="134">
        <f>SUM(D88:D92)+D96</f>
        <v>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45</v>
      </c>
      <c r="D89" s="197">
        <v>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51</v>
      </c>
      <c r="D98" s="433">
        <f>D87+D82+D77+D73+D97</f>
        <v>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</v>
      </c>
      <c r="D99" s="427">
        <f>D98+D70+D68</f>
        <v>51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2019-01-25T20:11:38Z</dcterms:modified>
  <cp:category/>
  <cp:version/>
  <cp:contentType/>
  <cp:contentStatus/>
</cp:coreProperties>
</file>