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840" tabRatio="662" activeTab="1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</sheets>
  <externalReferences>
    <externalReference r:id="rId7"/>
    <externalReference r:id="rId8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БАЛАНС'!$A$1:$H$101</definedName>
    <definedName name="_xlnm.Print_Area" localSheetId="1">'справка №2 ОТЧЕТ ЗА ДОХОДИТЕ'!$A$1:$H$45</definedName>
    <definedName name="_xlnm.Print_Area" localSheetId="2">'справка №3-ОПП по прекия метод'!$A$1:$E$53</definedName>
    <definedName name="_xlnm.Print_Area" localSheetId="3">'справка №4 ОСК'!#REF!</definedName>
    <definedName name="_xlnm.Print_Titles" localSheetId="0">'справка №1 СЧЕТОВОДЕН  БАЛАНС'!$7:$8</definedName>
  </definedNames>
  <calcPr fullCalcOnLoad="1"/>
</workbook>
</file>

<file path=xl/sharedStrings.xml><?xml version="1.0" encoding="utf-8"?>
<sst xmlns="http://schemas.openxmlformats.org/spreadsheetml/2006/main" count="606" uniqueCount="536">
  <si>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</si>
  <si>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</si>
  <si>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</si>
  <si>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</si>
  <si>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</si>
  <si>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</si>
  <si>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</si>
  <si>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</si>
  <si>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</si>
  <si>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</si>
  <si>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</si>
  <si>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</si>
  <si>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</si>
  <si>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</si>
  <si>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</si>
  <si>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</si>
  <si>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</si>
  <si>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</si>
  <si>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</si>
  <si>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</si>
  <si>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</si>
  <si>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</si>
  <si>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</si>
  <si>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</si>
  <si>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</si>
  <si>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</si>
  <si>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</si>
  <si>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</si>
  <si>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</si>
  <si>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</si>
  <si>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</si>
  <si>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</si>
  <si>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</si>
  <si>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</si>
  <si>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</si>
  <si>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</si>
  <si>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</si>
  <si>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</si>
  <si>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</si>
  <si>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</si>
  <si>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</si>
  <si>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</si>
  <si>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</si>
  <si>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</si>
  <si>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</si>
  <si>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</si>
  <si>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</si>
  <si>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</si>
  <si>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</si>
  <si>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</si>
  <si>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</si>
  <si>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</si>
  <si>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</si>
  <si>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</si>
  <si>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</si>
  <si>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</si>
  <si>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</si>
  <si>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</si>
  <si>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</si>
  <si>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</si>
  <si>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</si>
  <si>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</si>
  <si>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</si>
  <si>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</si>
  <si>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</si>
  <si>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</si>
  <si>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</si>
  <si>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</si>
  <si>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</si>
  <si>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</si>
  <si>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</si>
  <si>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</si>
  <si>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</si>
  <si>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</si>
  <si>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</si>
  <si>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</si>
  <si>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</si>
  <si>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</si>
  <si>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</si>
  <si>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</si>
  <si>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</si>
  <si>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</si>
  <si>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</si>
  <si>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</si>
  <si>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</si>
  <si>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</si>
  <si>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</si>
  <si>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</si>
  <si>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</si>
  <si>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</si>
  <si>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</si>
  <si>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</si>
  <si>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</si>
  <si>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</si>
  <si>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</si>
  <si>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</si>
  <si>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</si>
  <si>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</si>
  <si>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</si>
  <si>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</si>
  <si>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</si>
  <si>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</si>
  <si>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</si>
  <si>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</si>
  <si>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</si>
  <si>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</si>
  <si>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</si>
  <si>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</si>
  <si>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</si>
  <si>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</si>
  <si>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</si>
  <si>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</si>
  <si>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</si>
  <si>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</si>
  <si>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</si>
  <si>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</si>
  <si>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</si>
  <si>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</si>
  <si>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</si>
  <si>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</si>
  <si>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</si>
  <si>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</si>
  <si>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</si>
  <si>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</si>
  <si>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</si>
  <si>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</si>
  <si>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</si>
  <si>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</si>
  <si>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</si>
  <si>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</si>
  <si>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</si>
  <si>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</si>
  <si>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</si>
  <si>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</si>
  <si>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</si>
  <si>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</si>
  <si>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</si>
  <si>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</si>
  <si>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</si>
  <si>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</si>
  <si>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</si>
  <si>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</si>
  <si>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</si>
  <si>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</si>
  <si>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</si>
  <si>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</si>
  <si>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</si>
  <si>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</si>
  <si>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</si>
  <si>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</si>
  <si>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</si>
  <si>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</si>
  <si>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</si>
  <si>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</si>
  <si>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</si>
  <si>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</si>
  <si>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</si>
  <si>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</si>
  <si>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</si>
  <si>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</si>
  <si>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</si>
  <si>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</si>
  <si>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</si>
  <si>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</si>
  <si>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</si>
  <si>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</si>
  <si>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</si>
  <si>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</si>
  <si>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</si>
  <si>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</si>
  <si>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</si>
  <si>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</si>
  <si>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</si>
  <si>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</si>
  <si>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</si>
  <si>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</si>
  <si>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</si>
  <si>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</si>
  <si>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</si>
  <si>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</si>
  <si>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</si>
  <si>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</si>
  <si>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</si>
  <si>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</si>
  <si>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</si>
  <si>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</si>
  <si>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</si>
  <si>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</si>
  <si>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</si>
  <si>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</si>
  <si>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</si>
  <si>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</si>
  <si>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</si>
  <si>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</si>
  <si>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</si>
  <si>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</si>
  <si>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</si>
  <si>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</si>
  <si>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</si>
  <si>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</si>
  <si>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</si>
  <si>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</si>
  <si>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</si>
  <si>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</si>
  <si>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</si>
  <si>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</si>
  <si>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</si>
  <si>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</si>
  <si>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</si>
  <si>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</si>
  <si>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</si>
  <si>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</si>
  <si>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</si>
  <si>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</si>
  <si>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</si>
  <si>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</si>
  <si>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</si>
  <si>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</si>
  <si>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</si>
  <si>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</si>
  <si>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</si>
  <si>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</si>
  <si>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</si>
  <si>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</si>
  <si>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</si>
  <si>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</si>
  <si>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</si>
  <si>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</si>
  <si>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</si>
  <si>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</si>
  <si>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</si>
  <si>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</si>
  <si>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</si>
  <si>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</si>
  <si>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</si>
  <si>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</si>
  <si>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</si>
  <si>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</si>
  <si>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</si>
  <si>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</si>
  <si>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</si>
  <si>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</si>
  <si>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</si>
  <si>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</si>
  <si>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</si>
  <si>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</si>
  <si>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</si>
  <si>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</si>
  <si>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</si>
  <si>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</si>
  <si>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</si>
  <si>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</si>
  <si>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</si>
  <si>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</si>
  <si>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</si>
  <si>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</si>
  <si>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</si>
  <si>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</si>
  <si>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</si>
  <si>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</si>
  <si>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</si>
  <si>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</si>
  <si>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</si>
  <si>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</si>
  <si>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</si>
  <si>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</si>
  <si>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</si>
  <si>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</si>
  <si>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</si>
  <si>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</si>
  <si>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</si>
  <si>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</si>
  <si>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</si>
  <si>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</si>
  <si>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</si>
  <si>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</si>
  <si>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</si>
  <si>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</si>
  <si>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</si>
  <si>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</si>
  <si>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</si>
  <si>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</si>
  <si>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</si>
  <si>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</si>
  <si>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</si>
  <si>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</si>
  <si>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</si>
  <si>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</si>
  <si>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</si>
  <si>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</si>
  <si>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</si>
  <si>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</si>
  <si>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</si>
  <si>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</si>
  <si>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</si>
  <si>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</si>
  <si>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</si>
  <si>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</si>
  <si>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</si>
  <si>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</si>
  <si>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</si>
  <si>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</si>
  <si>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</si>
  <si>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</si>
  <si>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</si>
  <si>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</si>
  <si>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</si>
  <si>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</si>
  <si>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</si>
  <si>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</si>
  <si>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</si>
  <si>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</si>
  <si>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</si>
  <si>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</si>
  <si>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</si>
  <si>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</si>
  <si>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</si>
  <si>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</si>
  <si>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</si>
  <si>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</si>
  <si>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</si>
  <si>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</si>
  <si>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</si>
  <si>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</si>
  <si>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</si>
  <si>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</si>
  <si>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</si>
  <si>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</si>
  <si>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</si>
  <si>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</si>
  <si>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</si>
  <si>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</si>
  <si>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</si>
  <si>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</si>
  <si>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</si>
  <si>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</si>
  <si>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</si>
  <si>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</si>
  <si>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</si>
  <si>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</si>
  <si>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</si>
  <si>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</si>
  <si>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</si>
  <si>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</si>
  <si>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</si>
  <si>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</si>
  <si>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</si>
  <si>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</si>
  <si>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</si>
  <si>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</si>
  <si>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</si>
  <si>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</si>
  <si>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</si>
  <si>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</si>
  <si>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</si>
  <si>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</si>
  <si>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</si>
  <si>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</si>
  <si>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</si>
  <si>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</si>
  <si>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</si>
  <si>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</si>
  <si>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</si>
  <si>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</si>
  <si>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</si>
  <si>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</si>
  <si>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</si>
  <si>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</si>
  <si>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</si>
  <si>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</si>
  <si>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</si>
  <si>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</si>
  <si>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</si>
  <si>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</si>
  <si>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</si>
  <si>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</si>
  <si>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</si>
  <si>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</si>
  <si>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</si>
  <si>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</si>
  <si>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</si>
  <si>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</si>
  <si>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</si>
  <si>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</si>
  <si>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</si>
  <si>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</si>
  <si>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</si>
  <si>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</si>
  <si>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</si>
  <si>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</si>
  <si>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</si>
  <si>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</si>
  <si>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</si>
  <si>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</si>
  <si>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</si>
  <si>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</si>
  <si>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</si>
  <si>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</si>
  <si>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</si>
  <si>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</si>
  <si>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</si>
  <si>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</si>
  <si>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</si>
  <si>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</si>
  <si>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</si>
  <si>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</si>
  <si>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</si>
  <si>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</si>
  <si>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</si>
  <si>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</si>
  <si>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</si>
  <si>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</si>
  <si>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</si>
  <si>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</si>
  <si>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</si>
  <si>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</si>
  <si>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</si>
  <si>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</si>
  <si>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</si>
  <si>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</si>
  <si>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</si>
  <si>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</si>
  <si>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</si>
  <si>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</si>
  <si>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</si>
  <si>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</si>
  <si>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</si>
  <si>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</si>
  <si>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</si>
  <si>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</si>
  <si>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</si>
  <si>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</si>
  <si>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</si>
  <si>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</si>
  <si>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</si>
  <si>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</si>
  <si>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</si>
  <si>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</si>
  <si>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</si>
  <si>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</si>
  <si>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</si>
  <si>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</si>
  <si>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</si>
  <si>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</si>
  <si>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</si>
  <si>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</si>
  <si>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</si>
  <si>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</si>
  <si>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</si>
  <si>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</si>
  <si>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</si>
  <si>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</si>
  <si>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</si>
  <si>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</si>
  <si>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</si>
  <si>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</si>
  <si>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</si>
  <si>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</si>
  <si>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</si>
  <si>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</si>
  <si>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</si>
  <si>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</si>
  <si>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</si>
  <si>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</si>
  <si>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</si>
  <si>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</si>
  <si>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</si>
  <si>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</si>
  <si>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</si>
  <si>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</si>
  <si>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</si>
  <si>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</si>
  <si>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</si>
  <si>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</si>
  <si>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</si>
  <si>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</si>
  <si>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</si>
  <si>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</si>
  <si>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</si>
  <si>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</si>
  <si>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</si>
  <si>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</si>
  <si>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</si>
  <si>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</si>
  <si>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</si>
  <si>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</si>
  <si>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</si>
  <si>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</si>
  <si>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</si>
  <si>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</si>
  <si>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</si>
  <si>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</si>
  <si>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</si>
  <si>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</si>
  <si>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</si>
  <si>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</si>
  <si>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</si>
  <si>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</si>
  <si>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</si>
  <si>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</si>
  <si>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</si>
  <si>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</si>
  <si>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</si>
  <si>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</si>
  <si>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</si>
  <si>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</si>
  <si>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</si>
  <si>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</si>
  <si>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</si>
  <si>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</si>
  <si>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</si>
  <si>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</si>
  <si>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</si>
  <si>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</si>
  <si>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</si>
  <si>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ЕИК по БУЛСТАТ 124044376</t>
  </si>
  <si>
    <t>РГ-05-0046</t>
  </si>
  <si>
    <t>ЕИК по БУЛСТАТ 124 044 376</t>
  </si>
  <si>
    <t xml:space="preserve">                     И.Данчева</t>
  </si>
  <si>
    <t xml:space="preserve">                      И.Данчева</t>
  </si>
  <si>
    <t>Ръководител:</t>
  </si>
  <si>
    <t>Т.Белоперкинска</t>
  </si>
  <si>
    <t>И.Данчева</t>
  </si>
  <si>
    <t>Вид на отчета: КОНСОЛИДИРАН</t>
  </si>
  <si>
    <t>Дата на съставяне: 28.05.2014г.</t>
  </si>
  <si>
    <t>Отчетен период: 31.03.2014 г.</t>
  </si>
  <si>
    <t>"АЛБЕНА ИНВЕСТ - ХОЛДИНГ"АД</t>
  </si>
  <si>
    <t xml:space="preserve">Име на отчитащото се предприятие: </t>
  </si>
  <si>
    <t>КОНСОЛИДИРАН</t>
  </si>
  <si>
    <t>Вид на отчета:</t>
  </si>
  <si>
    <t>31.03.2014 г.</t>
  </si>
  <si>
    <t xml:space="preserve">Отчетен период: </t>
  </si>
  <si>
    <t xml:space="preserve">Вид на отчета: </t>
  </si>
  <si>
    <t>31.03.2014г.</t>
  </si>
  <si>
    <t>Име на отчитащото се предприятие: "АЛБЕНА ИНВЕСТ - ХОЛДИНГ" АД</t>
  </si>
  <si>
    <t>3. Предоставени заеми и депозити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</si>
</sst>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</numFmts>
  <fonts count="4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9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7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8" fillId="7" borderId="1" applyNumberFormat="0" applyAlignment="0" applyProtection="0"/>
    <xf numFmtId="0" fontId="41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3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7" fillId="0" borderId="0" xfId="52" applyFont="1" applyAlignment="1">
      <alignment vertical="top" wrapText="1"/>
      <protection/>
    </xf>
    <xf numFmtId="0" fontId="7" fillId="0" borderId="0" xfId="52" applyFont="1" applyAlignment="1">
      <alignment vertical="top"/>
      <protection/>
    </xf>
    <xf numFmtId="0" fontId="10" fillId="0" borderId="0" xfId="52" applyFont="1" applyBorder="1" applyAlignment="1" applyProtection="1">
      <alignment horizontal="left" vertical="top"/>
      <protection locked="0"/>
    </xf>
    <xf numFmtId="0" fontId="12" fillId="0" borderId="0" xfId="55" applyFont="1" applyAlignment="1">
      <alignment horizontal="centerContinuous"/>
      <protection/>
    </xf>
    <xf numFmtId="0" fontId="13" fillId="0" borderId="0" xfId="55" applyFont="1">
      <alignment/>
      <protection/>
    </xf>
    <xf numFmtId="0" fontId="12" fillId="0" borderId="0" xfId="55" applyFont="1" applyAlignment="1">
      <alignment horizontal="centerContinuous" wrapText="1"/>
      <protection/>
    </xf>
    <xf numFmtId="0" fontId="14" fillId="0" borderId="0" xfId="55" applyFont="1">
      <alignment/>
      <protection/>
    </xf>
    <xf numFmtId="0" fontId="12" fillId="0" borderId="0" xfId="52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/>
      <protection locked="0"/>
    </xf>
    <xf numFmtId="0" fontId="12" fillId="0" borderId="0" xfId="55" applyFont="1">
      <alignment/>
      <protection/>
    </xf>
    <xf numFmtId="0" fontId="12" fillId="0" borderId="0" xfId="53" applyFont="1" applyAlignment="1">
      <alignment wrapText="1"/>
      <protection/>
    </xf>
    <xf numFmtId="0" fontId="12" fillId="0" borderId="0" xfId="53" applyFont="1" applyAlignment="1">
      <alignment horizontal="right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Continuous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9" fontId="13" fillId="0" borderId="10" xfId="55" applyNumberFormat="1" applyFont="1" applyBorder="1" applyAlignment="1">
      <alignment horizontal="center" vertical="center" wrapText="1"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55" applyFont="1" applyBorder="1" applyAlignment="1">
      <alignment vertical="center" wrapText="1"/>
      <protection/>
    </xf>
    <xf numFmtId="0" fontId="11" fillId="0" borderId="0" xfId="55" applyFont="1">
      <alignment/>
      <protection/>
    </xf>
    <xf numFmtId="0" fontId="13" fillId="0" borderId="10" xfId="55" applyFont="1" applyBorder="1" applyAlignment="1">
      <alignment vertical="center" wrapText="1"/>
      <protection/>
    </xf>
    <xf numFmtId="0" fontId="13" fillId="0" borderId="10" xfId="55" applyFont="1" applyBorder="1" applyAlignment="1">
      <alignment wrapText="1"/>
      <protection/>
    </xf>
    <xf numFmtId="3" fontId="13" fillId="0" borderId="0" xfId="55" applyNumberFormat="1" applyFont="1" applyBorder="1" applyAlignment="1" applyProtection="1">
      <alignment vertical="center"/>
      <protection locked="0"/>
    </xf>
    <xf numFmtId="0" fontId="12" fillId="0" borderId="0" xfId="55" applyFont="1" applyBorder="1" applyAlignment="1" applyProtection="1">
      <alignment wrapText="1"/>
      <protection locked="0"/>
    </xf>
    <xf numFmtId="0" fontId="12" fillId="0" borderId="0" xfId="55" applyFont="1" applyBorder="1" applyProtection="1">
      <alignment/>
      <protection locked="0"/>
    </xf>
    <xf numFmtId="0" fontId="11" fillId="0" borderId="0" xfId="55" applyFont="1" applyAlignment="1">
      <alignment wrapText="1"/>
      <protection/>
    </xf>
    <xf numFmtId="0" fontId="11" fillId="0" borderId="0" xfId="55" applyFont="1" applyBorder="1">
      <alignment/>
      <protection/>
    </xf>
    <xf numFmtId="0" fontId="11" fillId="0" borderId="0" xfId="54" applyFont="1">
      <alignment/>
      <protection/>
    </xf>
    <xf numFmtId="0" fontId="13" fillId="0" borderId="0" xfId="54" applyFont="1" applyBorder="1" applyAlignment="1" applyProtection="1">
      <alignment horizontal="centerContinuous"/>
      <protection locked="0"/>
    </xf>
    <xf numFmtId="0" fontId="13" fillId="0" borderId="0" xfId="54" applyFont="1" applyBorder="1" applyAlignment="1" applyProtection="1">
      <alignment wrapText="1"/>
      <protection locked="0"/>
    </xf>
    <xf numFmtId="0" fontId="11" fillId="0" borderId="0" xfId="54" applyFont="1" applyBorder="1" applyAlignment="1">
      <alignment wrapText="1"/>
      <protection/>
    </xf>
    <xf numFmtId="0" fontId="11" fillId="0" borderId="0" xfId="54" applyFont="1" applyBorder="1">
      <alignment/>
      <protection/>
    </xf>
    <xf numFmtId="0" fontId="19" fillId="0" borderId="0" xfId="54" applyFont="1" applyBorder="1" applyAlignment="1">
      <alignment vertical="center" wrapText="1"/>
      <protection/>
    </xf>
    <xf numFmtId="0" fontId="11" fillId="0" borderId="0" xfId="54" applyFont="1" applyAlignment="1">
      <alignment wrapText="1"/>
      <protection/>
    </xf>
    <xf numFmtId="49" fontId="12" fillId="0" borderId="11" xfId="55" applyNumberFormat="1" applyFont="1" applyBorder="1" applyAlignment="1">
      <alignment horizontal="center" vertical="center" wrapText="1"/>
      <protection/>
    </xf>
    <xf numFmtId="49" fontId="12" fillId="0" borderId="10" xfId="55" applyNumberFormat="1" applyFont="1" applyBorder="1" applyAlignment="1">
      <alignment horizontal="center" vertical="center" wrapText="1"/>
      <protection/>
    </xf>
    <xf numFmtId="49" fontId="12" fillId="0" borderId="0" xfId="55" applyNumberFormat="1" applyFont="1" applyAlignment="1">
      <alignment horizontal="center" wrapText="1"/>
      <protection/>
    </xf>
    <xf numFmtId="49" fontId="13" fillId="0" borderId="10" xfId="55" applyNumberFormat="1" applyFont="1" applyBorder="1" applyAlignment="1">
      <alignment horizontal="center" wrapText="1"/>
      <protection/>
    </xf>
    <xf numFmtId="49" fontId="12" fillId="0" borderId="0" xfId="55" applyNumberFormat="1" applyFont="1" applyBorder="1" applyAlignment="1" applyProtection="1">
      <alignment horizontal="center" wrapText="1"/>
      <protection locked="0"/>
    </xf>
    <xf numFmtId="49" fontId="11" fillId="0" borderId="0" xfId="55" applyNumberFormat="1" applyFont="1" applyAlignment="1">
      <alignment horizontal="center" wrapText="1"/>
      <protection/>
    </xf>
    <xf numFmtId="49" fontId="13" fillId="24" borderId="10" xfId="55" applyNumberFormat="1" applyFont="1" applyFill="1" applyBorder="1" applyAlignment="1">
      <alignment horizontal="center" vertical="center" wrapText="1"/>
      <protection/>
    </xf>
    <xf numFmtId="49" fontId="12" fillId="0" borderId="12" xfId="5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54" applyNumberFormat="1" applyFont="1" applyFill="1" applyBorder="1" applyAlignment="1" applyProtection="1">
      <alignment vertical="center"/>
      <protection locked="0"/>
    </xf>
    <xf numFmtId="1" fontId="13" fillId="22" borderId="10" xfId="54" applyNumberFormat="1" applyFont="1" applyFill="1" applyBorder="1" applyAlignment="1" applyProtection="1">
      <alignment vertical="center"/>
      <protection locked="0"/>
    </xf>
    <xf numFmtId="1" fontId="13" fillId="25" borderId="10" xfId="54" applyNumberFormat="1" applyFont="1" applyFill="1" applyBorder="1" applyAlignment="1" applyProtection="1">
      <alignment vertical="center"/>
      <protection locked="0"/>
    </xf>
    <xf numFmtId="3" fontId="13" fillId="0" borderId="10" xfId="54" applyNumberFormat="1" applyFont="1" applyBorder="1" applyAlignment="1" applyProtection="1">
      <alignment vertical="center"/>
      <protection/>
    </xf>
    <xf numFmtId="3" fontId="13" fillId="0" borderId="10" xfId="54" applyNumberFormat="1" applyFont="1" applyFill="1" applyBorder="1" applyAlignment="1" applyProtection="1">
      <alignment vertical="center"/>
      <protection/>
    </xf>
    <xf numFmtId="1" fontId="12" fillId="4" borderId="10" xfId="54" applyNumberFormat="1" applyFont="1" applyFill="1" applyBorder="1" applyAlignment="1" applyProtection="1">
      <alignment vertical="center"/>
      <protection locked="0"/>
    </xf>
    <xf numFmtId="3" fontId="12" fillId="0" borderId="13" xfId="54" applyNumberFormat="1" applyFont="1" applyBorder="1" applyAlignment="1" applyProtection="1">
      <alignment vertical="center"/>
      <protection/>
    </xf>
    <xf numFmtId="3" fontId="12" fillId="0" borderId="10" xfId="54" applyNumberFormat="1" applyFont="1" applyBorder="1" applyAlignment="1" applyProtection="1">
      <alignment vertical="center"/>
      <protection/>
    </xf>
    <xf numFmtId="3" fontId="13" fillId="0" borderId="10" xfId="54" applyNumberFormat="1" applyFont="1" applyBorder="1" applyProtection="1">
      <alignment/>
      <protection/>
    </xf>
    <xf numFmtId="1" fontId="11" fillId="4" borderId="10" xfId="54" applyNumberFormat="1" applyFont="1" applyFill="1" applyBorder="1" applyProtection="1">
      <alignment/>
      <protection locked="0"/>
    </xf>
    <xf numFmtId="0" fontId="11" fillId="0" borderId="10" xfId="54" applyFont="1" applyBorder="1" applyProtection="1">
      <alignment/>
      <protection/>
    </xf>
    <xf numFmtId="1" fontId="11" fillId="25" borderId="10" xfId="54" applyNumberFormat="1" applyFont="1" applyFill="1" applyBorder="1" applyProtection="1">
      <alignment/>
      <protection locked="0"/>
    </xf>
    <xf numFmtId="3" fontId="11" fillId="0" borderId="10" xfId="54" applyNumberFormat="1" applyFont="1" applyBorder="1" applyProtection="1">
      <alignment/>
      <protection/>
    </xf>
    <xf numFmtId="3" fontId="11" fillId="0" borderId="10" xfId="54" applyNumberFormat="1" applyFont="1" applyFill="1" applyBorder="1" applyProtection="1">
      <alignment/>
      <protection/>
    </xf>
    <xf numFmtId="1" fontId="13" fillId="22" borderId="10" xfId="53" applyNumberFormat="1" applyFont="1" applyFill="1" applyBorder="1" applyAlignment="1" applyProtection="1">
      <alignment wrapText="1"/>
      <protection locked="0"/>
    </xf>
    <xf numFmtId="3" fontId="13" fillId="0" borderId="10" xfId="53" applyNumberFormat="1" applyFont="1" applyFill="1" applyBorder="1" applyAlignment="1" applyProtection="1">
      <alignment wrapText="1"/>
      <protection/>
    </xf>
    <xf numFmtId="1" fontId="13" fillId="25" borderId="10" xfId="53" applyNumberFormat="1" applyFont="1" applyFill="1" applyBorder="1" applyAlignment="1" applyProtection="1">
      <alignment wrapText="1"/>
      <protection locked="0"/>
    </xf>
    <xf numFmtId="49" fontId="13" fillId="0" borderId="10" xfId="55" applyNumberFormat="1" applyFont="1" applyBorder="1" applyAlignment="1" applyProtection="1">
      <alignment horizontal="center" vertical="center" wrapText="1"/>
      <protection/>
    </xf>
    <xf numFmtId="1" fontId="12" fillId="4" borderId="13" xfId="54" applyNumberFormat="1" applyFont="1" applyFill="1" applyBorder="1" applyAlignment="1" applyProtection="1">
      <alignment vertical="center"/>
      <protection locked="0"/>
    </xf>
    <xf numFmtId="0" fontId="12" fillId="0" borderId="10" xfId="54" applyFont="1" applyBorder="1" applyAlignment="1" applyProtection="1">
      <alignment vertical="center" wrapText="1"/>
      <protection/>
    </xf>
    <xf numFmtId="49" fontId="14" fillId="0" borderId="10" xfId="54" applyNumberFormat="1" applyFont="1" applyBorder="1" applyAlignment="1" applyProtection="1">
      <alignment horizontal="centerContinuous" wrapText="1"/>
      <protection/>
    </xf>
    <xf numFmtId="0" fontId="11" fillId="0" borderId="0" xfId="54" applyFont="1" applyProtection="1">
      <alignment/>
      <protection/>
    </xf>
    <xf numFmtId="0" fontId="12" fillId="0" borderId="10" xfId="54" applyFont="1" applyBorder="1" applyAlignment="1" applyProtection="1">
      <alignment horizontal="left" vertical="center" wrapText="1"/>
      <protection/>
    </xf>
    <xf numFmtId="49" fontId="12" fillId="0" borderId="10" xfId="54" applyNumberFormat="1" applyFont="1" applyBorder="1" applyAlignment="1" applyProtection="1">
      <alignment horizontal="center" vertical="center" wrapText="1"/>
      <protection/>
    </xf>
    <xf numFmtId="1" fontId="11" fillId="0" borderId="0" xfId="54" applyNumberFormat="1" applyFont="1" applyBorder="1">
      <alignment/>
      <protection/>
    </xf>
    <xf numFmtId="1" fontId="11" fillId="0" borderId="0" xfId="54" applyNumberFormat="1" applyFont="1">
      <alignment/>
      <protection/>
    </xf>
    <xf numFmtId="0" fontId="13" fillId="0" borderId="0" xfId="53" applyFont="1" applyBorder="1" applyAlignment="1" applyProtection="1">
      <alignment wrapText="1"/>
      <protection/>
    </xf>
    <xf numFmtId="0" fontId="13" fillId="0" borderId="0" xfId="53" applyFont="1" applyAlignment="1" applyProtection="1">
      <alignment wrapText="1"/>
      <protection/>
    </xf>
    <xf numFmtId="1" fontId="13" fillId="4" borderId="10" xfId="53" applyNumberFormat="1" applyFont="1" applyFill="1" applyBorder="1" applyAlignment="1" applyProtection="1">
      <alignment wrapText="1"/>
      <protection locked="0"/>
    </xf>
    <xf numFmtId="1" fontId="13" fillId="0" borderId="0" xfId="53" applyNumberFormat="1" applyFont="1" applyAlignment="1" applyProtection="1">
      <alignment wrapText="1"/>
      <protection/>
    </xf>
    <xf numFmtId="0" fontId="12" fillId="0" borderId="0" xfId="55" applyFont="1" applyBorder="1" applyAlignment="1" applyProtection="1">
      <alignment horizontal="left" vertical="center" wrapText="1"/>
      <protection/>
    </xf>
    <xf numFmtId="0" fontId="12" fillId="0" borderId="0" xfId="55" applyFont="1" applyBorder="1" applyAlignment="1">
      <alignment horizontal="left" vertical="top" wrapText="1"/>
      <protection/>
    </xf>
    <xf numFmtId="0" fontId="10" fillId="0" borderId="0" xfId="52" applyFont="1" applyAlignment="1">
      <alignment vertical="top" wrapText="1"/>
      <protection/>
    </xf>
    <xf numFmtId="0" fontId="10" fillId="0" borderId="0" xfId="52" applyFont="1" applyAlignment="1">
      <alignment vertical="top"/>
      <protection/>
    </xf>
    <xf numFmtId="0" fontId="5" fillId="0" borderId="0" xfId="52" applyFont="1" applyAlignment="1">
      <alignment vertical="top"/>
      <protection/>
    </xf>
    <xf numFmtId="0" fontId="8" fillId="0" borderId="0" xfId="52" applyFont="1" applyBorder="1" applyAlignment="1" applyProtection="1">
      <alignment vertical="top" wrapText="1"/>
      <protection locked="0"/>
    </xf>
    <xf numFmtId="1" fontId="10" fillId="4" borderId="12" xfId="52" applyNumberFormat="1" applyFont="1" applyFill="1" applyBorder="1" applyAlignment="1" applyProtection="1">
      <alignment vertical="top" wrapText="1"/>
      <protection locked="0"/>
    </xf>
    <xf numFmtId="1" fontId="10" fillId="4" borderId="14" xfId="52" applyNumberFormat="1" applyFont="1" applyFill="1" applyBorder="1" applyAlignment="1" applyProtection="1">
      <alignment vertical="top" wrapText="1"/>
      <protection locked="0"/>
    </xf>
    <xf numFmtId="1" fontId="10" fillId="25" borderId="14" xfId="52" applyNumberFormat="1" applyFont="1" applyFill="1" applyBorder="1" applyAlignment="1" applyProtection="1">
      <alignment vertical="top" wrapText="1"/>
      <protection locked="0"/>
    </xf>
    <xf numFmtId="1" fontId="10" fillId="0" borderId="14" xfId="52" applyNumberFormat="1" applyFont="1" applyBorder="1" applyAlignment="1" applyProtection="1">
      <alignment vertical="top" wrapText="1"/>
      <protection/>
    </xf>
    <xf numFmtId="1" fontId="10" fillId="0" borderId="12" xfId="52" applyNumberFormat="1" applyFont="1" applyBorder="1" applyAlignment="1" applyProtection="1">
      <alignment vertical="top" wrapText="1"/>
      <protection/>
    </xf>
    <xf numFmtId="1" fontId="10" fillId="0" borderId="14" xfId="52" applyNumberFormat="1" applyFont="1" applyFill="1" applyBorder="1" applyAlignment="1" applyProtection="1">
      <alignment vertical="top" wrapText="1"/>
      <protection/>
    </xf>
    <xf numFmtId="1" fontId="5" fillId="0" borderId="0" xfId="52" applyNumberFormat="1" applyFont="1" applyAlignment="1">
      <alignment vertical="top"/>
      <protection/>
    </xf>
    <xf numFmtId="1" fontId="10" fillId="22" borderId="14" xfId="52" applyNumberFormat="1" applyFont="1" applyFill="1" applyBorder="1" applyAlignment="1" applyProtection="1">
      <alignment vertical="top" wrapText="1"/>
      <protection locked="0"/>
    </xf>
    <xf numFmtId="1" fontId="10" fillId="0" borderId="15" xfId="52" applyNumberFormat="1" applyFont="1" applyBorder="1" applyAlignment="1" applyProtection="1">
      <alignment vertical="top" wrapText="1"/>
      <protection/>
    </xf>
    <xf numFmtId="1" fontId="10" fillId="25" borderId="16" xfId="52" applyNumberFormat="1" applyFont="1" applyFill="1" applyBorder="1" applyAlignment="1" applyProtection="1">
      <alignment vertical="top" wrapText="1"/>
      <protection locked="0"/>
    </xf>
    <xf numFmtId="1" fontId="10" fillId="0" borderId="17" xfId="52" applyNumberFormat="1" applyFont="1" applyBorder="1" applyAlignment="1" applyProtection="1">
      <alignment vertical="top" wrapText="1"/>
      <protection/>
    </xf>
    <xf numFmtId="1" fontId="8" fillId="0" borderId="14" xfId="52" applyNumberFormat="1" applyFont="1" applyBorder="1" applyAlignment="1" applyProtection="1">
      <alignment vertical="top" wrapText="1"/>
      <protection/>
    </xf>
    <xf numFmtId="1" fontId="21" fillId="26" borderId="10" xfId="0" applyNumberFormat="1" applyFont="1" applyFill="1" applyBorder="1" applyAlignment="1" applyProtection="1">
      <alignment vertical="top"/>
      <protection/>
    </xf>
    <xf numFmtId="1" fontId="8" fillId="0" borderId="18" xfId="52" applyNumberFormat="1" applyFont="1" applyBorder="1" applyAlignment="1" applyProtection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1" fontId="10" fillId="0" borderId="0" xfId="52" applyNumberFormat="1" applyFont="1" applyBorder="1" applyAlignment="1">
      <alignment vertical="top" wrapText="1"/>
      <protection/>
    </xf>
    <xf numFmtId="0" fontId="5" fillId="0" borderId="0" xfId="52" applyFont="1" applyAlignment="1" applyProtection="1">
      <alignment vertical="top" wrapText="1"/>
      <protection locked="0"/>
    </xf>
    <xf numFmtId="0" fontId="10" fillId="0" borderId="0" xfId="52" applyFont="1" applyAlignment="1" applyProtection="1">
      <alignment vertical="top" wrapText="1"/>
      <protection locked="0"/>
    </xf>
    <xf numFmtId="0" fontId="10" fillId="0" borderId="0" xfId="52" applyFont="1" applyAlignment="1" applyProtection="1">
      <alignment vertical="top"/>
      <protection locked="0"/>
    </xf>
    <xf numFmtId="0" fontId="5" fillId="0" borderId="0" xfId="52" applyFont="1" applyBorder="1" applyAlignment="1" applyProtection="1">
      <alignment vertical="top" wrapText="1"/>
      <protection locked="0"/>
    </xf>
    <xf numFmtId="0" fontId="5" fillId="0" borderId="0" xfId="52" applyFont="1" applyAlignment="1" applyProtection="1">
      <alignment vertical="top"/>
      <protection locked="0"/>
    </xf>
    <xf numFmtId="1" fontId="5" fillId="0" borderId="0" xfId="52" applyNumberFormat="1" applyFont="1" applyAlignment="1" applyProtection="1">
      <alignment vertical="top" wrapText="1"/>
      <protection locked="0"/>
    </xf>
    <xf numFmtId="0" fontId="12" fillId="0" borderId="19" xfId="55" applyFont="1" applyBorder="1" applyAlignment="1">
      <alignment horizontal="centerContinuous" vertical="center" wrapText="1"/>
      <protection/>
    </xf>
    <xf numFmtId="0" fontId="12" fillId="0" borderId="20" xfId="55" applyFont="1" applyBorder="1" applyAlignment="1">
      <alignment horizontal="centerContinuous" vertical="center" wrapText="1"/>
      <protection/>
    </xf>
    <xf numFmtId="0" fontId="12" fillId="0" borderId="11" xfId="55" applyFont="1" applyBorder="1" applyAlignment="1">
      <alignment horizontal="centerContinuous" vertical="center" wrapText="1"/>
      <protection/>
    </xf>
    <xf numFmtId="0" fontId="12" fillId="24" borderId="19" xfId="55" applyFont="1" applyFill="1" applyBorder="1" applyAlignment="1">
      <alignment horizontal="centerContinuous" vertical="center" wrapText="1"/>
      <protection/>
    </xf>
    <xf numFmtId="0" fontId="12" fillId="24" borderId="11" xfId="55" applyFont="1" applyFill="1" applyBorder="1" applyAlignment="1">
      <alignment horizontal="centerContinuous" vertical="center" wrapText="1"/>
      <protection/>
    </xf>
    <xf numFmtId="0" fontId="12" fillId="0" borderId="19" xfId="55" applyFont="1" applyBorder="1" applyAlignment="1">
      <alignment horizontal="left" vertical="center" wrapText="1"/>
      <protection/>
    </xf>
    <xf numFmtId="0" fontId="12" fillId="0" borderId="12" xfId="55" applyFont="1" applyBorder="1" applyAlignment="1">
      <alignment horizontal="centerContinuous" vertical="center" wrapText="1"/>
      <protection/>
    </xf>
    <xf numFmtId="0" fontId="12" fillId="0" borderId="13" xfId="55" applyFont="1" applyBorder="1" applyAlignment="1">
      <alignment horizontal="centerContinuous" vertical="center" wrapText="1"/>
      <protection/>
    </xf>
    <xf numFmtId="0" fontId="12" fillId="0" borderId="15" xfId="55" applyFont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21" xfId="55" applyFont="1" applyBorder="1" applyAlignment="1">
      <alignment horizontal="centerContinuous" vertical="center" wrapText="1"/>
      <protection/>
    </xf>
    <xf numFmtId="0" fontId="12" fillId="24" borderId="20" xfId="55" applyFont="1" applyFill="1" applyBorder="1" applyAlignment="1">
      <alignment horizontal="center" vertical="center" wrapText="1"/>
      <protection/>
    </xf>
    <xf numFmtId="0" fontId="12" fillId="0" borderId="15" xfId="55" applyFont="1" applyBorder="1" applyAlignment="1">
      <alignment horizontal="centerContinuous" vertical="center" wrapText="1"/>
      <protection/>
    </xf>
    <xf numFmtId="0" fontId="12" fillId="0" borderId="16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Continuous" vertical="center" wrapText="1"/>
      <protection/>
    </xf>
    <xf numFmtId="0" fontId="12" fillId="0" borderId="23" xfId="55" applyFont="1" applyBorder="1" applyAlignment="1">
      <alignment horizontal="centerContinuous" vertical="center" wrapText="1"/>
      <protection/>
    </xf>
    <xf numFmtId="49" fontId="12" fillId="0" borderId="15" xfId="55" applyNumberFormat="1" applyFont="1" applyBorder="1" applyAlignment="1">
      <alignment horizontal="centerContinuous" vertical="center" wrapText="1"/>
      <protection/>
    </xf>
    <xf numFmtId="49" fontId="12" fillId="0" borderId="16" xfId="5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0" xfId="52" applyFont="1" applyBorder="1" applyAlignment="1" applyProtection="1">
      <alignment horizontal="centerContinuous" vertical="top" wrapText="1"/>
      <protection locked="0"/>
    </xf>
    <xf numFmtId="0" fontId="8" fillId="0" borderId="0" xfId="52" applyFont="1" applyAlignment="1" applyProtection="1">
      <alignment horizontal="center" vertical="top" wrapText="1"/>
      <protection locked="0"/>
    </xf>
    <xf numFmtId="0" fontId="8" fillId="0" borderId="0" xfId="52" applyFont="1" applyBorder="1" applyAlignment="1" applyProtection="1">
      <alignment horizontal="center" vertical="top"/>
      <protection locked="0"/>
    </xf>
    <xf numFmtId="0" fontId="8" fillId="0" borderId="0" xfId="53" applyFont="1" applyAlignment="1" applyProtection="1">
      <alignment wrapText="1"/>
      <protection locked="0"/>
    </xf>
    <xf numFmtId="0" fontId="8" fillId="0" borderId="24" xfId="52" applyFont="1" applyBorder="1" applyAlignment="1" applyProtection="1">
      <alignment horizontal="center" vertical="center"/>
      <protection/>
    </xf>
    <xf numFmtId="0" fontId="8" fillId="0" borderId="25" xfId="52" applyFont="1" applyBorder="1" applyAlignment="1" applyProtection="1">
      <alignment horizontal="center" vertical="top" wrapText="1"/>
      <protection/>
    </xf>
    <xf numFmtId="14" fontId="8" fillId="0" borderId="25" xfId="52" applyNumberFormat="1" applyFont="1" applyBorder="1" applyAlignment="1" applyProtection="1">
      <alignment horizontal="center" vertical="top" wrapText="1"/>
      <protection/>
    </xf>
    <xf numFmtId="49" fontId="8" fillId="0" borderId="25" xfId="52" applyNumberFormat="1" applyFont="1" applyBorder="1" applyAlignment="1" applyProtection="1">
      <alignment horizontal="center" vertical="center" wrapText="1"/>
      <protection/>
    </xf>
    <xf numFmtId="14" fontId="8" fillId="0" borderId="26" xfId="52" applyNumberFormat="1" applyFont="1" applyBorder="1" applyAlignment="1" applyProtection="1">
      <alignment horizontal="center" vertical="top" wrapText="1"/>
      <protection/>
    </xf>
    <xf numFmtId="0" fontId="8" fillId="0" borderId="27" xfId="52" applyFont="1" applyBorder="1" applyAlignment="1" applyProtection="1">
      <alignment horizontal="center" vertical="center" wrapText="1"/>
      <protection/>
    </xf>
    <xf numFmtId="0" fontId="8" fillId="0" borderId="10" xfId="52" applyFont="1" applyBorder="1" applyAlignment="1" applyProtection="1">
      <alignment horizontal="center" vertical="top" wrapText="1"/>
      <protection/>
    </xf>
    <xf numFmtId="49" fontId="8" fillId="0" borderId="10" xfId="52" applyNumberFormat="1" applyFont="1" applyBorder="1" applyAlignment="1" applyProtection="1">
      <alignment horizontal="center" vertical="center" wrapText="1"/>
      <protection/>
    </xf>
    <xf numFmtId="0" fontId="8" fillId="0" borderId="14" xfId="52" applyFont="1" applyBorder="1" applyAlignment="1" applyProtection="1">
      <alignment horizontal="center" vertical="top" wrapText="1"/>
      <protection/>
    </xf>
    <xf numFmtId="0" fontId="10" fillId="0" borderId="10" xfId="52" applyFont="1" applyBorder="1" applyAlignment="1" applyProtection="1">
      <alignment vertical="top" wrapText="1"/>
      <protection/>
    </xf>
    <xf numFmtId="0" fontId="10" fillId="0" borderId="12" xfId="52" applyFont="1" applyBorder="1" applyAlignment="1" applyProtection="1">
      <alignment vertical="top" wrapText="1"/>
      <protection/>
    </xf>
    <xf numFmtId="0" fontId="21" fillId="26" borderId="27" xfId="52" applyFont="1" applyFill="1" applyBorder="1" applyAlignment="1" applyProtection="1">
      <alignment vertical="top" wrapText="1"/>
      <protection/>
    </xf>
    <xf numFmtId="0" fontId="21" fillId="26" borderId="10" xfId="52" applyFont="1" applyFill="1" applyBorder="1" applyAlignment="1" applyProtection="1">
      <alignment vertical="top" wrapText="1"/>
      <protection/>
    </xf>
    <xf numFmtId="0" fontId="21" fillId="26" borderId="10" xfId="52" applyFont="1" applyFill="1" applyBorder="1" applyAlignment="1" applyProtection="1">
      <alignment vertical="top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21" fillId="26" borderId="10" xfId="52" applyNumberFormat="1" applyFont="1" applyFill="1" applyBorder="1" applyAlignment="1" applyProtection="1">
      <alignment vertical="top" wrapText="1"/>
      <protection/>
    </xf>
    <xf numFmtId="1" fontId="10" fillId="0" borderId="10" xfId="52" applyNumberFormat="1" applyFont="1" applyBorder="1" applyAlignment="1" applyProtection="1">
      <alignment vertical="top" wrapText="1"/>
      <protection/>
    </xf>
    <xf numFmtId="1" fontId="21" fillId="26" borderId="10" xfId="52" applyNumberFormat="1" applyFont="1" applyFill="1" applyBorder="1" applyAlignment="1" applyProtection="1">
      <alignment vertical="top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1" fillId="26" borderId="10" xfId="0" applyNumberFormat="1" applyFont="1" applyFill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0" fontId="21" fillId="26" borderId="10" xfId="0" applyFont="1" applyFill="1" applyBorder="1" applyAlignment="1" applyProtection="1">
      <alignment vertical="top"/>
      <protection/>
    </xf>
    <xf numFmtId="49" fontId="21" fillId="26" borderId="10" xfId="52" applyNumberFormat="1" applyFont="1" applyFill="1" applyBorder="1" applyAlignment="1" applyProtection="1">
      <alignment vertical="top"/>
      <protection/>
    </xf>
    <xf numFmtId="1" fontId="10" fillId="0" borderId="30" xfId="52" applyNumberFormat="1" applyFont="1" applyBorder="1" applyAlignment="1" applyProtection="1">
      <alignment vertical="top" wrapText="1"/>
      <protection/>
    </xf>
    <xf numFmtId="1" fontId="10" fillId="0" borderId="31" xfId="52" applyNumberFormat="1" applyFont="1" applyBorder="1" applyAlignment="1" applyProtection="1">
      <alignment vertical="top" wrapText="1"/>
      <protection/>
    </xf>
    <xf numFmtId="1" fontId="10" fillId="0" borderId="32" xfId="52" applyNumberFormat="1" applyFont="1" applyBorder="1" applyAlignment="1" applyProtection="1">
      <alignment vertical="top" wrapText="1"/>
      <protection/>
    </xf>
    <xf numFmtId="1" fontId="10" fillId="0" borderId="33" xfId="52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0" fontId="5" fillId="0" borderId="0" xfId="52" applyFont="1" applyAlignment="1" applyProtection="1">
      <alignment vertical="top"/>
      <protection/>
    </xf>
    <xf numFmtId="1" fontId="5" fillId="0" borderId="0" xfId="52" applyNumberFormat="1" applyFont="1" applyAlignment="1" applyProtection="1">
      <alignment vertical="top"/>
      <protection/>
    </xf>
    <xf numFmtId="0" fontId="12" fillId="0" borderId="0" xfId="54" applyFont="1" applyBorder="1" applyAlignment="1" applyProtection="1">
      <alignment horizontal="centerContinuous" vertical="center" wrapText="1"/>
      <protection locked="0"/>
    </xf>
    <xf numFmtId="0" fontId="13" fillId="0" borderId="34" xfId="54" applyFont="1" applyBorder="1" applyAlignment="1" applyProtection="1">
      <alignment horizontal="centerContinuous"/>
      <protection locked="0"/>
    </xf>
    <xf numFmtId="0" fontId="13" fillId="0" borderId="0" xfId="54" applyFont="1" applyAlignment="1" applyProtection="1">
      <alignment horizontal="centerContinuous" wrapText="1"/>
      <protection locked="0"/>
    </xf>
    <xf numFmtId="0" fontId="11" fillId="0" borderId="0" xfId="54" applyFont="1" applyAlignment="1" applyProtection="1">
      <alignment horizontal="centerContinuous" wrapText="1"/>
      <protection locked="0"/>
    </xf>
    <xf numFmtId="0" fontId="11" fillId="0" borderId="0" xfId="54" applyFont="1" applyProtection="1">
      <alignment/>
      <protection locked="0"/>
    </xf>
    <xf numFmtId="0" fontId="7" fillId="0" borderId="0" xfId="52" applyFont="1" applyAlignment="1" applyProtection="1">
      <alignment vertical="top"/>
      <protection locked="0"/>
    </xf>
    <xf numFmtId="0" fontId="7" fillId="0" borderId="0" xfId="52" applyFont="1" applyAlignment="1" applyProtection="1">
      <alignment vertical="top" wrapText="1"/>
      <protection locked="0"/>
    </xf>
    <xf numFmtId="0" fontId="13" fillId="0" borderId="0" xfId="54" applyFont="1" applyBorder="1" applyProtection="1">
      <alignment/>
      <protection locked="0"/>
    </xf>
    <xf numFmtId="0" fontId="14" fillId="0" borderId="0" xfId="54" applyFont="1" applyAlignment="1" applyProtection="1">
      <alignment horizontal="right"/>
      <protection locked="0"/>
    </xf>
    <xf numFmtId="0" fontId="12" fillId="0" borderId="10" xfId="54" applyFont="1" applyBorder="1" applyAlignment="1" applyProtection="1">
      <alignment horizontal="center" vertical="center" wrapText="1"/>
      <protection/>
    </xf>
    <xf numFmtId="0" fontId="12" fillId="0" borderId="13" xfId="54" applyFont="1" applyBorder="1" applyAlignment="1" applyProtection="1">
      <alignment horizontal="center" vertical="center" wrapText="1"/>
      <protection/>
    </xf>
    <xf numFmtId="0" fontId="12" fillId="0" borderId="12" xfId="54" applyFont="1" applyBorder="1" applyAlignment="1" applyProtection="1">
      <alignment horizontal="center" vertical="center" wrapText="1"/>
      <protection/>
    </xf>
    <xf numFmtId="0" fontId="12" fillId="0" borderId="11" xfId="54" applyFont="1" applyBorder="1" applyAlignment="1" applyProtection="1">
      <alignment horizontal="center" vertical="center" wrapText="1"/>
      <protection/>
    </xf>
    <xf numFmtId="0" fontId="11" fillId="0" borderId="10" xfId="54" applyFont="1" applyBorder="1" applyAlignment="1" applyProtection="1">
      <alignment wrapText="1"/>
      <protection/>
    </xf>
    <xf numFmtId="0" fontId="15" fillId="0" borderId="10" xfId="54" applyFont="1" applyBorder="1" applyAlignment="1" applyProtection="1">
      <alignment vertical="center" wrapText="1"/>
      <protection/>
    </xf>
    <xf numFmtId="0" fontId="13" fillId="0" borderId="10" xfId="54" applyFont="1" applyFill="1" applyBorder="1" applyProtection="1">
      <alignment/>
      <protection/>
    </xf>
    <xf numFmtId="0" fontId="13" fillId="0" borderId="10" xfId="54" applyFont="1" applyBorder="1" applyAlignment="1" applyProtection="1">
      <alignment vertical="center" wrapText="1"/>
      <protection/>
    </xf>
    <xf numFmtId="3" fontId="13" fillId="0" borderId="10" xfId="54" applyNumberFormat="1" applyFont="1" applyBorder="1" applyAlignment="1" applyProtection="1">
      <alignment horizontal="center" vertical="center"/>
      <protection/>
    </xf>
    <xf numFmtId="49" fontId="11" fillId="0" borderId="10" xfId="54" applyNumberFormat="1" applyFont="1" applyBorder="1" applyAlignment="1" applyProtection="1">
      <alignment horizontal="center" wrapText="1"/>
      <protection/>
    </xf>
    <xf numFmtId="0" fontId="13" fillId="0" borderId="10" xfId="54" applyFont="1" applyFill="1" applyBorder="1" applyAlignment="1" applyProtection="1">
      <alignment vertical="center" wrapText="1"/>
      <protection/>
    </xf>
    <xf numFmtId="0" fontId="15" fillId="0" borderId="10" xfId="54" applyFont="1" applyBorder="1" applyAlignment="1" applyProtection="1">
      <alignment horizontal="right" vertical="center" wrapText="1"/>
      <protection/>
    </xf>
    <xf numFmtId="49" fontId="16" fillId="0" borderId="10" xfId="54" applyNumberFormat="1" applyFont="1" applyBorder="1" applyAlignment="1" applyProtection="1">
      <alignment horizontal="center" wrapText="1"/>
      <protection/>
    </xf>
    <xf numFmtId="0" fontId="11" fillId="0" borderId="10" xfId="54" applyFont="1" applyBorder="1" applyAlignment="1" applyProtection="1">
      <alignment horizontal="center" wrapText="1"/>
      <protection/>
    </xf>
    <xf numFmtId="0" fontId="16" fillId="0" borderId="10" xfId="54" applyFont="1" applyBorder="1" applyAlignment="1" applyProtection="1">
      <alignment horizontal="center" wrapText="1"/>
      <protection/>
    </xf>
    <xf numFmtId="0" fontId="13" fillId="0" borderId="10" xfId="54" applyFont="1" applyBorder="1" applyAlignment="1" applyProtection="1">
      <alignment horizontal="left" vertical="center" wrapText="1"/>
      <protection/>
    </xf>
    <xf numFmtId="3" fontId="15" fillId="0" borderId="10" xfId="54" applyNumberFormat="1" applyFont="1" applyBorder="1" applyAlignment="1" applyProtection="1">
      <alignment horizontal="center" vertical="center"/>
      <protection/>
    </xf>
    <xf numFmtId="0" fontId="13" fillId="0" borderId="10" xfId="54" applyFont="1" applyBorder="1" applyAlignment="1" applyProtection="1">
      <alignment wrapText="1"/>
      <protection/>
    </xf>
    <xf numFmtId="0" fontId="11" fillId="0" borderId="10" xfId="54" applyFont="1" applyBorder="1" applyAlignment="1" applyProtection="1">
      <alignment horizontal="left" vertical="center" wrapText="1"/>
      <protection/>
    </xf>
    <xf numFmtId="0" fontId="13" fillId="0" borderId="13" xfId="54" applyFont="1" applyBorder="1" applyAlignment="1" applyProtection="1">
      <alignment horizontal="center" vertical="center" wrapText="1"/>
      <protection/>
    </xf>
    <xf numFmtId="0" fontId="15" fillId="0" borderId="13" xfId="54" applyFont="1" applyBorder="1" applyAlignment="1" applyProtection="1">
      <alignment horizontal="center" vertical="center" wrapText="1"/>
      <protection/>
    </xf>
    <xf numFmtId="0" fontId="16" fillId="0" borderId="10" xfId="54" applyFont="1" applyBorder="1" applyAlignment="1" applyProtection="1">
      <alignment horizontal="left" vertical="center" wrapText="1"/>
      <protection/>
    </xf>
    <xf numFmtId="0" fontId="15" fillId="0" borderId="13" xfId="54" applyFont="1" applyBorder="1" applyAlignment="1" applyProtection="1">
      <alignment horizontal="center" wrapText="1"/>
      <protection/>
    </xf>
    <xf numFmtId="0" fontId="14" fillId="0" borderId="10" xfId="54" applyFont="1" applyBorder="1" applyAlignment="1" applyProtection="1">
      <alignment horizontal="left" vertical="center" wrapText="1"/>
      <protection/>
    </xf>
    <xf numFmtId="0" fontId="17" fillId="0" borderId="10" xfId="54" applyFont="1" applyBorder="1" applyAlignment="1" applyProtection="1">
      <alignment vertical="center" wrapText="1"/>
      <protection/>
    </xf>
    <xf numFmtId="0" fontId="13" fillId="0" borderId="27" xfId="54" applyFont="1" applyBorder="1" applyAlignment="1" applyProtection="1">
      <alignment vertical="center" wrapText="1"/>
      <protection/>
    </xf>
    <xf numFmtId="49" fontId="13" fillId="0" borderId="13" xfId="54" applyNumberFormat="1" applyFont="1" applyBorder="1" applyAlignment="1" applyProtection="1">
      <alignment horizontal="center" vertical="center" wrapText="1"/>
      <protection/>
    </xf>
    <xf numFmtId="0" fontId="11" fillId="0" borderId="10" xfId="54" applyFont="1" applyBorder="1" applyAlignment="1" applyProtection="1">
      <alignment horizontal="centerContinuous" wrapText="1"/>
      <protection/>
    </xf>
    <xf numFmtId="0" fontId="13" fillId="0" borderId="28" xfId="54" applyFont="1" applyBorder="1" applyAlignment="1" applyProtection="1">
      <alignment vertical="center" wrapText="1"/>
      <protection/>
    </xf>
    <xf numFmtId="0" fontId="12" fillId="0" borderId="12" xfId="54" applyFont="1" applyBorder="1" applyAlignment="1" applyProtection="1">
      <alignment vertical="center" wrapText="1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13" fillId="0" borderId="0" xfId="54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54" applyNumberFormat="1" applyFont="1" applyBorder="1" applyAlignment="1" applyProtection="1">
      <alignment vertical="center"/>
      <protection/>
    </xf>
    <xf numFmtId="1" fontId="11" fillId="0" borderId="10" xfId="54" applyNumberFormat="1" applyFont="1" applyBorder="1" applyProtection="1">
      <alignment/>
      <protection/>
    </xf>
    <xf numFmtId="1" fontId="10" fillId="7" borderId="14" xfId="52" applyNumberFormat="1" applyFont="1" applyFill="1" applyBorder="1" applyAlignment="1" applyProtection="1">
      <alignment vertical="top" wrapText="1"/>
      <protection locked="0"/>
    </xf>
    <xf numFmtId="1" fontId="10" fillId="7" borderId="12" xfId="52" applyNumberFormat="1" applyFont="1" applyFill="1" applyBorder="1" applyAlignment="1" applyProtection="1">
      <alignment vertical="top" wrapText="1"/>
      <protection locked="0"/>
    </xf>
    <xf numFmtId="0" fontId="13" fillId="0" borderId="0" xfId="53" applyFont="1" applyAlignment="1" applyProtection="1">
      <alignment wrapText="1"/>
      <protection locked="0"/>
    </xf>
    <xf numFmtId="0" fontId="13" fillId="0" borderId="0" xfId="53" applyFont="1" applyFill="1" applyAlignment="1" applyProtection="1">
      <alignment wrapText="1"/>
      <protection locked="0"/>
    </xf>
    <xf numFmtId="0" fontId="12" fillId="0" borderId="0" xfId="53" applyFont="1" applyBorder="1" applyAlignment="1" applyProtection="1">
      <alignment horizontal="centerContinuous" vertical="center" wrapText="1"/>
      <protection locked="0"/>
    </xf>
    <xf numFmtId="0" fontId="12" fillId="0" borderId="0" xfId="53" applyFont="1" applyFill="1" applyBorder="1" applyAlignment="1" applyProtection="1">
      <alignment horizontal="centerContinuous" vertical="center" wrapText="1"/>
      <protection locked="0"/>
    </xf>
    <xf numFmtId="1" fontId="13" fillId="0" borderId="0" xfId="53" applyNumberFormat="1" applyFont="1" applyBorder="1" applyAlignment="1" applyProtection="1">
      <alignment wrapText="1"/>
      <protection/>
    </xf>
    <xf numFmtId="0" fontId="13" fillId="0" borderId="0" xfId="53" applyFont="1" applyAlignment="1" applyProtection="1">
      <alignment horizontal="centerContinuous" wrapText="1"/>
      <protection/>
    </xf>
    <xf numFmtId="0" fontId="13" fillId="0" borderId="0" xfId="53" applyFont="1" applyAlignment="1" applyProtection="1">
      <alignment horizontal="center" wrapText="1"/>
      <protection/>
    </xf>
    <xf numFmtId="0" fontId="12" fillId="0" borderId="0" xfId="53" applyFont="1" applyAlignment="1" applyProtection="1">
      <alignment wrapText="1"/>
      <protection/>
    </xf>
    <xf numFmtId="0" fontId="12" fillId="0" borderId="10" xfId="53" applyFont="1" applyBorder="1" applyAlignment="1" applyProtection="1">
      <alignment horizontal="center" vertical="center" wrapText="1"/>
      <protection/>
    </xf>
    <xf numFmtId="14" fontId="12" fillId="0" borderId="10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Border="1" applyAlignment="1" applyProtection="1">
      <alignment horizontal="center" wrapText="1"/>
      <protection/>
    </xf>
    <xf numFmtId="49" fontId="12" fillId="0" borderId="10" xfId="53" applyNumberFormat="1" applyFont="1" applyFill="1" applyBorder="1" applyAlignment="1" applyProtection="1">
      <alignment horizontal="center" vertical="center" wrapText="1"/>
      <protection/>
    </xf>
    <xf numFmtId="0" fontId="15" fillId="0" borderId="10" xfId="53" applyFont="1" applyBorder="1" applyAlignment="1" applyProtection="1">
      <alignment wrapText="1"/>
      <protection/>
    </xf>
    <xf numFmtId="49" fontId="15" fillId="0" borderId="10" xfId="53" applyNumberFormat="1" applyFont="1" applyBorder="1" applyAlignment="1" applyProtection="1">
      <alignment wrapText="1"/>
      <protection/>
    </xf>
    <xf numFmtId="0" fontId="13" fillId="0" borderId="10" xfId="53" applyFont="1" applyBorder="1" applyAlignment="1" applyProtection="1">
      <alignment wrapText="1"/>
      <protection/>
    </xf>
    <xf numFmtId="49" fontId="13" fillId="0" borderId="10" xfId="53" applyNumberFormat="1" applyFont="1" applyBorder="1" applyAlignment="1" applyProtection="1">
      <alignment horizontal="center" wrapText="1"/>
      <protection/>
    </xf>
    <xf numFmtId="0" fontId="13" fillId="0" borderId="10" xfId="53" applyFont="1" applyFill="1" applyBorder="1" applyAlignment="1" applyProtection="1">
      <alignment wrapText="1"/>
      <protection/>
    </xf>
    <xf numFmtId="49" fontId="13" fillId="0" borderId="10" xfId="53" applyNumberFormat="1" applyFont="1" applyFill="1" applyBorder="1" applyAlignment="1" applyProtection="1">
      <alignment horizontal="center" wrapText="1"/>
      <protection/>
    </xf>
    <xf numFmtId="0" fontId="12" fillId="0" borderId="10" xfId="53" applyFont="1" applyBorder="1" applyAlignment="1" applyProtection="1">
      <alignment horizontal="right" wrapText="1"/>
      <protection/>
    </xf>
    <xf numFmtId="49" fontId="12" fillId="0" borderId="10" xfId="53" applyNumberFormat="1" applyFont="1" applyBorder="1" applyAlignment="1" applyProtection="1">
      <alignment horizontal="center" wrapText="1"/>
      <protection/>
    </xf>
    <xf numFmtId="49" fontId="15" fillId="0" borderId="10" xfId="53" applyNumberFormat="1" applyFont="1" applyBorder="1" applyAlignment="1" applyProtection="1">
      <alignment horizontal="center" wrapText="1"/>
      <protection/>
    </xf>
    <xf numFmtId="1" fontId="13" fillId="0" borderId="10" xfId="53" applyNumberFormat="1" applyFont="1" applyFill="1" applyBorder="1" applyAlignment="1" applyProtection="1">
      <alignment wrapText="1"/>
      <protection/>
    </xf>
    <xf numFmtId="0" fontId="12" fillId="0" borderId="10" xfId="53" applyFont="1" applyBorder="1" applyAlignment="1" applyProtection="1">
      <alignment wrapText="1"/>
      <protection/>
    </xf>
    <xf numFmtId="49" fontId="13" fillId="0" borderId="0" xfId="53" applyNumberFormat="1" applyFont="1" applyBorder="1" applyAlignment="1" applyProtection="1">
      <alignment wrapText="1"/>
      <protection/>
    </xf>
    <xf numFmtId="1" fontId="13" fillId="0" borderId="0" xfId="53" applyNumberFormat="1" applyFont="1" applyFill="1" applyBorder="1" applyAlignment="1" applyProtection="1">
      <alignment wrapText="1"/>
      <protection/>
    </xf>
    <xf numFmtId="0" fontId="12" fillId="0" borderId="0" xfId="53" applyFont="1" applyAlignment="1" applyProtection="1">
      <alignment horizontal="center"/>
      <protection/>
    </xf>
    <xf numFmtId="0" fontId="12" fillId="0" borderId="0" xfId="55" applyFont="1" applyBorder="1" applyAlignment="1" applyProtection="1">
      <alignment vertical="center" wrapText="1"/>
      <protection locked="0"/>
    </xf>
    <xf numFmtId="49" fontId="12" fillId="0" borderId="0" xfId="55" applyNumberFormat="1" applyFont="1" applyBorder="1" applyAlignment="1" applyProtection="1">
      <alignment horizontal="center" vertical="center" wrapText="1"/>
      <protection locked="0"/>
    </xf>
    <xf numFmtId="0" fontId="13" fillId="0" borderId="0" xfId="55" applyFont="1" applyBorder="1" applyProtection="1">
      <alignment/>
      <protection locked="0"/>
    </xf>
    <xf numFmtId="0" fontId="11" fillId="0" borderId="0" xfId="55" applyFont="1" applyAlignment="1" applyProtection="1">
      <alignment wrapText="1"/>
      <protection locked="0"/>
    </xf>
    <xf numFmtId="49" fontId="11" fillId="0" borderId="0" xfId="55" applyNumberFormat="1" applyFont="1" applyAlignment="1" applyProtection="1">
      <alignment horizontal="center" wrapText="1"/>
      <protection locked="0"/>
    </xf>
    <xf numFmtId="0" fontId="11" fillId="0" borderId="0" xfId="55" applyFont="1" applyProtection="1">
      <alignment/>
      <protection locked="0"/>
    </xf>
    <xf numFmtId="0" fontId="11" fillId="0" borderId="0" xfId="55" applyFont="1" applyBorder="1" applyProtection="1">
      <alignment/>
      <protection locked="0"/>
    </xf>
    <xf numFmtId="0" fontId="12" fillId="0" borderId="0" xfId="54" applyFont="1" applyBorder="1" applyAlignment="1" applyProtection="1">
      <alignment wrapText="1"/>
      <protection locked="0"/>
    </xf>
    <xf numFmtId="1" fontId="13" fillId="0" borderId="0" xfId="54" applyNumberFormat="1" applyFont="1" applyBorder="1" applyProtection="1">
      <alignment/>
      <protection locked="0"/>
    </xf>
    <xf numFmtId="0" fontId="12" fillId="0" borderId="0" xfId="54" applyFont="1" applyBorder="1" applyAlignment="1" applyProtection="1">
      <alignment horizontal="right" vertical="center" wrapText="1"/>
      <protection locked="0"/>
    </xf>
    <xf numFmtId="0" fontId="11" fillId="0" borderId="0" xfId="54" applyFont="1" applyBorder="1" applyAlignment="1" applyProtection="1">
      <alignment wrapText="1"/>
      <protection locked="0"/>
    </xf>
    <xf numFmtId="1" fontId="11" fillId="0" borderId="0" xfId="54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52" applyFont="1" applyBorder="1" applyAlignment="1" applyProtection="1">
      <alignment horizontal="left" vertical="top" wrapText="1"/>
      <protection locked="0"/>
    </xf>
    <xf numFmtId="1" fontId="11" fillId="0" borderId="0" xfId="54" applyNumberFormat="1" applyFont="1" applyProtection="1">
      <alignment/>
      <protection locked="0"/>
    </xf>
    <xf numFmtId="0" fontId="19" fillId="0" borderId="0" xfId="54" applyFont="1" applyBorder="1" applyAlignment="1" applyProtection="1">
      <alignment vertical="center" wrapText="1"/>
      <protection locked="0"/>
    </xf>
    <xf numFmtId="1" fontId="12" fillId="22" borderId="10" xfId="54" applyNumberFormat="1" applyFont="1" applyFill="1" applyBorder="1" applyAlignment="1" applyProtection="1">
      <alignment vertical="center"/>
      <protection locked="0"/>
    </xf>
    <xf numFmtId="0" fontId="12" fillId="0" borderId="0" xfId="53" applyFont="1" applyBorder="1" applyAlignment="1" applyProtection="1">
      <alignment horizontal="centerContinuous" vertical="center" wrapText="1"/>
      <protection/>
    </xf>
    <xf numFmtId="0" fontId="12" fillId="0" borderId="0" xfId="53" applyFont="1" applyFill="1" applyBorder="1" applyAlignment="1" applyProtection="1">
      <alignment horizontal="centerContinuous" vertical="center" wrapText="1"/>
      <protection/>
    </xf>
    <xf numFmtId="0" fontId="12" fillId="0" borderId="0" xfId="52" applyFont="1" applyBorder="1" applyAlignment="1" applyProtection="1">
      <alignment horizontal="left" vertical="top"/>
      <protection/>
    </xf>
    <xf numFmtId="0" fontId="10" fillId="0" borderId="0" xfId="52" applyFont="1" applyFill="1" applyAlignment="1" applyProtection="1">
      <alignment vertical="top"/>
      <protection/>
    </xf>
    <xf numFmtId="0" fontId="12" fillId="0" borderId="0" xfId="52" applyFont="1" applyBorder="1" applyAlignment="1" applyProtection="1">
      <alignment vertical="top"/>
      <protection/>
    </xf>
    <xf numFmtId="192" fontId="12" fillId="0" borderId="0" xfId="52" applyNumberFormat="1" applyFont="1" applyBorder="1" applyAlignment="1" applyProtection="1">
      <alignment horizontal="left" vertical="top"/>
      <protection/>
    </xf>
    <xf numFmtId="0" fontId="12" fillId="0" borderId="0" xfId="52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53" applyFont="1" applyFill="1" applyAlignment="1" applyProtection="1">
      <alignment wrapText="1"/>
      <protection/>
    </xf>
    <xf numFmtId="0" fontId="12" fillId="0" borderId="0" xfId="53" applyFont="1" applyFill="1" applyBorder="1" applyAlignment="1" applyProtection="1">
      <alignment horizontal="right" vertical="center" wrapText="1"/>
      <protection/>
    </xf>
    <xf numFmtId="0" fontId="12" fillId="0" borderId="0" xfId="52" applyFont="1" applyFill="1" applyAlignment="1" applyProtection="1">
      <alignment horizontal="right" vertical="top" wrapText="1"/>
      <protection locked="0"/>
    </xf>
    <xf numFmtId="1" fontId="23" fillId="22" borderId="10" xfId="53" applyNumberFormat="1" applyFont="1" applyFill="1" applyBorder="1" applyAlignment="1" applyProtection="1">
      <alignment wrapText="1"/>
      <protection locked="0"/>
    </xf>
    <xf numFmtId="0" fontId="12" fillId="0" borderId="0" xfId="52" applyFont="1" applyBorder="1" applyAlignment="1" applyProtection="1">
      <alignment vertical="center" wrapText="1"/>
      <protection locked="0"/>
    </xf>
    <xf numFmtId="0" fontId="5" fillId="24" borderId="10" xfId="0" applyFont="1" applyFill="1" applyBorder="1" applyAlignment="1" applyProtection="1">
      <alignment vertical="top" wrapText="1"/>
      <protection/>
    </xf>
    <xf numFmtId="1" fontId="24" fillId="4" borderId="12" xfId="52" applyNumberFormat="1" applyFont="1" applyFill="1" applyBorder="1" applyAlignment="1" applyProtection="1">
      <alignment vertical="top" wrapText="1"/>
      <protection locked="0"/>
    </xf>
    <xf numFmtId="0" fontId="20" fillId="26" borderId="27" xfId="52" applyFont="1" applyFill="1" applyBorder="1" applyAlignment="1" applyProtection="1">
      <alignment vertical="top" wrapText="1"/>
      <protection/>
    </xf>
    <xf numFmtId="0" fontId="20" fillId="26" borderId="10" xfId="52" applyFont="1" applyFill="1" applyBorder="1" applyAlignment="1" applyProtection="1">
      <alignment vertical="top" wrapText="1"/>
      <protection/>
    </xf>
    <xf numFmtId="1" fontId="20" fillId="26" borderId="10" xfId="52" applyNumberFormat="1" applyFont="1" applyFill="1" applyBorder="1" applyAlignment="1" applyProtection="1">
      <alignment vertical="top" wrapText="1"/>
      <protection/>
    </xf>
    <xf numFmtId="0" fontId="20" fillId="26" borderId="35" xfId="52" applyFont="1" applyFill="1" applyBorder="1" applyAlignment="1" applyProtection="1">
      <alignment horizontal="left" vertical="top" wrapText="1"/>
      <protection/>
    </xf>
    <xf numFmtId="0" fontId="20" fillId="26" borderId="10" xfId="52" applyFont="1" applyFill="1" applyBorder="1" applyAlignment="1" applyProtection="1">
      <alignment horizontal="left" vertical="top" wrapText="1"/>
      <protection/>
    </xf>
    <xf numFmtId="0" fontId="20" fillId="26" borderId="27" xfId="52" applyNumberFormat="1" applyFont="1" applyFill="1" applyBorder="1" applyAlignment="1" applyProtection="1">
      <alignment vertical="top" wrapText="1"/>
      <protection/>
    </xf>
    <xf numFmtId="1" fontId="8" fillId="0" borderId="12" xfId="52" applyNumberFormat="1" applyFont="1" applyBorder="1" applyAlignment="1" applyProtection="1">
      <alignment vertical="top" wrapText="1"/>
      <protection/>
    </xf>
    <xf numFmtId="1" fontId="8" fillId="4" borderId="14" xfId="52" applyNumberFormat="1" applyFont="1" applyFill="1" applyBorder="1" applyAlignment="1" applyProtection="1">
      <alignment vertical="top" wrapText="1"/>
      <protection locked="0"/>
    </xf>
    <xf numFmtId="1" fontId="8" fillId="0" borderId="36" xfId="52" applyNumberFormat="1" applyFont="1" applyBorder="1" applyAlignment="1" applyProtection="1">
      <alignment vertical="top" wrapText="1"/>
      <protection/>
    </xf>
    <xf numFmtId="49" fontId="20" fillId="26" borderId="37" xfId="52" applyNumberFormat="1" applyFont="1" applyFill="1" applyBorder="1" applyAlignment="1" applyProtection="1">
      <alignment vertical="center" wrapText="1"/>
      <protection/>
    </xf>
    <xf numFmtId="0" fontId="20" fillId="26" borderId="38" xfId="52" applyFont="1" applyFill="1" applyBorder="1" applyAlignment="1" applyProtection="1">
      <alignment vertical="top" wrapText="1"/>
      <protection/>
    </xf>
    <xf numFmtId="0" fontId="13" fillId="0" borderId="0" xfId="53" applyFont="1" applyAlignment="1" applyProtection="1">
      <alignment horizontal="center" wrapText="1"/>
      <protection locked="0"/>
    </xf>
    <xf numFmtId="0" fontId="16" fillId="0" borderId="10" xfId="54" applyFont="1" applyBorder="1" applyAlignment="1" applyProtection="1">
      <alignment horizontal="center" wrapText="1"/>
      <protection/>
    </xf>
    <xf numFmtId="0" fontId="14" fillId="0" borderId="10" xfId="54" applyFont="1" applyBorder="1" applyProtection="1">
      <alignment/>
      <protection/>
    </xf>
    <xf numFmtId="3" fontId="12" fillId="0" borderId="10" xfId="54" applyNumberFormat="1" applyFont="1" applyFill="1" applyBorder="1" applyAlignment="1" applyProtection="1">
      <alignment vertical="center"/>
      <protection/>
    </xf>
    <xf numFmtId="0" fontId="19" fillId="0" borderId="0" xfId="54" applyFont="1">
      <alignment/>
      <protection/>
    </xf>
    <xf numFmtId="1" fontId="19" fillId="0" borderId="0" xfId="54" applyNumberFormat="1" applyFont="1">
      <alignment/>
      <protection/>
    </xf>
    <xf numFmtId="0" fontId="10" fillId="0" borderId="0" xfId="52" applyFont="1" applyFill="1" applyAlignment="1" applyProtection="1">
      <alignment vertical="top" wrapText="1"/>
      <protection/>
    </xf>
    <xf numFmtId="3" fontId="5" fillId="0" borderId="10" xfId="55" applyNumberFormat="1" applyFont="1" applyFill="1" applyBorder="1" applyAlignment="1" applyProtection="1">
      <alignment vertical="center"/>
      <protection/>
    </xf>
    <xf numFmtId="3" fontId="5" fillId="0" borderId="10" xfId="55" applyNumberFormat="1" applyFont="1" applyFill="1" applyBorder="1" applyAlignment="1" applyProtection="1">
      <alignment vertical="center"/>
      <protection locked="0"/>
    </xf>
    <xf numFmtId="1" fontId="5" fillId="22" borderId="10" xfId="55" applyNumberFormat="1" applyFont="1" applyFill="1" applyBorder="1" applyAlignment="1" applyProtection="1">
      <alignment vertical="center"/>
      <protection locked="0"/>
    </xf>
    <xf numFmtId="1" fontId="5" fillId="0" borderId="10" xfId="55" applyNumberFormat="1" applyFont="1" applyFill="1" applyBorder="1" applyAlignment="1" applyProtection="1">
      <alignment vertical="center"/>
      <protection/>
    </xf>
    <xf numFmtId="3" fontId="5" fillId="0" borderId="10" xfId="55" applyNumberFormat="1" applyFont="1" applyBorder="1" applyAlignment="1" applyProtection="1">
      <alignment vertical="center"/>
      <protection/>
    </xf>
    <xf numFmtId="3" fontId="5" fillId="0" borderId="19" xfId="55" applyNumberFormat="1" applyFont="1" applyBorder="1" applyAlignment="1" applyProtection="1">
      <alignment vertical="center"/>
      <protection/>
    </xf>
    <xf numFmtId="1" fontId="5" fillId="24" borderId="12" xfId="55" applyNumberFormat="1" applyFont="1" applyFill="1" applyBorder="1" applyAlignment="1" applyProtection="1">
      <alignment vertical="center"/>
      <protection locked="0"/>
    </xf>
    <xf numFmtId="1" fontId="5" fillId="24" borderId="28" xfId="55" applyNumberFormat="1" applyFont="1" applyFill="1" applyBorder="1" applyAlignment="1" applyProtection="1">
      <alignment vertical="center"/>
      <protection locked="0"/>
    </xf>
    <xf numFmtId="1" fontId="5" fillId="24" borderId="13" xfId="55" applyNumberFormat="1" applyFont="1" applyFill="1" applyBorder="1" applyAlignment="1" applyProtection="1">
      <alignment vertical="center"/>
      <protection locked="0"/>
    </xf>
    <xf numFmtId="1" fontId="5" fillId="0" borderId="12" xfId="55" applyNumberFormat="1" applyFont="1" applyFill="1" applyBorder="1" applyAlignment="1" applyProtection="1">
      <alignment vertical="center"/>
      <protection/>
    </xf>
    <xf numFmtId="3" fontId="5" fillId="0" borderId="11" xfId="55" applyNumberFormat="1" applyFont="1" applyBorder="1" applyAlignment="1" applyProtection="1">
      <alignment vertical="center"/>
      <protection/>
    </xf>
    <xf numFmtId="1" fontId="5" fillId="4" borderId="10" xfId="55" applyNumberFormat="1" applyFont="1" applyFill="1" applyBorder="1" applyAlignment="1" applyProtection="1">
      <alignment vertical="center"/>
      <protection locked="0"/>
    </xf>
    <xf numFmtId="0" fontId="12" fillId="0" borderId="0" xfId="55" applyFont="1" applyBorder="1" applyAlignment="1">
      <alignment vertical="center" wrapText="1"/>
      <protection/>
    </xf>
    <xf numFmtId="49" fontId="12" fillId="0" borderId="0" xfId="55" applyNumberFormat="1" applyFont="1" applyBorder="1" applyAlignment="1">
      <alignment horizontal="center" vertical="center" wrapText="1"/>
      <protection/>
    </xf>
    <xf numFmtId="3" fontId="5" fillId="0" borderId="0" xfId="55" applyNumberFormat="1" applyFont="1" applyBorder="1" applyAlignment="1" applyProtection="1">
      <alignment vertical="center"/>
      <protection/>
    </xf>
    <xf numFmtId="1" fontId="5" fillId="0" borderId="0" xfId="55" applyNumberFormat="1" applyFont="1" applyFill="1" applyBorder="1" applyAlignment="1" applyProtection="1">
      <alignment vertical="center"/>
      <protection/>
    </xf>
    <xf numFmtId="1" fontId="25" fillId="0" borderId="12" xfId="55" applyNumberFormat="1" applyFont="1" applyFill="1" applyBorder="1" applyAlignment="1" applyProtection="1">
      <alignment vertical="center"/>
      <protection locked="0"/>
    </xf>
    <xf numFmtId="0" fontId="10" fillId="0" borderId="0" xfId="52" applyFont="1" applyAlignment="1" applyProtection="1">
      <alignment horizontal="center" vertical="top" wrapText="1"/>
      <protection locked="0"/>
    </xf>
    <xf numFmtId="0" fontId="8" fillId="0" borderId="0" xfId="52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center" wrapText="1"/>
      <protection locked="0"/>
    </xf>
    <xf numFmtId="0" fontId="10" fillId="0" borderId="0" xfId="52" applyFont="1" applyAlignment="1" applyProtection="1">
      <alignment horizontal="center" vertical="top" wrapText="1"/>
      <protection locked="0"/>
    </xf>
    <xf numFmtId="0" fontId="8" fillId="0" borderId="0" xfId="52" applyFont="1" applyBorder="1" applyAlignment="1" applyProtection="1">
      <alignment horizontal="center" vertical="top" wrapText="1"/>
      <protection locked="0"/>
    </xf>
    <xf numFmtId="0" fontId="13" fillId="0" borderId="0" xfId="53" applyFont="1" applyFill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8" fillId="0" borderId="0" xfId="52" applyFont="1" applyBorder="1" applyAlignment="1" applyProtection="1">
      <alignment horizontal="left" vertical="top" wrapText="1"/>
      <protection locked="0"/>
    </xf>
    <xf numFmtId="0" fontId="10" fillId="0" borderId="0" xfId="52" applyFont="1" applyBorder="1" applyAlignment="1" applyProtection="1">
      <alignment horizontal="center" vertical="top" wrapText="1"/>
      <protection locked="0"/>
    </xf>
    <xf numFmtId="49" fontId="8" fillId="0" borderId="10" xfId="52" applyNumberFormat="1" applyFont="1" applyBorder="1" applyAlignment="1" applyProtection="1">
      <alignment horizontal="center" vertical="top" wrapText="1"/>
      <protection/>
    </xf>
    <xf numFmtId="0" fontId="10" fillId="0" borderId="10" xfId="52" applyFont="1" applyBorder="1" applyAlignment="1" applyProtection="1">
      <alignment horizontal="center" vertical="top" wrapText="1"/>
      <protection/>
    </xf>
    <xf numFmtId="49" fontId="5" fillId="0" borderId="10" xfId="52" applyNumberFormat="1" applyFont="1" applyBorder="1" applyAlignment="1" applyProtection="1">
      <alignment horizontal="center" vertical="top" wrapText="1"/>
      <protection/>
    </xf>
    <xf numFmtId="49" fontId="5" fillId="0" borderId="10" xfId="52" applyNumberFormat="1" applyFont="1" applyFill="1" applyBorder="1" applyAlignment="1" applyProtection="1">
      <alignment horizontal="center" vertical="top" wrapText="1"/>
      <protection/>
    </xf>
    <xf numFmtId="49" fontId="6" fillId="0" borderId="10" xfId="52" applyNumberFormat="1" applyFont="1" applyBorder="1" applyAlignment="1" applyProtection="1">
      <alignment horizontal="center" vertical="top" wrapText="1"/>
      <protection/>
    </xf>
    <xf numFmtId="49" fontId="6" fillId="0" borderId="10" xfId="52" applyNumberFormat="1" applyFont="1" applyFill="1" applyBorder="1" applyAlignment="1" applyProtection="1">
      <alignment horizontal="center" vertical="top" wrapText="1"/>
      <protection/>
    </xf>
    <xf numFmtId="49" fontId="5" fillId="0" borderId="12" xfId="52" applyNumberFormat="1" applyFont="1" applyBorder="1" applyAlignment="1" applyProtection="1">
      <alignment horizontal="center" vertical="top" wrapText="1"/>
      <protection/>
    </xf>
    <xf numFmtId="49" fontId="4" fillId="0" borderId="10" xfId="52" applyNumberFormat="1" applyFont="1" applyFill="1" applyBorder="1" applyAlignment="1" applyProtection="1">
      <alignment horizontal="center" vertical="top" wrapText="1"/>
      <protection/>
    </xf>
    <xf numFmtId="49" fontId="4" fillId="0" borderId="10" xfId="52" applyNumberFormat="1" applyFont="1" applyBorder="1" applyAlignment="1" applyProtection="1">
      <alignment horizontal="center" vertical="top" wrapText="1"/>
      <protection/>
    </xf>
    <xf numFmtId="49" fontId="4" fillId="0" borderId="37" xfId="52" applyNumberFormat="1" applyFont="1" applyBorder="1" applyAlignment="1" applyProtection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5" fillId="0" borderId="0" xfId="52" applyFont="1" applyAlignment="1" applyProtection="1">
      <alignment horizontal="center" vertical="top" wrapText="1"/>
      <protection locked="0"/>
    </xf>
    <xf numFmtId="0" fontId="5" fillId="0" borderId="0" xfId="52" applyFont="1" applyBorder="1" applyAlignment="1" applyProtection="1">
      <alignment horizontal="center" vertical="top" wrapText="1"/>
      <protection locked="0"/>
    </xf>
    <xf numFmtId="0" fontId="10" fillId="0" borderId="0" xfId="52" applyFont="1" applyAlignment="1" applyProtection="1">
      <alignment horizontal="center" vertical="top"/>
      <protection locked="0"/>
    </xf>
    <xf numFmtId="49" fontId="8" fillId="24" borderId="10" xfId="52" applyNumberFormat="1" applyFont="1" applyFill="1" applyBorder="1" applyAlignment="1" applyProtection="1">
      <alignment horizontal="center" vertical="top" wrapText="1"/>
      <protection/>
    </xf>
    <xf numFmtId="0" fontId="5" fillId="24" borderId="10" xfId="0" applyFont="1" applyFill="1" applyBorder="1" applyAlignment="1" applyProtection="1">
      <alignment horizontal="center" vertical="top" wrapText="1"/>
      <protection/>
    </xf>
    <xf numFmtId="1" fontId="5" fillId="0" borderId="10" xfId="52" applyNumberFormat="1" applyFont="1" applyBorder="1" applyAlignment="1" applyProtection="1">
      <alignment horizontal="center" vertical="top" wrapText="1"/>
      <protection/>
    </xf>
    <xf numFmtId="1" fontId="6" fillId="0" borderId="10" xfId="52" applyNumberFormat="1" applyFont="1" applyBorder="1" applyAlignment="1" applyProtection="1">
      <alignment horizontal="center" vertical="top" wrapText="1"/>
      <protection/>
    </xf>
    <xf numFmtId="1" fontId="9" fillId="0" borderId="10" xfId="52" applyNumberFormat="1" applyFont="1" applyBorder="1" applyAlignment="1" applyProtection="1">
      <alignment horizontal="center" vertical="top" wrapText="1"/>
      <protection/>
    </xf>
    <xf numFmtId="1" fontId="9" fillId="0" borderId="12" xfId="52" applyNumberFormat="1" applyFont="1" applyBorder="1" applyAlignment="1" applyProtection="1">
      <alignment horizontal="center" vertical="top" wrapText="1"/>
      <protection/>
    </xf>
    <xf numFmtId="1" fontId="4" fillId="0" borderId="10" xfId="52" applyNumberFormat="1" applyFont="1" applyBorder="1" applyAlignment="1" applyProtection="1">
      <alignment horizontal="center" vertical="top" wrapText="1"/>
      <protection/>
    </xf>
    <xf numFmtId="1" fontId="5" fillId="0" borderId="10" xfId="0" applyNumberFormat="1" applyFont="1" applyBorder="1" applyAlignment="1" applyProtection="1">
      <alignment horizontal="center" vertical="top" wrapText="1"/>
      <protection/>
    </xf>
    <xf numFmtId="1" fontId="8" fillId="0" borderId="15" xfId="52" applyNumberFormat="1" applyFont="1" applyBorder="1" applyAlignment="1" applyProtection="1">
      <alignment horizontal="center" vertical="top" wrapText="1"/>
      <protection/>
    </xf>
    <xf numFmtId="1" fontId="5" fillId="0" borderId="21" xfId="0" applyNumberFormat="1" applyFont="1" applyBorder="1" applyAlignment="1" applyProtection="1">
      <alignment horizontal="center" vertical="top" wrapText="1"/>
      <protection/>
    </xf>
    <xf numFmtId="1" fontId="8" fillId="0" borderId="10" xfId="52" applyNumberFormat="1" applyFont="1" applyBorder="1" applyAlignment="1" applyProtection="1">
      <alignment horizontal="center" vertical="top" wrapText="1"/>
      <protection/>
    </xf>
    <xf numFmtId="1" fontId="10" fillId="0" borderId="10" xfId="52" applyNumberFormat="1" applyFont="1" applyBorder="1" applyAlignment="1" applyProtection="1">
      <alignment horizontal="center" vertical="top" wrapText="1"/>
      <protection/>
    </xf>
    <xf numFmtId="1" fontId="6" fillId="0" borderId="19" xfId="52" applyNumberFormat="1" applyFont="1" applyBorder="1" applyAlignment="1" applyProtection="1">
      <alignment horizontal="center" vertical="top" wrapText="1"/>
      <protection/>
    </xf>
    <xf numFmtId="1" fontId="5" fillId="0" borderId="15" xfId="52" applyNumberFormat="1" applyFont="1" applyBorder="1" applyAlignment="1" applyProtection="1">
      <alignment horizontal="center" vertical="top" wrapText="1"/>
      <protection/>
    </xf>
    <xf numFmtId="1" fontId="5" fillId="0" borderId="21" xfId="52" applyNumberFormat="1" applyFont="1" applyBorder="1" applyAlignment="1" applyProtection="1">
      <alignment horizontal="center" vertical="top" wrapText="1"/>
      <protection/>
    </xf>
    <xf numFmtId="1" fontId="6" fillId="0" borderId="11" xfId="52" applyNumberFormat="1" applyFont="1" applyBorder="1" applyAlignment="1" applyProtection="1">
      <alignment horizontal="center" vertical="top" wrapText="1"/>
      <protection/>
    </xf>
    <xf numFmtId="1" fontId="6" fillId="24" borderId="10" xfId="52" applyNumberFormat="1" applyFont="1" applyFill="1" applyBorder="1" applyAlignment="1" applyProtection="1">
      <alignment horizontal="center" vertical="top" wrapText="1"/>
      <protection/>
    </xf>
    <xf numFmtId="1" fontId="5" fillId="24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top"/>
      <protection/>
    </xf>
    <xf numFmtId="1" fontId="4" fillId="0" borderId="37" xfId="52" applyNumberFormat="1" applyFont="1" applyBorder="1" applyAlignment="1" applyProtection="1">
      <alignment horizontal="center" vertical="top" wrapText="1"/>
      <protection/>
    </xf>
    <xf numFmtId="0" fontId="10" fillId="0" borderId="0" xfId="52" applyFont="1" applyAlignment="1">
      <alignment horizontal="center" vertical="top" wrapText="1"/>
      <protection/>
    </xf>
    <xf numFmtId="0" fontId="12" fillId="0" borderId="0" xfId="52" applyFont="1" applyBorder="1" applyAlignment="1" applyProtection="1">
      <alignment horizontal="left" vertical="top" wrapText="1"/>
      <protection locked="0"/>
    </xf>
    <xf numFmtId="0" fontId="12" fillId="0" borderId="32" xfId="52" applyFont="1" applyBorder="1" applyAlignment="1" applyProtection="1">
      <alignment horizontal="left" vertical="top" wrapText="1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12" fillId="0" borderId="0" xfId="55" applyFont="1" applyAlignment="1">
      <alignment horizontal="center" wrapText="1"/>
      <protection/>
    </xf>
    <xf numFmtId="49" fontId="12" fillId="0" borderId="0" xfId="52" applyNumberFormat="1" applyFont="1" applyBorder="1" applyAlignment="1" applyProtection="1">
      <alignment horizontal="left" vertical="top" wrapText="1"/>
      <protection locked="0"/>
    </xf>
    <xf numFmtId="49" fontId="12" fillId="0" borderId="0" xfId="52" applyNumberFormat="1" applyFont="1" applyBorder="1" applyAlignment="1" applyProtection="1">
      <alignment vertical="top" wrapText="1"/>
      <protection locked="0"/>
    </xf>
    <xf numFmtId="49" fontId="12" fillId="0" borderId="32" xfId="52" applyNumberFormat="1" applyFont="1" applyBorder="1" applyAlignment="1" applyProtection="1">
      <alignment horizontal="left" vertical="top" wrapText="1"/>
      <protection locked="0"/>
    </xf>
    <xf numFmtId="49" fontId="12" fillId="0" borderId="32" xfId="52" applyNumberFormat="1" applyFont="1" applyBorder="1" applyAlignment="1" applyProtection="1">
      <alignment vertical="top" wrapText="1"/>
      <protection locked="0"/>
    </xf>
    <xf numFmtId="3" fontId="44" fillId="0" borderId="10" xfId="54" applyNumberFormat="1" applyFont="1" applyFill="1" applyBorder="1" applyAlignment="1" applyProtection="1">
      <alignment vertical="center"/>
      <protection/>
    </xf>
    <xf numFmtId="0" fontId="20" fillId="26" borderId="0" xfId="52" applyFont="1" applyFill="1" applyBorder="1" applyAlignment="1" applyProtection="1">
      <alignment vertical="top" wrapText="1"/>
      <protection/>
    </xf>
    <xf numFmtId="49" fontId="4" fillId="0" borderId="0" xfId="52" applyNumberFormat="1" applyFont="1" applyBorder="1" applyAlignment="1" applyProtection="1">
      <alignment horizontal="center" vertical="top" wrapText="1"/>
      <protection/>
    </xf>
    <xf numFmtId="1" fontId="8" fillId="0" borderId="0" xfId="52" applyNumberFormat="1" applyFont="1" applyBorder="1" applyAlignment="1" applyProtection="1">
      <alignment vertical="top" wrapText="1"/>
      <protection/>
    </xf>
    <xf numFmtId="49" fontId="20" fillId="26" borderId="0" xfId="52" applyNumberFormat="1" applyFont="1" applyFill="1" applyBorder="1" applyAlignment="1" applyProtection="1">
      <alignment vertical="center" wrapText="1"/>
      <protection/>
    </xf>
    <xf numFmtId="1" fontId="4" fillId="0" borderId="0" xfId="52" applyNumberFormat="1" applyFont="1" applyBorder="1" applyAlignment="1" applyProtection="1">
      <alignment horizontal="center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Баланс" xfId="52"/>
    <cellStyle name="Normal_Отч.парич.поток" xfId="53"/>
    <cellStyle name="Normal_Отч.прих-разх" xfId="54"/>
    <cellStyle name="Normal_Отч.собств.кап.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Followed Hyperlink" xfId="65"/>
    <cellStyle name="Percent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li\Local%20Settings\Temporary%20Internet%20Files\Content.IE5\O8UA49SV\POLY's%20Library\Excel%20Documents\Mezdinni_FO_97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4"/>
  <sheetViews>
    <sheetView zoomScalePageLayoutView="0" workbookViewId="0" topLeftCell="A76">
      <selection activeCell="A91" sqref="A91"/>
    </sheetView>
  </sheetViews>
  <sheetFormatPr defaultColWidth="9.25390625" defaultRowHeight="12.75"/>
  <cols>
    <col min="1" max="1" width="51.00390625" style="95" customWidth="1"/>
    <col min="2" max="2" width="10.75390625" style="323" customWidth="1"/>
    <col min="3" max="4" width="16.75390625" style="95" customWidth="1"/>
    <col min="5" max="5" width="50.875" style="95" customWidth="1"/>
    <col min="6" max="6" width="12.125" style="323" customWidth="1"/>
    <col min="7" max="7" width="16.875" style="95" customWidth="1"/>
    <col min="8" max="8" width="16.75390625" style="99" customWidth="1"/>
    <col min="9" max="9" width="3.375" style="77" customWidth="1"/>
    <col min="10" max="16384" width="9.25390625" style="77" customWidth="1"/>
  </cols>
  <sheetData>
    <row r="1" spans="1:8" ht="15" customHeight="1">
      <c r="A1" s="307" t="s">
        <v>0</v>
      </c>
      <c r="B1" s="307"/>
      <c r="C1" s="307"/>
      <c r="D1" s="307"/>
      <c r="E1" s="307"/>
      <c r="F1" s="307"/>
      <c r="G1" s="307"/>
      <c r="H1" s="307"/>
    </row>
    <row r="2" spans="1:8" ht="15">
      <c r="A2" s="122"/>
      <c r="B2" s="311"/>
      <c r="C2" s="123"/>
      <c r="D2" s="123"/>
      <c r="E2" s="123"/>
      <c r="F2" s="303"/>
      <c r="G2" s="96"/>
      <c r="H2" s="97"/>
    </row>
    <row r="3" spans="1:8" ht="14.25" customHeight="1">
      <c r="A3" s="78" t="s">
        <v>527</v>
      </c>
      <c r="B3" s="310" t="s">
        <v>526</v>
      </c>
      <c r="C3" s="310"/>
      <c r="D3" s="310"/>
      <c r="E3" s="310"/>
      <c r="F3" s="325" t="s">
        <v>517</v>
      </c>
      <c r="G3" s="97"/>
      <c r="H3" s="97"/>
    </row>
    <row r="4" spans="1:8" ht="15" customHeight="1">
      <c r="A4" s="78" t="s">
        <v>529</v>
      </c>
      <c r="B4" s="310" t="s">
        <v>528</v>
      </c>
      <c r="C4" s="310"/>
      <c r="D4" s="124"/>
      <c r="E4" s="124"/>
      <c r="F4" s="306" t="s">
        <v>516</v>
      </c>
      <c r="G4" s="306"/>
      <c r="H4" s="97"/>
    </row>
    <row r="5" spans="1:8" ht="15.75" customHeight="1">
      <c r="A5" s="78" t="s">
        <v>531</v>
      </c>
      <c r="B5" s="310" t="s">
        <v>530</v>
      </c>
      <c r="C5" s="310"/>
      <c r="D5" s="125"/>
      <c r="E5" s="125"/>
      <c r="F5" s="303"/>
      <c r="G5" s="96"/>
      <c r="H5" s="125" t="s">
        <v>2</v>
      </c>
    </row>
    <row r="6" spans="1:8" ht="9" customHeight="1" thickBot="1">
      <c r="A6" s="78"/>
      <c r="B6" s="304"/>
      <c r="C6" s="124"/>
      <c r="D6" s="125"/>
      <c r="E6" s="125"/>
      <c r="F6" s="303"/>
      <c r="G6" s="96"/>
      <c r="H6" s="125"/>
    </row>
    <row r="7" spans="1:8" ht="28.5">
      <c r="A7" s="126" t="s">
        <v>3</v>
      </c>
      <c r="B7" s="127" t="s">
        <v>4</v>
      </c>
      <c r="C7" s="128" t="s">
        <v>5</v>
      </c>
      <c r="D7" s="128" t="s">
        <v>6</v>
      </c>
      <c r="E7" s="129" t="s">
        <v>7</v>
      </c>
      <c r="F7" s="127" t="s">
        <v>4</v>
      </c>
      <c r="G7" s="128" t="s">
        <v>8</v>
      </c>
      <c r="H7" s="130" t="s">
        <v>9</v>
      </c>
    </row>
    <row r="8" spans="1:8" ht="14.25">
      <c r="A8" s="131" t="s">
        <v>10</v>
      </c>
      <c r="B8" s="132" t="s">
        <v>11</v>
      </c>
      <c r="C8" s="132">
        <v>1</v>
      </c>
      <c r="D8" s="132">
        <v>2</v>
      </c>
      <c r="E8" s="133" t="s">
        <v>10</v>
      </c>
      <c r="F8" s="132" t="s">
        <v>11</v>
      </c>
      <c r="G8" s="132">
        <v>1</v>
      </c>
      <c r="H8" s="134">
        <v>2</v>
      </c>
    </row>
    <row r="9" spans="1:8" ht="15">
      <c r="A9" s="271" t="s">
        <v>12</v>
      </c>
      <c r="B9" s="312"/>
      <c r="C9" s="135"/>
      <c r="D9" s="136"/>
      <c r="E9" s="272" t="s">
        <v>13</v>
      </c>
      <c r="F9" s="326"/>
      <c r="G9" s="266"/>
      <c r="H9" s="266"/>
    </row>
    <row r="10" spans="1:8" ht="15">
      <c r="A10" s="137" t="s">
        <v>14</v>
      </c>
      <c r="B10" s="313"/>
      <c r="C10" s="135"/>
      <c r="D10" s="136"/>
      <c r="E10" s="138" t="s">
        <v>15</v>
      </c>
      <c r="F10" s="327"/>
      <c r="G10" s="266"/>
      <c r="H10" s="266"/>
    </row>
    <row r="11" spans="1:8" ht="15">
      <c r="A11" s="137" t="s">
        <v>16</v>
      </c>
      <c r="B11" s="314" t="s">
        <v>17</v>
      </c>
      <c r="C11" s="79">
        <v>6526</v>
      </c>
      <c r="D11" s="79">
        <v>6526</v>
      </c>
      <c r="E11" s="138" t="s">
        <v>18</v>
      </c>
      <c r="F11" s="328" t="s">
        <v>19</v>
      </c>
      <c r="G11" s="80">
        <v>5500</v>
      </c>
      <c r="H11" s="80">
        <v>5500</v>
      </c>
    </row>
    <row r="12" spans="1:8" ht="15">
      <c r="A12" s="137" t="s">
        <v>20</v>
      </c>
      <c r="B12" s="314" t="s">
        <v>21</v>
      </c>
      <c r="C12" s="79">
        <v>5219</v>
      </c>
      <c r="D12" s="79">
        <v>5262</v>
      </c>
      <c r="E12" s="138" t="s">
        <v>22</v>
      </c>
      <c r="F12" s="328" t="s">
        <v>23</v>
      </c>
      <c r="G12" s="81"/>
      <c r="H12" s="81"/>
    </row>
    <row r="13" spans="1:8" ht="15">
      <c r="A13" s="137" t="s">
        <v>24</v>
      </c>
      <c r="B13" s="314" t="s">
        <v>25</v>
      </c>
      <c r="C13" s="79">
        <f>137+194+176</f>
        <v>507</v>
      </c>
      <c r="D13" s="79">
        <v>451</v>
      </c>
      <c r="E13" s="138" t="s">
        <v>26</v>
      </c>
      <c r="F13" s="328" t="s">
        <v>27</v>
      </c>
      <c r="G13" s="81"/>
      <c r="H13" s="81"/>
    </row>
    <row r="14" spans="1:8" ht="15">
      <c r="A14" s="137" t="s">
        <v>28</v>
      </c>
      <c r="B14" s="314" t="s">
        <v>29</v>
      </c>
      <c r="C14" s="79"/>
      <c r="D14" s="79"/>
      <c r="E14" s="139" t="s">
        <v>30</v>
      </c>
      <c r="F14" s="328" t="s">
        <v>31</v>
      </c>
      <c r="G14" s="206"/>
      <c r="H14" s="206"/>
    </row>
    <row r="15" spans="1:8" ht="15">
      <c r="A15" s="137" t="s">
        <v>32</v>
      </c>
      <c r="B15" s="314" t="s">
        <v>33</v>
      </c>
      <c r="C15" s="79">
        <v>5978</v>
      </c>
      <c r="D15" s="79">
        <v>6111</v>
      </c>
      <c r="E15" s="139" t="s">
        <v>34</v>
      </c>
      <c r="F15" s="328" t="s">
        <v>35</v>
      </c>
      <c r="G15" s="206"/>
      <c r="H15" s="206"/>
    </row>
    <row r="16" spans="1:8" ht="15">
      <c r="A16" s="137" t="s">
        <v>36</v>
      </c>
      <c r="B16" s="315" t="s">
        <v>37</v>
      </c>
      <c r="C16" s="79"/>
      <c r="D16" s="79"/>
      <c r="E16" s="139" t="s">
        <v>38</v>
      </c>
      <c r="F16" s="328" t="s">
        <v>39</v>
      </c>
      <c r="G16" s="206"/>
      <c r="H16" s="206"/>
    </row>
    <row r="17" spans="1:18" ht="25.5">
      <c r="A17" s="137" t="s">
        <v>40</v>
      </c>
      <c r="B17" s="314" t="s">
        <v>41</v>
      </c>
      <c r="C17" s="79">
        <v>918</v>
      </c>
      <c r="D17" s="79">
        <v>724</v>
      </c>
      <c r="E17" s="139" t="s">
        <v>42</v>
      </c>
      <c r="F17" s="329" t="s">
        <v>43</v>
      </c>
      <c r="G17" s="82">
        <f>G11+G14+G15+G16</f>
        <v>5500</v>
      </c>
      <c r="H17" s="82">
        <f>H11+H14+H15+H16</f>
        <v>5500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</row>
    <row r="18" spans="1:8" ht="15">
      <c r="A18" s="137" t="s">
        <v>44</v>
      </c>
      <c r="B18" s="314" t="s">
        <v>45</v>
      </c>
      <c r="C18" s="79">
        <v>209</v>
      </c>
      <c r="D18" s="79">
        <v>183</v>
      </c>
      <c r="E18" s="138" t="s">
        <v>46</v>
      </c>
      <c r="F18" s="330"/>
      <c r="G18" s="156"/>
      <c r="H18" s="156"/>
    </row>
    <row r="19" spans="1:15" ht="15">
      <c r="A19" s="137" t="s">
        <v>47</v>
      </c>
      <c r="B19" s="316" t="s">
        <v>48</v>
      </c>
      <c r="C19" s="83">
        <f>SUM(C11:C18)</f>
        <v>19357</v>
      </c>
      <c r="D19" s="83">
        <f>SUM(D11:D18)</f>
        <v>19257</v>
      </c>
      <c r="E19" s="138" t="s">
        <v>49</v>
      </c>
      <c r="F19" s="328" t="s">
        <v>50</v>
      </c>
      <c r="G19" s="80"/>
      <c r="H19" s="80"/>
      <c r="I19" s="160"/>
      <c r="J19" s="160"/>
      <c r="K19" s="160"/>
      <c r="L19" s="160"/>
      <c r="M19" s="160"/>
      <c r="N19" s="160"/>
      <c r="O19" s="160"/>
    </row>
    <row r="20" spans="1:8" ht="15">
      <c r="A20" s="137" t="s">
        <v>51</v>
      </c>
      <c r="B20" s="316" t="s">
        <v>52</v>
      </c>
      <c r="C20" s="79">
        <v>24462</v>
      </c>
      <c r="D20" s="79">
        <v>24398</v>
      </c>
      <c r="E20" s="138" t="s">
        <v>53</v>
      </c>
      <c r="F20" s="328" t="s">
        <v>54</v>
      </c>
      <c r="G20" s="80">
        <f>43845+10292</f>
        <v>54137</v>
      </c>
      <c r="H20" s="80">
        <v>54137</v>
      </c>
    </row>
    <row r="21" spans="1:18" ht="15">
      <c r="A21" s="137" t="s">
        <v>55</v>
      </c>
      <c r="B21" s="317" t="s">
        <v>56</v>
      </c>
      <c r="C21" s="79"/>
      <c r="D21" s="79"/>
      <c r="E21" s="142" t="s">
        <v>57</v>
      </c>
      <c r="F21" s="328" t="s">
        <v>58</v>
      </c>
      <c r="G21" s="84">
        <f>SUM(G22:G24)</f>
        <v>24182</v>
      </c>
      <c r="H21" s="84">
        <f>SUM(H22:H24)</f>
        <v>24182</v>
      </c>
      <c r="I21" s="160"/>
      <c r="J21" s="160"/>
      <c r="K21" s="160"/>
      <c r="L21" s="160"/>
      <c r="M21" s="161"/>
      <c r="N21" s="160"/>
      <c r="O21" s="160"/>
      <c r="P21" s="160"/>
      <c r="Q21" s="160"/>
      <c r="R21" s="160"/>
    </row>
    <row r="22" spans="1:8" ht="15">
      <c r="A22" s="137" t="s">
        <v>59</v>
      </c>
      <c r="B22" s="314"/>
      <c r="C22" s="143"/>
      <c r="D22" s="83"/>
      <c r="E22" s="139" t="s">
        <v>60</v>
      </c>
      <c r="F22" s="328" t="s">
        <v>61</v>
      </c>
      <c r="G22" s="80">
        <v>550</v>
      </c>
      <c r="H22" s="80">
        <v>550</v>
      </c>
    </row>
    <row r="23" spans="1:13" ht="15">
      <c r="A23" s="137" t="s">
        <v>62</v>
      </c>
      <c r="B23" s="314" t="s">
        <v>63</v>
      </c>
      <c r="C23" s="79"/>
      <c r="D23" s="79"/>
      <c r="E23" s="144" t="s">
        <v>64</v>
      </c>
      <c r="F23" s="328" t="s">
        <v>65</v>
      </c>
      <c r="G23" s="80"/>
      <c r="H23" s="80"/>
      <c r="M23" s="85"/>
    </row>
    <row r="24" spans="1:8" ht="15">
      <c r="A24" s="137" t="s">
        <v>66</v>
      </c>
      <c r="B24" s="314" t="s">
        <v>67</v>
      </c>
      <c r="C24" s="79">
        <v>7</v>
      </c>
      <c r="D24" s="79">
        <v>6</v>
      </c>
      <c r="E24" s="138" t="s">
        <v>68</v>
      </c>
      <c r="F24" s="328" t="s">
        <v>69</v>
      </c>
      <c r="G24" s="80">
        <v>23632</v>
      </c>
      <c r="H24" s="80">
        <v>23632</v>
      </c>
    </row>
    <row r="25" spans="1:18" ht="15">
      <c r="A25" s="137" t="s">
        <v>70</v>
      </c>
      <c r="B25" s="314" t="s">
        <v>71</v>
      </c>
      <c r="C25" s="79"/>
      <c r="D25" s="79"/>
      <c r="E25" s="144" t="s">
        <v>72</v>
      </c>
      <c r="F25" s="329" t="s">
        <v>73</v>
      </c>
      <c r="G25" s="82">
        <f>G19+G20+G21</f>
        <v>78319</v>
      </c>
      <c r="H25" s="82">
        <f>H19+H20+H21</f>
        <v>78319</v>
      </c>
      <c r="I25" s="160"/>
      <c r="J25" s="160"/>
      <c r="K25" s="160"/>
      <c r="L25" s="160"/>
      <c r="M25" s="161"/>
      <c r="N25" s="160"/>
      <c r="O25" s="160"/>
      <c r="P25" s="160"/>
      <c r="Q25" s="160"/>
      <c r="R25" s="160"/>
    </row>
    <row r="26" spans="1:8" ht="15">
      <c r="A26" s="137" t="s">
        <v>74</v>
      </c>
      <c r="B26" s="314" t="s">
        <v>75</v>
      </c>
      <c r="C26" s="79"/>
      <c r="D26" s="79"/>
      <c r="E26" s="138" t="s">
        <v>76</v>
      </c>
      <c r="F26" s="331"/>
      <c r="G26" s="140"/>
      <c r="H26" s="141"/>
    </row>
    <row r="27" spans="1:18" ht="15">
      <c r="A27" s="137" t="s">
        <v>77</v>
      </c>
      <c r="B27" s="317" t="s">
        <v>78</v>
      </c>
      <c r="C27" s="83">
        <f>SUM(C23:C26)</f>
        <v>7</v>
      </c>
      <c r="D27" s="83">
        <f>SUM(D23:D26)</f>
        <v>6</v>
      </c>
      <c r="E27" s="144" t="s">
        <v>79</v>
      </c>
      <c r="F27" s="328" t="s">
        <v>80</v>
      </c>
      <c r="G27" s="82">
        <f>SUM(G28:G30)</f>
        <v>20773</v>
      </c>
      <c r="H27" s="82">
        <f>SUM(H28:H30)</f>
        <v>19419</v>
      </c>
      <c r="I27" s="160"/>
      <c r="J27" s="160"/>
      <c r="K27" s="160"/>
      <c r="L27" s="160"/>
      <c r="M27" s="161"/>
      <c r="N27" s="160"/>
      <c r="O27" s="160"/>
      <c r="P27" s="160"/>
      <c r="Q27" s="160"/>
      <c r="R27" s="160"/>
    </row>
    <row r="28" spans="1:8" ht="15">
      <c r="A28" s="137"/>
      <c r="B28" s="314"/>
      <c r="C28" s="143"/>
      <c r="D28" s="83"/>
      <c r="E28" s="138" t="s">
        <v>81</v>
      </c>
      <c r="F28" s="328" t="s">
        <v>82</v>
      </c>
      <c r="G28" s="80">
        <f>20616+157</f>
        <v>20773</v>
      </c>
      <c r="H28" s="80">
        <v>19419</v>
      </c>
    </row>
    <row r="29" spans="1:13" ht="15">
      <c r="A29" s="137" t="s">
        <v>83</v>
      </c>
      <c r="B29" s="314"/>
      <c r="C29" s="143"/>
      <c r="D29" s="83"/>
      <c r="E29" s="142" t="s">
        <v>84</v>
      </c>
      <c r="F29" s="328" t="s">
        <v>85</v>
      </c>
      <c r="G29" s="206"/>
      <c r="H29" s="206"/>
      <c r="M29" s="85"/>
    </row>
    <row r="30" spans="1:8" ht="15">
      <c r="A30" s="137" t="s">
        <v>86</v>
      </c>
      <c r="B30" s="314" t="s">
        <v>87</v>
      </c>
      <c r="C30" s="79"/>
      <c r="D30" s="79"/>
      <c r="E30" s="138" t="s">
        <v>88</v>
      </c>
      <c r="F30" s="328" t="s">
        <v>89</v>
      </c>
      <c r="G30" s="86"/>
      <c r="H30" s="86"/>
    </row>
    <row r="31" spans="1:13" ht="15">
      <c r="A31" s="137" t="s">
        <v>90</v>
      </c>
      <c r="B31" s="314" t="s">
        <v>91</v>
      </c>
      <c r="C31" s="207"/>
      <c r="D31" s="207"/>
      <c r="E31" s="144" t="s">
        <v>92</v>
      </c>
      <c r="F31" s="328" t="s">
        <v>93</v>
      </c>
      <c r="G31" s="80"/>
      <c r="H31" s="80">
        <v>1296</v>
      </c>
      <c r="M31" s="85"/>
    </row>
    <row r="32" spans="1:15" ht="15">
      <c r="A32" s="137" t="s">
        <v>94</v>
      </c>
      <c r="B32" s="317" t="s">
        <v>95</v>
      </c>
      <c r="C32" s="83">
        <f>C30+C31</f>
        <v>0</v>
      </c>
      <c r="D32" s="83">
        <f>D30+D31</f>
        <v>0</v>
      </c>
      <c r="E32" s="139" t="s">
        <v>96</v>
      </c>
      <c r="F32" s="328" t="s">
        <v>97</v>
      </c>
      <c r="G32" s="206">
        <v>-157</v>
      </c>
      <c r="H32" s="206"/>
      <c r="I32" s="160"/>
      <c r="J32" s="160"/>
      <c r="K32" s="160"/>
      <c r="L32" s="160"/>
      <c r="M32" s="160"/>
      <c r="N32" s="160"/>
      <c r="O32" s="160"/>
    </row>
    <row r="33" spans="1:18" ht="15">
      <c r="A33" s="137" t="s">
        <v>98</v>
      </c>
      <c r="B33" s="315"/>
      <c r="C33" s="143"/>
      <c r="D33" s="83"/>
      <c r="E33" s="144" t="s">
        <v>99</v>
      </c>
      <c r="F33" s="329" t="s">
        <v>100</v>
      </c>
      <c r="G33" s="82">
        <f>G27+G31+G32</f>
        <v>20616</v>
      </c>
      <c r="H33" s="82">
        <f>H27+H31+H32</f>
        <v>20715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</row>
    <row r="34" spans="1:14" ht="25.5">
      <c r="A34" s="137" t="s">
        <v>101</v>
      </c>
      <c r="B34" s="315" t="s">
        <v>102</v>
      </c>
      <c r="C34" s="83">
        <f>SUM(C35:C38)</f>
        <v>4393</v>
      </c>
      <c r="D34" s="83">
        <f>SUM(D35:D38)</f>
        <v>4383</v>
      </c>
      <c r="E34" s="138"/>
      <c r="F34" s="332"/>
      <c r="G34" s="156"/>
      <c r="H34" s="156"/>
      <c r="I34" s="160"/>
      <c r="J34" s="160"/>
      <c r="K34" s="160"/>
      <c r="L34" s="160"/>
      <c r="M34" s="160"/>
      <c r="N34" s="160"/>
    </row>
    <row r="35" spans="1:8" ht="15">
      <c r="A35" s="137" t="s">
        <v>103</v>
      </c>
      <c r="B35" s="314" t="s">
        <v>104</v>
      </c>
      <c r="C35" s="79"/>
      <c r="D35" s="79"/>
      <c r="E35" s="147"/>
      <c r="F35" s="333"/>
      <c r="G35" s="156"/>
      <c r="H35" s="156"/>
    </row>
    <row r="36" spans="1:18" ht="15">
      <c r="A36" s="137" t="s">
        <v>105</v>
      </c>
      <c r="B36" s="314" t="s">
        <v>106</v>
      </c>
      <c r="C36" s="79"/>
      <c r="D36" s="79"/>
      <c r="E36" s="269" t="s">
        <v>107</v>
      </c>
      <c r="F36" s="332" t="s">
        <v>108</v>
      </c>
      <c r="G36" s="90">
        <f>G25+G17+G33</f>
        <v>104435</v>
      </c>
      <c r="H36" s="90">
        <f>H25+H17+H33</f>
        <v>104534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</row>
    <row r="37" spans="1:13" ht="15">
      <c r="A37" s="137" t="s">
        <v>109</v>
      </c>
      <c r="B37" s="314" t="s">
        <v>110</v>
      </c>
      <c r="C37" s="79">
        <v>4393</v>
      </c>
      <c r="D37" s="79">
        <v>4383</v>
      </c>
      <c r="E37" s="138"/>
      <c r="F37" s="334"/>
      <c r="G37" s="145"/>
      <c r="H37" s="146"/>
      <c r="M37" s="85"/>
    </row>
    <row r="38" spans="1:8" ht="15">
      <c r="A38" s="137" t="s">
        <v>111</v>
      </c>
      <c r="B38" s="314" t="s">
        <v>112</v>
      </c>
      <c r="C38" s="267">
        <f>34195-34195</f>
        <v>0</v>
      </c>
      <c r="D38" s="267">
        <f>34195-34195</f>
        <v>0</v>
      </c>
      <c r="E38" s="150"/>
      <c r="F38" s="335"/>
      <c r="G38" s="148"/>
      <c r="H38" s="149"/>
    </row>
    <row r="39" spans="1:15" ht="15">
      <c r="A39" s="137" t="s">
        <v>113</v>
      </c>
      <c r="B39" s="318" t="s">
        <v>114</v>
      </c>
      <c r="C39" s="87">
        <f>C40+C41+C43</f>
        <v>205</v>
      </c>
      <c r="D39" s="87">
        <f>D40+D41+D43</f>
        <v>249</v>
      </c>
      <c r="E39" s="270" t="s">
        <v>115</v>
      </c>
      <c r="F39" s="332" t="s">
        <v>116</v>
      </c>
      <c r="G39" s="275">
        <v>1953</v>
      </c>
      <c r="H39" s="275">
        <v>2011</v>
      </c>
      <c r="I39" s="160"/>
      <c r="J39" s="160"/>
      <c r="K39" s="160"/>
      <c r="L39" s="160"/>
      <c r="M39" s="161"/>
      <c r="N39" s="160"/>
      <c r="O39" s="160"/>
    </row>
    <row r="40" spans="1:8" ht="15">
      <c r="A40" s="137" t="s">
        <v>117</v>
      </c>
      <c r="B40" s="318" t="s">
        <v>118</v>
      </c>
      <c r="C40" s="79">
        <v>205</v>
      </c>
      <c r="D40" s="79">
        <v>249</v>
      </c>
      <c r="E40" s="139"/>
      <c r="F40" s="336"/>
      <c r="G40" s="156"/>
      <c r="H40" s="156"/>
    </row>
    <row r="41" spans="1:8" ht="15">
      <c r="A41" s="137" t="s">
        <v>119</v>
      </c>
      <c r="B41" s="318" t="s">
        <v>120</v>
      </c>
      <c r="C41" s="79">
        <v>0</v>
      </c>
      <c r="D41" s="79">
        <v>0</v>
      </c>
      <c r="E41" s="270" t="s">
        <v>121</v>
      </c>
      <c r="F41" s="333"/>
      <c r="G41" s="156"/>
      <c r="H41" s="156"/>
    </row>
    <row r="42" spans="1:8" ht="15">
      <c r="A42" s="137" t="s">
        <v>122</v>
      </c>
      <c r="B42" s="318" t="s">
        <v>123</v>
      </c>
      <c r="C42" s="88">
        <v>0</v>
      </c>
      <c r="D42" s="88">
        <v>0</v>
      </c>
      <c r="E42" s="138" t="s">
        <v>124</v>
      </c>
      <c r="F42" s="333"/>
      <c r="G42" s="156"/>
      <c r="H42" s="156"/>
    </row>
    <row r="43" spans="1:13" ht="15">
      <c r="A43" s="137" t="s">
        <v>125</v>
      </c>
      <c r="B43" s="318" t="s">
        <v>126</v>
      </c>
      <c r="C43" s="79"/>
      <c r="D43" s="79"/>
      <c r="E43" s="139" t="s">
        <v>127</v>
      </c>
      <c r="F43" s="328" t="s">
        <v>128</v>
      </c>
      <c r="G43" s="80"/>
      <c r="H43" s="80"/>
      <c r="M43" s="85"/>
    </row>
    <row r="44" spans="1:8" ht="15">
      <c r="A44" s="137" t="s">
        <v>129</v>
      </c>
      <c r="B44" s="318" t="s">
        <v>130</v>
      </c>
      <c r="C44" s="79">
        <v>55590</v>
      </c>
      <c r="D44" s="79">
        <v>55590</v>
      </c>
      <c r="E44" s="151" t="s">
        <v>131</v>
      </c>
      <c r="F44" s="328" t="s">
        <v>132</v>
      </c>
      <c r="G44" s="80"/>
      <c r="H44" s="80"/>
    </row>
    <row r="45" spans="1:15" ht="15">
      <c r="A45" s="137" t="s">
        <v>133</v>
      </c>
      <c r="B45" s="316" t="s">
        <v>134</v>
      </c>
      <c r="C45" s="83">
        <f>C34+C39+C44</f>
        <v>60188</v>
      </c>
      <c r="D45" s="83">
        <f>D34+D39+D44</f>
        <v>60222</v>
      </c>
      <c r="E45" s="142" t="s">
        <v>135</v>
      </c>
      <c r="F45" s="328" t="s">
        <v>136</v>
      </c>
      <c r="G45" s="80"/>
      <c r="H45" s="80"/>
      <c r="I45" s="160"/>
      <c r="J45" s="160"/>
      <c r="K45" s="160"/>
      <c r="L45" s="160"/>
      <c r="M45" s="161"/>
      <c r="N45" s="160"/>
      <c r="O45" s="160"/>
    </row>
    <row r="46" spans="1:8" ht="15">
      <c r="A46" s="137" t="s">
        <v>137</v>
      </c>
      <c r="B46" s="314"/>
      <c r="C46" s="143"/>
      <c r="D46" s="83"/>
      <c r="E46" s="138" t="s">
        <v>138</v>
      </c>
      <c r="F46" s="328" t="s">
        <v>139</v>
      </c>
      <c r="G46" s="80"/>
      <c r="H46" s="80"/>
    </row>
    <row r="47" spans="1:13" ht="15">
      <c r="A47" s="137" t="s">
        <v>140</v>
      </c>
      <c r="B47" s="314" t="s">
        <v>141</v>
      </c>
      <c r="C47" s="79">
        <v>3947</v>
      </c>
      <c r="D47" s="79">
        <v>5471</v>
      </c>
      <c r="E47" s="142" t="s">
        <v>142</v>
      </c>
      <c r="F47" s="328" t="s">
        <v>143</v>
      </c>
      <c r="G47" s="80"/>
      <c r="H47" s="80"/>
      <c r="M47" s="85"/>
    </row>
    <row r="48" spans="1:8" ht="15">
      <c r="A48" s="137" t="s">
        <v>144</v>
      </c>
      <c r="B48" s="315" t="s">
        <v>145</v>
      </c>
      <c r="C48" s="79"/>
      <c r="D48" s="79"/>
      <c r="E48" s="138" t="s">
        <v>146</v>
      </c>
      <c r="F48" s="328" t="s">
        <v>147</v>
      </c>
      <c r="G48" s="80"/>
      <c r="H48" s="80"/>
    </row>
    <row r="49" spans="1:18" ht="15">
      <c r="A49" s="137" t="s">
        <v>148</v>
      </c>
      <c r="B49" s="314" t="s">
        <v>149</v>
      </c>
      <c r="C49" s="79"/>
      <c r="D49" s="79"/>
      <c r="E49" s="142" t="s">
        <v>47</v>
      </c>
      <c r="F49" s="329" t="s">
        <v>150</v>
      </c>
      <c r="G49" s="82">
        <f>SUM(G43:G48)</f>
        <v>0</v>
      </c>
      <c r="H49" s="82">
        <f>SUM(H43:H48)</f>
        <v>0</v>
      </c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8" ht="15">
      <c r="A50" s="137" t="s">
        <v>74</v>
      </c>
      <c r="B50" s="314" t="s">
        <v>151</v>
      </c>
      <c r="C50" s="79"/>
      <c r="D50" s="79"/>
      <c r="E50" s="138"/>
      <c r="F50" s="328"/>
      <c r="G50" s="143"/>
      <c r="H50" s="82"/>
    </row>
    <row r="51" spans="1:15" ht="15">
      <c r="A51" s="137" t="s">
        <v>152</v>
      </c>
      <c r="B51" s="316" t="s">
        <v>153</v>
      </c>
      <c r="C51" s="83">
        <f>SUM(C47:C50)</f>
        <v>3947</v>
      </c>
      <c r="D51" s="83">
        <f>SUM(D47:D50)</f>
        <v>5471</v>
      </c>
      <c r="E51" s="142" t="s">
        <v>154</v>
      </c>
      <c r="F51" s="329" t="s">
        <v>155</v>
      </c>
      <c r="G51" s="80"/>
      <c r="H51" s="80"/>
      <c r="I51" s="160"/>
      <c r="J51" s="160"/>
      <c r="K51" s="160"/>
      <c r="L51" s="160"/>
      <c r="M51" s="160"/>
      <c r="N51" s="160"/>
      <c r="O51" s="160"/>
    </row>
    <row r="52" spans="1:8" ht="15">
      <c r="A52" s="137" t="s">
        <v>156</v>
      </c>
      <c r="B52" s="316"/>
      <c r="C52" s="143"/>
      <c r="D52" s="83"/>
      <c r="E52" s="138" t="s">
        <v>157</v>
      </c>
      <c r="F52" s="329" t="s">
        <v>158</v>
      </c>
      <c r="G52" s="80"/>
      <c r="H52" s="80"/>
    </row>
    <row r="53" spans="1:8" ht="15">
      <c r="A53" s="137" t="s">
        <v>159</v>
      </c>
      <c r="B53" s="316" t="s">
        <v>160</v>
      </c>
      <c r="C53" s="79"/>
      <c r="D53" s="79"/>
      <c r="E53" s="138" t="s">
        <v>161</v>
      </c>
      <c r="F53" s="329" t="s">
        <v>162</v>
      </c>
      <c r="G53" s="80">
        <v>6275</v>
      </c>
      <c r="H53" s="80">
        <v>6275</v>
      </c>
    </row>
    <row r="54" spans="1:8" ht="15">
      <c r="A54" s="137" t="s">
        <v>163</v>
      </c>
      <c r="B54" s="316" t="s">
        <v>164</v>
      </c>
      <c r="C54" s="79">
        <v>259</v>
      </c>
      <c r="D54" s="79">
        <v>259</v>
      </c>
      <c r="E54" s="138" t="s">
        <v>165</v>
      </c>
      <c r="F54" s="329" t="s">
        <v>166</v>
      </c>
      <c r="G54" s="80"/>
      <c r="H54" s="80"/>
    </row>
    <row r="55" spans="1:18" ht="14.25">
      <c r="A55" s="273" t="s">
        <v>167</v>
      </c>
      <c r="B55" s="319" t="s">
        <v>168</v>
      </c>
      <c r="C55" s="274">
        <f>C19+C20+C21+C27+C32+C45+C51+C53+C54</f>
        <v>108220</v>
      </c>
      <c r="D55" s="274">
        <f>D19+D20+D21+D27+D32+D45+D51+D53+D54</f>
        <v>109613</v>
      </c>
      <c r="E55" s="269" t="s">
        <v>169</v>
      </c>
      <c r="F55" s="332" t="s">
        <v>170</v>
      </c>
      <c r="G55" s="90">
        <f>G49+G51+G52+G53+G54</f>
        <v>6275</v>
      </c>
      <c r="H55" s="90">
        <f>H49+H51+H52+H53+H54</f>
        <v>6275</v>
      </c>
      <c r="I55" s="160"/>
      <c r="J55" s="160"/>
      <c r="K55" s="160"/>
      <c r="L55" s="160"/>
      <c r="M55" s="161"/>
      <c r="N55" s="160"/>
      <c r="O55" s="160"/>
      <c r="P55" s="160"/>
      <c r="Q55" s="160"/>
      <c r="R55" s="160"/>
    </row>
    <row r="56" spans="1:8" ht="15">
      <c r="A56" s="268" t="s">
        <v>171</v>
      </c>
      <c r="B56" s="315"/>
      <c r="C56" s="143"/>
      <c r="D56" s="83"/>
      <c r="E56" s="138"/>
      <c r="F56" s="336"/>
      <c r="G56" s="143"/>
      <c r="H56" s="82"/>
    </row>
    <row r="57" spans="1:13" ht="15">
      <c r="A57" s="137" t="s">
        <v>172</v>
      </c>
      <c r="B57" s="314"/>
      <c r="C57" s="143"/>
      <c r="D57" s="83"/>
      <c r="E57" s="269" t="s">
        <v>173</v>
      </c>
      <c r="F57" s="336"/>
      <c r="G57" s="143"/>
      <c r="H57" s="82"/>
      <c r="M57" s="85"/>
    </row>
    <row r="58" spans="1:8" ht="15">
      <c r="A58" s="137" t="s">
        <v>174</v>
      </c>
      <c r="B58" s="314" t="s">
        <v>175</v>
      </c>
      <c r="C58" s="79">
        <v>224</v>
      </c>
      <c r="D58" s="79">
        <v>218</v>
      </c>
      <c r="E58" s="138" t="s">
        <v>124</v>
      </c>
      <c r="F58" s="337"/>
      <c r="G58" s="143"/>
      <c r="H58" s="82"/>
    </row>
    <row r="59" spans="1:13" ht="25.5">
      <c r="A59" s="137" t="s">
        <v>176</v>
      </c>
      <c r="B59" s="314" t="s">
        <v>177</v>
      </c>
      <c r="C59" s="79"/>
      <c r="D59" s="79"/>
      <c r="E59" s="142" t="s">
        <v>178</v>
      </c>
      <c r="F59" s="328" t="s">
        <v>179</v>
      </c>
      <c r="G59" s="80">
        <v>330</v>
      </c>
      <c r="H59" s="80">
        <v>343</v>
      </c>
      <c r="M59" s="85"/>
    </row>
    <row r="60" spans="1:8" ht="15">
      <c r="A60" s="137" t="s">
        <v>180</v>
      </c>
      <c r="B60" s="314" t="s">
        <v>181</v>
      </c>
      <c r="C60" s="79">
        <v>130</v>
      </c>
      <c r="D60" s="79">
        <v>142</v>
      </c>
      <c r="E60" s="138" t="s">
        <v>182</v>
      </c>
      <c r="F60" s="328" t="s">
        <v>183</v>
      </c>
      <c r="G60" s="80"/>
      <c r="H60" s="80"/>
    </row>
    <row r="61" spans="1:18" ht="15">
      <c r="A61" s="137" t="s">
        <v>184</v>
      </c>
      <c r="B61" s="315" t="s">
        <v>185</v>
      </c>
      <c r="C61" s="79"/>
      <c r="D61" s="79"/>
      <c r="E61" s="139" t="s">
        <v>186</v>
      </c>
      <c r="F61" s="337" t="s">
        <v>187</v>
      </c>
      <c r="G61" s="82">
        <f>SUM(G62:G68)</f>
        <v>611</v>
      </c>
      <c r="H61" s="82">
        <f>SUM(H62:H68)</f>
        <v>395</v>
      </c>
      <c r="I61" s="160"/>
      <c r="J61" s="160"/>
      <c r="K61" s="160"/>
      <c r="L61" s="160"/>
      <c r="M61" s="161"/>
      <c r="N61" s="160"/>
      <c r="O61" s="160"/>
      <c r="P61" s="160"/>
      <c r="Q61" s="160"/>
      <c r="R61" s="160"/>
    </row>
    <row r="62" spans="1:8" ht="15">
      <c r="A62" s="137" t="s">
        <v>188</v>
      </c>
      <c r="B62" s="315" t="s">
        <v>189</v>
      </c>
      <c r="C62" s="79"/>
      <c r="D62" s="79"/>
      <c r="E62" s="139" t="s">
        <v>190</v>
      </c>
      <c r="F62" s="328" t="s">
        <v>191</v>
      </c>
      <c r="G62" s="80">
        <v>2</v>
      </c>
      <c r="H62" s="80"/>
    </row>
    <row r="63" spans="1:13" ht="15">
      <c r="A63" s="137" t="s">
        <v>192</v>
      </c>
      <c r="B63" s="314" t="s">
        <v>193</v>
      </c>
      <c r="C63" s="79"/>
      <c r="D63" s="79"/>
      <c r="E63" s="138" t="s">
        <v>194</v>
      </c>
      <c r="F63" s="328" t="s">
        <v>195</v>
      </c>
      <c r="G63" s="80"/>
      <c r="H63" s="80"/>
      <c r="M63" s="85"/>
    </row>
    <row r="64" spans="1:15" ht="15">
      <c r="A64" s="137" t="s">
        <v>47</v>
      </c>
      <c r="B64" s="316" t="s">
        <v>196</v>
      </c>
      <c r="C64" s="83">
        <f>SUM(C58:C63)</f>
        <v>354</v>
      </c>
      <c r="D64" s="83">
        <f>SUM(D58:D63)</f>
        <v>360</v>
      </c>
      <c r="E64" s="138" t="s">
        <v>197</v>
      </c>
      <c r="F64" s="328" t="s">
        <v>198</v>
      </c>
      <c r="G64" s="80">
        <v>216</v>
      </c>
      <c r="H64" s="80">
        <v>150</v>
      </c>
      <c r="I64" s="160"/>
      <c r="J64" s="160"/>
      <c r="K64" s="160"/>
      <c r="L64" s="160"/>
      <c r="M64" s="160"/>
      <c r="N64" s="160"/>
      <c r="O64" s="160"/>
    </row>
    <row r="65" spans="1:8" ht="15">
      <c r="A65" s="137"/>
      <c r="B65" s="316"/>
      <c r="C65" s="143"/>
      <c r="D65" s="83"/>
      <c r="E65" s="138" t="s">
        <v>199</v>
      </c>
      <c r="F65" s="328" t="s">
        <v>200</v>
      </c>
      <c r="G65" s="80">
        <v>81</v>
      </c>
      <c r="H65" s="80">
        <v>99</v>
      </c>
    </row>
    <row r="66" spans="1:8" ht="15">
      <c r="A66" s="137" t="s">
        <v>201</v>
      </c>
      <c r="B66" s="314"/>
      <c r="C66" s="143"/>
      <c r="D66" s="83"/>
      <c r="E66" s="138" t="s">
        <v>202</v>
      </c>
      <c r="F66" s="328" t="s">
        <v>203</v>
      </c>
      <c r="G66" s="80">
        <f>58+11+1</f>
        <v>70</v>
      </c>
      <c r="H66" s="80">
        <v>72</v>
      </c>
    </row>
    <row r="67" spans="1:8" ht="15">
      <c r="A67" s="137" t="s">
        <v>204</v>
      </c>
      <c r="B67" s="314" t="s">
        <v>205</v>
      </c>
      <c r="C67" s="79">
        <f>50+351+3</f>
        <v>404</v>
      </c>
      <c r="D67" s="79">
        <v>446</v>
      </c>
      <c r="E67" s="138" t="s">
        <v>206</v>
      </c>
      <c r="F67" s="328" t="s">
        <v>207</v>
      </c>
      <c r="G67" s="80">
        <f>15+4</f>
        <v>19</v>
      </c>
      <c r="H67" s="80">
        <v>22</v>
      </c>
    </row>
    <row r="68" spans="1:8" ht="15">
      <c r="A68" s="137" t="s">
        <v>208</v>
      </c>
      <c r="B68" s="314" t="s">
        <v>209</v>
      </c>
      <c r="C68" s="79">
        <v>312</v>
      </c>
      <c r="D68" s="79">
        <v>346</v>
      </c>
      <c r="E68" s="138" t="s">
        <v>210</v>
      </c>
      <c r="F68" s="328" t="s">
        <v>211</v>
      </c>
      <c r="G68" s="80">
        <v>223</v>
      </c>
      <c r="H68" s="80">
        <v>52</v>
      </c>
    </row>
    <row r="69" spans="1:8" ht="15">
      <c r="A69" s="137" t="s">
        <v>212</v>
      </c>
      <c r="B69" s="314" t="s">
        <v>213</v>
      </c>
      <c r="C69" s="79">
        <v>111</v>
      </c>
      <c r="D69" s="79">
        <v>8</v>
      </c>
      <c r="E69" s="142" t="s">
        <v>74</v>
      </c>
      <c r="F69" s="328" t="s">
        <v>214</v>
      </c>
      <c r="G69" s="80">
        <v>2573</v>
      </c>
      <c r="H69" s="80">
        <v>2608</v>
      </c>
    </row>
    <row r="70" spans="1:8" ht="15">
      <c r="A70" s="137" t="s">
        <v>215</v>
      </c>
      <c r="B70" s="314" t="s">
        <v>216</v>
      </c>
      <c r="C70" s="79">
        <f>4214+67</f>
        <v>4281</v>
      </c>
      <c r="D70" s="79">
        <v>2777</v>
      </c>
      <c r="E70" s="138" t="s">
        <v>217</v>
      </c>
      <c r="F70" s="328" t="s">
        <v>218</v>
      </c>
      <c r="G70" s="80"/>
      <c r="H70" s="80"/>
    </row>
    <row r="71" spans="1:18" ht="15">
      <c r="A71" s="137" t="s">
        <v>219</v>
      </c>
      <c r="B71" s="314" t="s">
        <v>220</v>
      </c>
      <c r="C71" s="79">
        <v>214</v>
      </c>
      <c r="D71" s="79">
        <v>241</v>
      </c>
      <c r="E71" s="144" t="s">
        <v>42</v>
      </c>
      <c r="F71" s="338" t="s">
        <v>221</v>
      </c>
      <c r="G71" s="89">
        <f>G59+G60+G61+G69+G70</f>
        <v>3514</v>
      </c>
      <c r="H71" s="89">
        <f>H59+H60+H61+H69+H70</f>
        <v>3346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0"/>
    </row>
    <row r="72" spans="1:8" ht="15">
      <c r="A72" s="137" t="s">
        <v>222</v>
      </c>
      <c r="B72" s="314" t="s">
        <v>223</v>
      </c>
      <c r="C72" s="79">
        <v>4</v>
      </c>
      <c r="D72" s="79">
        <v>44</v>
      </c>
      <c r="E72" s="139"/>
      <c r="F72" s="339"/>
      <c r="G72" s="152"/>
      <c r="H72" s="153"/>
    </row>
    <row r="73" spans="1:8" ht="15">
      <c r="A73" s="137" t="s">
        <v>224</v>
      </c>
      <c r="B73" s="314" t="s">
        <v>225</v>
      </c>
      <c r="C73" s="79"/>
      <c r="D73" s="79"/>
      <c r="E73" s="91"/>
      <c r="F73" s="340"/>
      <c r="G73" s="154"/>
      <c r="H73" s="155"/>
    </row>
    <row r="74" spans="1:8" ht="15">
      <c r="A74" s="137" t="s">
        <v>226</v>
      </c>
      <c r="B74" s="314" t="s">
        <v>227</v>
      </c>
      <c r="C74" s="79">
        <f>226+2</f>
        <v>228</v>
      </c>
      <c r="D74" s="79">
        <v>96</v>
      </c>
      <c r="E74" s="138" t="s">
        <v>228</v>
      </c>
      <c r="F74" s="341" t="s">
        <v>229</v>
      </c>
      <c r="G74" s="80"/>
      <c r="H74" s="80"/>
    </row>
    <row r="75" spans="1:15" ht="15">
      <c r="A75" s="137" t="s">
        <v>72</v>
      </c>
      <c r="B75" s="316" t="s">
        <v>230</v>
      </c>
      <c r="C75" s="83">
        <f>SUM(C67:C74)</f>
        <v>5554</v>
      </c>
      <c r="D75" s="83">
        <f>SUM(D67:D74)</f>
        <v>3958</v>
      </c>
      <c r="E75" s="142" t="s">
        <v>157</v>
      </c>
      <c r="F75" s="329" t="s">
        <v>231</v>
      </c>
      <c r="G75" s="80"/>
      <c r="H75" s="80"/>
      <c r="I75" s="160"/>
      <c r="J75" s="160"/>
      <c r="K75" s="160"/>
      <c r="L75" s="160"/>
      <c r="M75" s="160"/>
      <c r="N75" s="160"/>
      <c r="O75" s="160"/>
    </row>
    <row r="76" spans="1:8" ht="15">
      <c r="A76" s="137"/>
      <c r="B76" s="314"/>
      <c r="C76" s="143"/>
      <c r="D76" s="83"/>
      <c r="E76" s="138" t="s">
        <v>232</v>
      </c>
      <c r="F76" s="329" t="s">
        <v>233</v>
      </c>
      <c r="G76" s="80"/>
      <c r="H76" s="80"/>
    </row>
    <row r="77" spans="1:13" ht="15">
      <c r="A77" s="137" t="s">
        <v>234</v>
      </c>
      <c r="B77" s="314"/>
      <c r="C77" s="143"/>
      <c r="D77" s="83"/>
      <c r="E77" s="138"/>
      <c r="F77" s="342"/>
      <c r="G77" s="156"/>
      <c r="H77" s="157"/>
      <c r="M77" s="85"/>
    </row>
    <row r="78" spans="1:14" ht="15">
      <c r="A78" s="137" t="s">
        <v>235</v>
      </c>
      <c r="B78" s="314" t="s">
        <v>236</v>
      </c>
      <c r="C78" s="83">
        <f>SUM(C79:C81)</f>
        <v>54</v>
      </c>
      <c r="D78" s="83">
        <f>SUM(D79:D81)</f>
        <v>54</v>
      </c>
      <c r="E78" s="138"/>
      <c r="F78" s="333"/>
      <c r="G78" s="156"/>
      <c r="H78" s="157"/>
      <c r="I78" s="160"/>
      <c r="J78" s="160"/>
      <c r="K78" s="160"/>
      <c r="L78" s="160"/>
      <c r="M78" s="160"/>
      <c r="N78" s="160"/>
    </row>
    <row r="79" spans="1:18" ht="15">
      <c r="A79" s="137" t="s">
        <v>237</v>
      </c>
      <c r="B79" s="314" t="s">
        <v>238</v>
      </c>
      <c r="C79" s="79">
        <v>54</v>
      </c>
      <c r="D79" s="79">
        <v>54</v>
      </c>
      <c r="E79" s="142" t="s">
        <v>239</v>
      </c>
      <c r="F79" s="332" t="s">
        <v>240</v>
      </c>
      <c r="G79" s="90">
        <f>G71+G74+G75+G76</f>
        <v>3514</v>
      </c>
      <c r="H79" s="90">
        <f>H71+H74+H75+H76</f>
        <v>3346</v>
      </c>
      <c r="I79" s="160"/>
      <c r="J79" s="160"/>
      <c r="K79" s="160"/>
      <c r="L79" s="160"/>
      <c r="M79" s="160"/>
      <c r="N79" s="160"/>
      <c r="O79" s="160"/>
      <c r="P79" s="160"/>
      <c r="Q79" s="160"/>
      <c r="R79" s="160"/>
    </row>
    <row r="80" spans="1:8" ht="15">
      <c r="A80" s="137" t="s">
        <v>241</v>
      </c>
      <c r="B80" s="314" t="s">
        <v>242</v>
      </c>
      <c r="C80" s="79"/>
      <c r="D80" s="79"/>
      <c r="E80" s="138"/>
      <c r="F80" s="343"/>
      <c r="G80" s="158"/>
      <c r="H80" s="159"/>
    </row>
    <row r="81" spans="1:8" ht="15">
      <c r="A81" s="137" t="s">
        <v>243</v>
      </c>
      <c r="B81" s="314" t="s">
        <v>244</v>
      </c>
      <c r="C81" s="79"/>
      <c r="D81" s="79"/>
      <c r="E81" s="91"/>
      <c r="F81" s="344"/>
      <c r="G81" s="158"/>
      <c r="H81" s="159"/>
    </row>
    <row r="82" spans="1:8" ht="15">
      <c r="A82" s="137" t="s">
        <v>245</v>
      </c>
      <c r="B82" s="314" t="s">
        <v>246</v>
      </c>
      <c r="C82" s="79"/>
      <c r="D82" s="79"/>
      <c r="E82" s="150"/>
      <c r="F82" s="344"/>
      <c r="G82" s="158"/>
      <c r="H82" s="159"/>
    </row>
    <row r="83" spans="1:8" ht="15">
      <c r="A83" s="137" t="s">
        <v>129</v>
      </c>
      <c r="B83" s="314" t="s">
        <v>247</v>
      </c>
      <c r="C83" s="79"/>
      <c r="D83" s="79"/>
      <c r="E83" s="91"/>
      <c r="F83" s="344"/>
      <c r="G83" s="158"/>
      <c r="H83" s="159"/>
    </row>
    <row r="84" spans="1:14" ht="15">
      <c r="A84" s="137" t="s">
        <v>248</v>
      </c>
      <c r="B84" s="316" t="s">
        <v>249</v>
      </c>
      <c r="C84" s="83">
        <f>C83+C82+C78</f>
        <v>54</v>
      </c>
      <c r="D84" s="83">
        <f>D83+D82+D78</f>
        <v>54</v>
      </c>
      <c r="E84" s="150"/>
      <c r="F84" s="344"/>
      <c r="G84" s="158"/>
      <c r="H84" s="159"/>
      <c r="I84" s="160"/>
      <c r="J84" s="160"/>
      <c r="K84" s="160"/>
      <c r="L84" s="160"/>
      <c r="M84" s="160"/>
      <c r="N84" s="160"/>
    </row>
    <row r="85" spans="1:13" ht="15">
      <c r="A85" s="137"/>
      <c r="B85" s="316"/>
      <c r="C85" s="143"/>
      <c r="D85" s="83"/>
      <c r="E85" s="91"/>
      <c r="F85" s="344"/>
      <c r="G85" s="158"/>
      <c r="H85" s="159"/>
      <c r="M85" s="85"/>
    </row>
    <row r="86" spans="1:8" ht="15">
      <c r="A86" s="137" t="s">
        <v>250</v>
      </c>
      <c r="B86" s="314"/>
      <c r="C86" s="143"/>
      <c r="D86" s="83"/>
      <c r="E86" s="150"/>
      <c r="F86" s="344"/>
      <c r="G86" s="158"/>
      <c r="H86" s="159"/>
    </row>
    <row r="87" spans="1:13" ht="15">
      <c r="A87" s="137" t="s">
        <v>251</v>
      </c>
      <c r="B87" s="314" t="s">
        <v>252</v>
      </c>
      <c r="C87" s="79">
        <v>41</v>
      </c>
      <c r="D87" s="79">
        <v>65</v>
      </c>
      <c r="E87" s="91"/>
      <c r="F87" s="344"/>
      <c r="G87" s="158"/>
      <c r="H87" s="159"/>
      <c r="M87" s="85"/>
    </row>
    <row r="88" spans="1:8" ht="15">
      <c r="A88" s="137" t="s">
        <v>253</v>
      </c>
      <c r="B88" s="314" t="s">
        <v>254</v>
      </c>
      <c r="C88" s="79">
        <f>444+1500</f>
        <v>1944</v>
      </c>
      <c r="D88" s="79">
        <v>2113</v>
      </c>
      <c r="E88" s="150"/>
      <c r="F88" s="344"/>
      <c r="G88" s="158"/>
      <c r="H88" s="159"/>
    </row>
    <row r="89" spans="1:13" ht="15">
      <c r="A89" s="137" t="s">
        <v>255</v>
      </c>
      <c r="B89" s="314" t="s">
        <v>256</v>
      </c>
      <c r="C89" s="79"/>
      <c r="D89" s="79"/>
      <c r="E89" s="150"/>
      <c r="F89" s="344"/>
      <c r="G89" s="158"/>
      <c r="H89" s="159"/>
      <c r="M89" s="85"/>
    </row>
    <row r="90" spans="1:8" ht="15">
      <c r="A90" s="137" t="s">
        <v>257</v>
      </c>
      <c r="B90" s="314" t="s">
        <v>258</v>
      </c>
      <c r="C90" s="79">
        <v>10</v>
      </c>
      <c r="D90" s="79">
        <v>3</v>
      </c>
      <c r="E90" s="150"/>
      <c r="F90" s="344"/>
      <c r="G90" s="158"/>
      <c r="H90" s="159"/>
    </row>
    <row r="91" spans="1:14" ht="15">
      <c r="A91" s="137" t="s">
        <v>259</v>
      </c>
      <c r="B91" s="316" t="s">
        <v>260</v>
      </c>
      <c r="C91" s="83">
        <f>SUM(C87:C90)</f>
        <v>1995</v>
      </c>
      <c r="D91" s="83">
        <f>SUM(D87:D90)</f>
        <v>2181</v>
      </c>
      <c r="E91" s="150"/>
      <c r="F91" s="344"/>
      <c r="G91" s="158"/>
      <c r="H91" s="159"/>
      <c r="I91" s="160"/>
      <c r="J91" s="160"/>
      <c r="K91" s="160"/>
      <c r="L91" s="160"/>
      <c r="M91" s="161"/>
      <c r="N91" s="160"/>
    </row>
    <row r="92" spans="1:8" ht="15">
      <c r="A92" s="137" t="s">
        <v>261</v>
      </c>
      <c r="B92" s="316" t="s">
        <v>262</v>
      </c>
      <c r="C92" s="79"/>
      <c r="D92" s="79"/>
      <c r="E92" s="150"/>
      <c r="F92" s="344"/>
      <c r="G92" s="158"/>
      <c r="H92" s="159"/>
    </row>
    <row r="93" spans="1:14" ht="15">
      <c r="A93" s="137" t="s">
        <v>263</v>
      </c>
      <c r="B93" s="320" t="s">
        <v>264</v>
      </c>
      <c r="C93" s="83">
        <f>C64+C75+C84+C91+C92</f>
        <v>7957</v>
      </c>
      <c r="D93" s="83">
        <f>D64+D75+D84+D91+D92</f>
        <v>6553</v>
      </c>
      <c r="E93" s="91"/>
      <c r="F93" s="344"/>
      <c r="G93" s="158"/>
      <c r="H93" s="159"/>
      <c r="I93" s="160"/>
      <c r="J93" s="160"/>
      <c r="K93" s="160"/>
      <c r="L93" s="160"/>
      <c r="M93" s="161"/>
      <c r="N93" s="160"/>
    </row>
    <row r="94" spans="1:18" ht="26.25" thickBot="1">
      <c r="A94" s="278" t="s">
        <v>265</v>
      </c>
      <c r="B94" s="321" t="s">
        <v>266</v>
      </c>
      <c r="C94" s="92">
        <f>C93+C55</f>
        <v>116177</v>
      </c>
      <c r="D94" s="92">
        <f>D93+D55</f>
        <v>116166</v>
      </c>
      <c r="E94" s="277" t="s">
        <v>267</v>
      </c>
      <c r="F94" s="345" t="s">
        <v>268</v>
      </c>
      <c r="G94" s="276">
        <f>G36+G39+G55+G79</f>
        <v>116177</v>
      </c>
      <c r="H94" s="276">
        <f>H36+H39+H55+H79</f>
        <v>116166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</row>
    <row r="95" spans="1:18" ht="14.25">
      <c r="A95" s="356"/>
      <c r="B95" s="357"/>
      <c r="C95" s="358"/>
      <c r="D95" s="358"/>
      <c r="E95" s="359"/>
      <c r="F95" s="360"/>
      <c r="G95" s="358"/>
      <c r="H95" s="358"/>
      <c r="I95" s="160"/>
      <c r="J95" s="160"/>
      <c r="K95" s="160"/>
      <c r="L95" s="160"/>
      <c r="M95" s="160"/>
      <c r="N95" s="160"/>
      <c r="O95" s="160"/>
      <c r="P95" s="160"/>
      <c r="Q95" s="160"/>
      <c r="R95" s="160"/>
    </row>
    <row r="96" spans="1:13" ht="15">
      <c r="A96" s="93"/>
      <c r="B96" s="322"/>
      <c r="C96" s="93"/>
      <c r="D96" s="93"/>
      <c r="E96" s="94"/>
      <c r="F96" s="346"/>
      <c r="G96" s="75"/>
      <c r="H96" s="76"/>
      <c r="M96" s="85"/>
    </row>
    <row r="97" spans="1:8" ht="15">
      <c r="A97" s="42" t="s">
        <v>524</v>
      </c>
      <c r="C97" s="42" t="s">
        <v>378</v>
      </c>
      <c r="D97" s="3"/>
      <c r="E97" s="42" t="s">
        <v>520</v>
      </c>
      <c r="F97" s="303"/>
      <c r="G97" s="96"/>
      <c r="H97" s="97"/>
    </row>
    <row r="98" spans="1:5" ht="12.75">
      <c r="A98" s="98"/>
      <c r="B98" s="324"/>
      <c r="C98" s="305" t="s">
        <v>521</v>
      </c>
      <c r="D98" s="305"/>
      <c r="E98" s="208" t="s">
        <v>519</v>
      </c>
    </row>
    <row r="99" ht="12.75">
      <c r="E99" s="208"/>
    </row>
    <row r="100" ht="12.75">
      <c r="E100" s="100"/>
    </row>
    <row r="102" ht="12.75">
      <c r="M102" s="85"/>
    </row>
    <row r="104" ht="12.75">
      <c r="M104" s="85"/>
    </row>
    <row r="106" spans="5:13" ht="12.75">
      <c r="E106" s="100"/>
      <c r="M106" s="85"/>
    </row>
    <row r="108" spans="5:13" ht="12.75">
      <c r="E108" s="100"/>
      <c r="M108" s="85"/>
    </row>
    <row r="116" ht="12.75">
      <c r="E116" s="100"/>
    </row>
    <row r="118" spans="5:13" ht="12.75">
      <c r="E118" s="100"/>
      <c r="M118" s="85"/>
    </row>
    <row r="120" spans="5:13" ht="12.75">
      <c r="E120" s="100"/>
      <c r="M120" s="85"/>
    </row>
    <row r="122" ht="12.75">
      <c r="E122" s="100"/>
    </row>
    <row r="124" spans="5:13" ht="12.75">
      <c r="E124" s="100"/>
      <c r="M124" s="85"/>
    </row>
    <row r="126" spans="5:13" ht="12.75">
      <c r="E126" s="100"/>
      <c r="M126" s="85"/>
    </row>
    <row r="128" ht="12.75">
      <c r="M128" s="85"/>
    </row>
    <row r="130" ht="12.75">
      <c r="M130" s="85"/>
    </row>
    <row r="132" ht="12.75">
      <c r="M132" s="85"/>
    </row>
    <row r="134" spans="5:13" ht="12.75">
      <c r="E134" s="100"/>
      <c r="M134" s="85"/>
    </row>
    <row r="136" spans="5:13" ht="12.75">
      <c r="E136" s="100"/>
      <c r="M136" s="85"/>
    </row>
    <row r="138" spans="5:13" ht="12.75">
      <c r="E138" s="100"/>
      <c r="M138" s="85"/>
    </row>
    <row r="140" spans="5:13" ht="12.75">
      <c r="E140" s="100"/>
      <c r="M140" s="85"/>
    </row>
    <row r="142" ht="12.75">
      <c r="E142" s="100"/>
    </row>
    <row r="144" ht="12.75">
      <c r="E144" s="100"/>
    </row>
    <row r="146" ht="12.75">
      <c r="E146" s="100"/>
    </row>
    <row r="148" spans="5:13" ht="12.75">
      <c r="E148" s="100"/>
      <c r="M148" s="85"/>
    </row>
    <row r="150" ht="12.75">
      <c r="M150" s="85"/>
    </row>
    <row r="152" ht="12.75">
      <c r="M152" s="85"/>
    </row>
    <row r="158" ht="12.75">
      <c r="E158" s="100"/>
    </row>
    <row r="160" ht="12.75">
      <c r="E160" s="100"/>
    </row>
    <row r="162" ht="12.75">
      <c r="E162" s="100"/>
    </row>
    <row r="164" ht="12.75">
      <c r="E164" s="100"/>
    </row>
    <row r="166" ht="12.75">
      <c r="E166" s="100"/>
    </row>
    <row r="174" ht="12.75">
      <c r="E174" s="100"/>
    </row>
    <row r="176" ht="12.75">
      <c r="E176" s="100"/>
    </row>
    <row r="178" ht="12.75">
      <c r="E178" s="100"/>
    </row>
    <row r="180" ht="12.75">
      <c r="E180" s="100"/>
    </row>
    <row r="184" ht="12.75">
      <c r="E184" s="100"/>
    </row>
  </sheetData>
  <sheetProtection/>
  <mergeCells count="6">
    <mergeCell ref="C98:D98"/>
    <mergeCell ref="F4:G4"/>
    <mergeCell ref="A1:H1"/>
    <mergeCell ref="B3:E3"/>
    <mergeCell ref="B4:C4"/>
    <mergeCell ref="B5:C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1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1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tabSelected="1" zoomScalePageLayoutView="0" workbookViewId="0" topLeftCell="A1">
      <selection activeCell="D22" sqref="D22"/>
    </sheetView>
  </sheetViews>
  <sheetFormatPr defaultColWidth="9.25390625" defaultRowHeight="12.75"/>
  <cols>
    <col min="1" max="1" width="49.375" style="33" customWidth="1"/>
    <col min="2" max="2" width="9.00390625" style="33" customWidth="1"/>
    <col min="3" max="4" width="11.875" style="27" customWidth="1"/>
    <col min="5" max="5" width="42.75390625" style="33" customWidth="1"/>
    <col min="6" max="6" width="9.00390625" style="33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62" t="s">
        <v>269</v>
      </c>
      <c r="B1" s="162"/>
      <c r="C1" s="28"/>
      <c r="D1" s="163"/>
      <c r="E1" s="164"/>
      <c r="F1" s="165"/>
      <c r="G1" s="166"/>
      <c r="H1" s="166"/>
    </row>
    <row r="2" spans="1:8" ht="15" customHeight="1">
      <c r="A2" s="8" t="s">
        <v>527</v>
      </c>
      <c r="B2" s="347" t="str">
        <f>'справка №1 СЧЕТОВОДЕН  БАЛАНС'!B3:E3</f>
        <v>"АЛБЕНА ИНВЕСТ - ХОЛДИНГ"АД</v>
      </c>
      <c r="C2" s="347"/>
      <c r="D2" s="347"/>
      <c r="E2" s="347"/>
      <c r="F2" s="165"/>
      <c r="G2" s="167" t="s">
        <v>515</v>
      </c>
      <c r="H2" s="167"/>
    </row>
    <row r="3" spans="1:8" ht="13.5" customHeight="1">
      <c r="A3" s="265" t="s">
        <v>532</v>
      </c>
      <c r="B3" s="347" t="str">
        <f>'справка №1 СЧЕТОВОДЕН  БАЛАНС'!B4:C4</f>
        <v>КОНСОЛИДИРАН</v>
      </c>
      <c r="C3" s="347"/>
      <c r="D3" s="347"/>
      <c r="E3" s="29"/>
      <c r="F3" s="165"/>
      <c r="G3" s="168" t="s">
        <v>516</v>
      </c>
      <c r="H3" s="168"/>
    </row>
    <row r="4" spans="1:8" ht="17.25" customHeight="1">
      <c r="A4" s="8" t="s">
        <v>531</v>
      </c>
      <c r="B4" s="348" t="str">
        <f>'справка №1 СЧЕТОВОДЕН  БАЛАНС'!B5:C5</f>
        <v>31.03.2014 г.</v>
      </c>
      <c r="C4" s="348"/>
      <c r="D4" s="169"/>
      <c r="E4" s="29"/>
      <c r="F4" s="165"/>
      <c r="G4" s="166"/>
      <c r="H4" s="170" t="s">
        <v>270</v>
      </c>
    </row>
    <row r="5" spans="1:8" ht="24">
      <c r="A5" s="171" t="s">
        <v>271</v>
      </c>
      <c r="B5" s="172" t="s">
        <v>4</v>
      </c>
      <c r="C5" s="171" t="s">
        <v>5</v>
      </c>
      <c r="D5" s="173" t="s">
        <v>9</v>
      </c>
      <c r="E5" s="171" t="s">
        <v>272</v>
      </c>
      <c r="F5" s="172" t="s">
        <v>4</v>
      </c>
      <c r="G5" s="171" t="s">
        <v>5</v>
      </c>
      <c r="H5" s="171" t="s">
        <v>9</v>
      </c>
    </row>
    <row r="6" spans="1:8" ht="12">
      <c r="A6" s="174" t="s">
        <v>10</v>
      </c>
      <c r="B6" s="174" t="s">
        <v>11</v>
      </c>
      <c r="C6" s="174">
        <v>1</v>
      </c>
      <c r="D6" s="174">
        <v>2</v>
      </c>
      <c r="E6" s="174" t="s">
        <v>10</v>
      </c>
      <c r="F6" s="171" t="s">
        <v>11</v>
      </c>
      <c r="G6" s="171">
        <v>1</v>
      </c>
      <c r="H6" s="171">
        <v>2</v>
      </c>
    </row>
    <row r="7" spans="1:8" ht="12">
      <c r="A7" s="62" t="s">
        <v>273</v>
      </c>
      <c r="B7" s="62"/>
      <c r="C7" s="50"/>
      <c r="D7" s="50"/>
      <c r="E7" s="62" t="s">
        <v>274</v>
      </c>
      <c r="F7" s="175"/>
      <c r="G7" s="53"/>
      <c r="H7" s="53"/>
    </row>
    <row r="8" spans="1:8" ht="12">
      <c r="A8" s="176" t="s">
        <v>275</v>
      </c>
      <c r="B8" s="176"/>
      <c r="C8" s="177"/>
      <c r="D8" s="47"/>
      <c r="E8" s="176" t="s">
        <v>276</v>
      </c>
      <c r="F8" s="175"/>
      <c r="G8" s="53"/>
      <c r="H8" s="53"/>
    </row>
    <row r="9" spans="1:8" ht="12">
      <c r="A9" s="178" t="s">
        <v>277</v>
      </c>
      <c r="B9" s="179" t="s">
        <v>278</v>
      </c>
      <c r="C9" s="43">
        <v>191</v>
      </c>
      <c r="D9" s="43">
        <v>202</v>
      </c>
      <c r="E9" s="178" t="s">
        <v>279</v>
      </c>
      <c r="F9" s="180" t="s">
        <v>280</v>
      </c>
      <c r="G9" s="52"/>
      <c r="H9" s="52">
        <v>2</v>
      </c>
    </row>
    <row r="10" spans="1:8" ht="12">
      <c r="A10" s="178" t="s">
        <v>281</v>
      </c>
      <c r="B10" s="179" t="s">
        <v>282</v>
      </c>
      <c r="C10" s="43">
        <v>272</v>
      </c>
      <c r="D10" s="43">
        <v>181</v>
      </c>
      <c r="E10" s="178" t="s">
        <v>283</v>
      </c>
      <c r="F10" s="180" t="s">
        <v>284</v>
      </c>
      <c r="G10" s="52">
        <v>64</v>
      </c>
      <c r="H10" s="52">
        <v>268</v>
      </c>
    </row>
    <row r="11" spans="1:8" ht="12">
      <c r="A11" s="178" t="s">
        <v>285</v>
      </c>
      <c r="B11" s="179" t="s">
        <v>286</v>
      </c>
      <c r="C11" s="43">
        <v>206</v>
      </c>
      <c r="D11" s="43">
        <v>198</v>
      </c>
      <c r="E11" s="181" t="s">
        <v>287</v>
      </c>
      <c r="F11" s="180" t="s">
        <v>288</v>
      </c>
      <c r="G11" s="52">
        <v>673</v>
      </c>
      <c r="H11" s="52">
        <v>469</v>
      </c>
    </row>
    <row r="12" spans="1:10" ht="12">
      <c r="A12" s="178" t="s">
        <v>289</v>
      </c>
      <c r="B12" s="179" t="s">
        <v>290</v>
      </c>
      <c r="C12" s="43">
        <v>279</v>
      </c>
      <c r="D12" s="43">
        <v>268</v>
      </c>
      <c r="E12" s="181" t="s">
        <v>74</v>
      </c>
      <c r="F12" s="180" t="s">
        <v>291</v>
      </c>
      <c r="G12" s="52">
        <f>69+3</f>
        <v>72</v>
      </c>
      <c r="H12" s="52">
        <v>158</v>
      </c>
      <c r="I12" s="283"/>
      <c r="J12" s="284"/>
    </row>
    <row r="13" spans="1:18" ht="12">
      <c r="A13" s="178" t="s">
        <v>292</v>
      </c>
      <c r="B13" s="179" t="s">
        <v>293</v>
      </c>
      <c r="C13" s="43">
        <v>48</v>
      </c>
      <c r="D13" s="43">
        <v>45</v>
      </c>
      <c r="E13" s="182" t="s">
        <v>47</v>
      </c>
      <c r="F13" s="183" t="s">
        <v>294</v>
      </c>
      <c r="G13" s="53">
        <f>SUM(G9:G12)</f>
        <v>809</v>
      </c>
      <c r="H13" s="53">
        <f>SUM(H9:H12)</f>
        <v>897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8" ht="12">
      <c r="A14" s="178" t="s">
        <v>295</v>
      </c>
      <c r="B14" s="179" t="s">
        <v>296</v>
      </c>
      <c r="C14" s="43">
        <v>34</v>
      </c>
      <c r="D14" s="43">
        <v>52</v>
      </c>
      <c r="E14" s="181"/>
      <c r="F14" s="184"/>
      <c r="G14" s="205"/>
      <c r="H14" s="205"/>
    </row>
    <row r="15" spans="1:8" ht="24">
      <c r="A15" s="178" t="s">
        <v>297</v>
      </c>
      <c r="B15" s="179" t="s">
        <v>298</v>
      </c>
      <c r="C15" s="44"/>
      <c r="D15" s="44">
        <v>1</v>
      </c>
      <c r="E15" s="176" t="s">
        <v>299</v>
      </c>
      <c r="F15" s="185" t="s">
        <v>300</v>
      </c>
      <c r="G15" s="52"/>
      <c r="H15" s="52">
        <v>1</v>
      </c>
    </row>
    <row r="16" spans="1:8" ht="12">
      <c r="A16" s="178" t="s">
        <v>301</v>
      </c>
      <c r="B16" s="179" t="s">
        <v>302</v>
      </c>
      <c r="C16" s="44">
        <v>14</v>
      </c>
      <c r="D16" s="44">
        <v>15</v>
      </c>
      <c r="E16" s="178" t="s">
        <v>303</v>
      </c>
      <c r="F16" s="184" t="s">
        <v>304</v>
      </c>
      <c r="G16" s="54"/>
      <c r="H16" s="54">
        <v>1</v>
      </c>
    </row>
    <row r="17" spans="1:8" ht="12">
      <c r="A17" s="186" t="s">
        <v>305</v>
      </c>
      <c r="B17" s="179" t="s">
        <v>306</v>
      </c>
      <c r="C17" s="45"/>
      <c r="D17" s="45"/>
      <c r="E17" s="176"/>
      <c r="F17" s="175"/>
      <c r="G17" s="205"/>
      <c r="H17" s="205"/>
    </row>
    <row r="18" spans="1:8" ht="12">
      <c r="A18" s="186" t="s">
        <v>307</v>
      </c>
      <c r="B18" s="179" t="s">
        <v>308</v>
      </c>
      <c r="C18" s="45"/>
      <c r="D18" s="45"/>
      <c r="E18" s="176" t="s">
        <v>309</v>
      </c>
      <c r="F18" s="175"/>
      <c r="G18" s="205"/>
      <c r="H18" s="205"/>
    </row>
    <row r="19" spans="1:15" ht="12">
      <c r="A19" s="182" t="s">
        <v>47</v>
      </c>
      <c r="B19" s="187" t="s">
        <v>310</v>
      </c>
      <c r="C19" s="46">
        <f>SUM(C9:C15)+C16</f>
        <v>1044</v>
      </c>
      <c r="D19" s="46">
        <f>SUM(D9:D15)+D16</f>
        <v>962</v>
      </c>
      <c r="E19" s="188" t="s">
        <v>311</v>
      </c>
      <c r="F19" s="184" t="s">
        <v>312</v>
      </c>
      <c r="G19" s="52">
        <v>70</v>
      </c>
      <c r="H19" s="52">
        <v>92</v>
      </c>
      <c r="I19" s="64"/>
      <c r="J19" s="64"/>
      <c r="K19" s="64"/>
      <c r="L19" s="64"/>
      <c r="M19" s="64"/>
      <c r="N19" s="64"/>
      <c r="O19" s="64"/>
    </row>
    <row r="20" spans="1:8" ht="12">
      <c r="A20" s="176"/>
      <c r="B20" s="179"/>
      <c r="C20" s="204"/>
      <c r="D20" s="204"/>
      <c r="E20" s="189" t="s">
        <v>313</v>
      </c>
      <c r="F20" s="184" t="s">
        <v>314</v>
      </c>
      <c r="G20" s="52"/>
      <c r="H20" s="52"/>
    </row>
    <row r="21" spans="1:8" ht="24">
      <c r="A21" s="176" t="s">
        <v>315</v>
      </c>
      <c r="B21" s="190"/>
      <c r="C21" s="204"/>
      <c r="D21" s="204"/>
      <c r="E21" s="178" t="s">
        <v>316</v>
      </c>
      <c r="F21" s="184" t="s">
        <v>317</v>
      </c>
      <c r="G21" s="52"/>
      <c r="H21" s="52"/>
    </row>
    <row r="22" spans="1:8" ht="24">
      <c r="A22" s="175" t="s">
        <v>318</v>
      </c>
      <c r="B22" s="190" t="s">
        <v>319</v>
      </c>
      <c r="C22" s="43">
        <v>2</v>
      </c>
      <c r="D22" s="43">
        <v>2</v>
      </c>
      <c r="E22" s="188" t="s">
        <v>320</v>
      </c>
      <c r="F22" s="184" t="s">
        <v>321</v>
      </c>
      <c r="G22" s="52"/>
      <c r="H22" s="52"/>
    </row>
    <row r="23" spans="1:8" ht="24">
      <c r="A23" s="178" t="s">
        <v>322</v>
      </c>
      <c r="B23" s="190" t="s">
        <v>323</v>
      </c>
      <c r="C23" s="43"/>
      <c r="D23" s="43"/>
      <c r="E23" s="178" t="s">
        <v>324</v>
      </c>
      <c r="F23" s="184" t="s">
        <v>325</v>
      </c>
      <c r="G23" s="52"/>
      <c r="H23" s="52"/>
    </row>
    <row r="24" spans="1:18" ht="12">
      <c r="A24" s="178" t="s">
        <v>326</v>
      </c>
      <c r="B24" s="190" t="s">
        <v>327</v>
      </c>
      <c r="C24" s="43"/>
      <c r="D24" s="43">
        <v>1</v>
      </c>
      <c r="E24" s="182" t="s">
        <v>99</v>
      </c>
      <c r="F24" s="185" t="s">
        <v>328</v>
      </c>
      <c r="G24" s="53">
        <f>SUM(G19:G23)</f>
        <v>70</v>
      </c>
      <c r="H24" s="53">
        <f>SUM(H19:H23)</f>
        <v>92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8" ht="12">
      <c r="A25" s="178" t="s">
        <v>74</v>
      </c>
      <c r="B25" s="190" t="s">
        <v>329</v>
      </c>
      <c r="C25" s="43">
        <v>1</v>
      </c>
      <c r="D25" s="43">
        <v>3</v>
      </c>
      <c r="E25" s="189"/>
      <c r="F25" s="175"/>
      <c r="G25" s="205"/>
      <c r="H25" s="205"/>
    </row>
    <row r="26" spans="1:14" ht="12">
      <c r="A26" s="182" t="s">
        <v>72</v>
      </c>
      <c r="B26" s="191" t="s">
        <v>330</v>
      </c>
      <c r="C26" s="46">
        <f>SUM(C22:C25)</f>
        <v>3</v>
      </c>
      <c r="D26" s="46">
        <f>SUM(D22:D25)</f>
        <v>6</v>
      </c>
      <c r="E26" s="178"/>
      <c r="F26" s="175"/>
      <c r="G26" s="205"/>
      <c r="H26" s="205"/>
      <c r="I26" s="64"/>
      <c r="J26" s="64"/>
      <c r="K26" s="64"/>
      <c r="L26" s="64"/>
      <c r="M26" s="64"/>
      <c r="N26" s="64"/>
    </row>
    <row r="27" spans="1:8" ht="12">
      <c r="A27" s="182"/>
      <c r="B27" s="191"/>
      <c r="C27" s="204"/>
      <c r="D27" s="204"/>
      <c r="E27" s="178"/>
      <c r="F27" s="175"/>
      <c r="G27" s="205"/>
      <c r="H27" s="205"/>
    </row>
    <row r="28" spans="1:18" ht="12">
      <c r="A28" s="62" t="s">
        <v>331</v>
      </c>
      <c r="B28" s="172" t="s">
        <v>332</v>
      </c>
      <c r="C28" s="282">
        <f>C26+C19</f>
        <v>1047</v>
      </c>
      <c r="D28" s="282">
        <f>D26+D19</f>
        <v>968</v>
      </c>
      <c r="E28" s="62" t="s">
        <v>333</v>
      </c>
      <c r="F28" s="280" t="s">
        <v>334</v>
      </c>
      <c r="G28" s="281">
        <f>G13+G15+G24</f>
        <v>879</v>
      </c>
      <c r="H28" s="281">
        <f>H13+H15+H24</f>
        <v>990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8" ht="12">
      <c r="A29" s="62"/>
      <c r="B29" s="172"/>
      <c r="C29" s="204"/>
      <c r="D29" s="204"/>
      <c r="E29" s="62"/>
      <c r="F29" s="184"/>
      <c r="G29" s="205"/>
      <c r="H29" s="205"/>
    </row>
    <row r="30" spans="1:18" ht="12">
      <c r="A30" s="62" t="s">
        <v>335</v>
      </c>
      <c r="B30" s="172" t="s">
        <v>336</v>
      </c>
      <c r="C30" s="282">
        <f>IF((G28-C28)&gt;0,G28-C28,IF((G28-C28)=0,0,0))</f>
        <v>0</v>
      </c>
      <c r="D30" s="282">
        <f>IF((H28-D28)&gt;0,H28-D28,IF((H28-D28)=0,0,0))</f>
        <v>22</v>
      </c>
      <c r="E30" s="62" t="s">
        <v>337</v>
      </c>
      <c r="F30" s="185" t="s">
        <v>338</v>
      </c>
      <c r="G30" s="55">
        <f>IF((C28-G28)&gt;0,C28-G28,IF((C28-G28)=0,0,0))</f>
        <v>168</v>
      </c>
      <c r="H30" s="55">
        <f>IF((D28-H28)&gt;0,D28-H28,IF((D28-H28)=0,0,0))</f>
        <v>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8" ht="36">
      <c r="A31" s="192" t="s">
        <v>339</v>
      </c>
      <c r="B31" s="191" t="s">
        <v>340</v>
      </c>
      <c r="C31" s="43"/>
      <c r="D31" s="43"/>
      <c r="E31" s="176" t="s">
        <v>341</v>
      </c>
      <c r="F31" s="184" t="s">
        <v>342</v>
      </c>
      <c r="G31" s="52">
        <v>11</v>
      </c>
      <c r="H31" s="52"/>
    </row>
    <row r="32" spans="1:8" ht="12">
      <c r="A32" s="176" t="s">
        <v>343</v>
      </c>
      <c r="B32" s="193" t="s">
        <v>344</v>
      </c>
      <c r="C32" s="43"/>
      <c r="D32" s="43"/>
      <c r="E32" s="176" t="s">
        <v>345</v>
      </c>
      <c r="F32" s="184" t="s">
        <v>346</v>
      </c>
      <c r="G32" s="52"/>
      <c r="H32" s="52"/>
    </row>
    <row r="33" spans="1:18" ht="12">
      <c r="A33" s="194" t="s">
        <v>347</v>
      </c>
      <c r="B33" s="191" t="s">
        <v>348</v>
      </c>
      <c r="C33" s="46">
        <f>C28+C31+C32</f>
        <v>1047</v>
      </c>
      <c r="D33" s="46">
        <f>D28+D31+D32</f>
        <v>968</v>
      </c>
      <c r="E33" s="62" t="s">
        <v>349</v>
      </c>
      <c r="F33" s="185" t="s">
        <v>350</v>
      </c>
      <c r="G33" s="55">
        <f>G32+G31+G28</f>
        <v>890</v>
      </c>
      <c r="H33" s="55">
        <f>H32+H31+H28</f>
        <v>990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12">
      <c r="A34" s="194" t="s">
        <v>351</v>
      </c>
      <c r="B34" s="172" t="s">
        <v>352</v>
      </c>
      <c r="C34" s="355">
        <f>G33-C33</f>
        <v>-157</v>
      </c>
      <c r="D34" s="47">
        <f>H33-D33</f>
        <v>22</v>
      </c>
      <c r="E34" s="194" t="s">
        <v>353</v>
      </c>
      <c r="F34" s="185" t="s">
        <v>354</v>
      </c>
      <c r="G34" s="53">
        <f>IF((C33-G33)&gt;0,C33-G33,0)</f>
        <v>157</v>
      </c>
      <c r="H34" s="53">
        <f>IF((D33-H33)&gt;0,D33-H33,0)</f>
        <v>0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4" ht="12">
      <c r="A35" s="176" t="s">
        <v>355</v>
      </c>
      <c r="B35" s="191" t="s">
        <v>356</v>
      </c>
      <c r="C35" s="46">
        <f>SUM(C36:C38)</f>
        <v>0</v>
      </c>
      <c r="D35" s="46">
        <f>SUM(D36:D38)</f>
        <v>0</v>
      </c>
      <c r="E35" s="195"/>
      <c r="F35" s="175"/>
      <c r="G35" s="205"/>
      <c r="H35" s="205"/>
      <c r="I35" s="64"/>
      <c r="J35" s="64"/>
      <c r="K35" s="64"/>
      <c r="L35" s="64"/>
      <c r="M35" s="64"/>
      <c r="N35" s="64"/>
    </row>
    <row r="36" spans="1:8" ht="12">
      <c r="A36" s="196" t="s">
        <v>357</v>
      </c>
      <c r="B36" s="190" t="s">
        <v>358</v>
      </c>
      <c r="C36" s="43"/>
      <c r="D36" s="43"/>
      <c r="E36" s="195"/>
      <c r="F36" s="175"/>
      <c r="G36" s="205"/>
      <c r="H36" s="205"/>
    </row>
    <row r="37" spans="1:8" ht="24">
      <c r="A37" s="196" t="s">
        <v>359</v>
      </c>
      <c r="B37" s="197" t="s">
        <v>360</v>
      </c>
      <c r="C37" s="251"/>
      <c r="D37" s="251"/>
      <c r="E37" s="195"/>
      <c r="F37" s="198"/>
      <c r="G37" s="205"/>
      <c r="H37" s="205"/>
    </row>
    <row r="38" spans="1:8" ht="12">
      <c r="A38" s="199" t="s">
        <v>361</v>
      </c>
      <c r="B38" s="197" t="s">
        <v>362</v>
      </c>
      <c r="C38" s="61"/>
      <c r="D38" s="61"/>
      <c r="E38" s="195"/>
      <c r="F38" s="198"/>
      <c r="G38" s="205"/>
      <c r="H38" s="205"/>
    </row>
    <row r="39" spans="1:18" ht="12">
      <c r="A39" s="200" t="s">
        <v>363</v>
      </c>
      <c r="B39" s="66" t="s">
        <v>364</v>
      </c>
      <c r="C39" s="49">
        <f>IF((C34-C35)&gt;0,C34-C35,0)</f>
        <v>0</v>
      </c>
      <c r="D39" s="49">
        <f>IF((D34-D35)&gt;0,D34-D35,0)</f>
        <v>22</v>
      </c>
      <c r="E39" s="201" t="s">
        <v>365</v>
      </c>
      <c r="F39" s="63" t="s">
        <v>366</v>
      </c>
      <c r="G39" s="56">
        <f>IF(C39&gt;0,0,G34+C35)</f>
        <v>157</v>
      </c>
      <c r="H39" s="56">
        <f>IF(D39&gt;0,0,H34+D35)</f>
        <v>0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8" ht="12">
      <c r="A40" s="62" t="s">
        <v>367</v>
      </c>
      <c r="B40" s="174" t="s">
        <v>368</v>
      </c>
      <c r="C40" s="48"/>
      <c r="D40" s="48"/>
      <c r="E40" s="62" t="s">
        <v>367</v>
      </c>
      <c r="F40" s="63" t="s">
        <v>369</v>
      </c>
      <c r="G40" s="52">
        <v>58</v>
      </c>
      <c r="H40" s="52"/>
    </row>
    <row r="41" spans="1:18" ht="12">
      <c r="A41" s="62" t="s">
        <v>370</v>
      </c>
      <c r="B41" s="171" t="s">
        <v>371</v>
      </c>
      <c r="C41" s="50">
        <f>C39</f>
        <v>0</v>
      </c>
      <c r="D41" s="50">
        <f>D39-D40</f>
        <v>22</v>
      </c>
      <c r="E41" s="62" t="s">
        <v>372</v>
      </c>
      <c r="F41" s="63" t="s">
        <v>373</v>
      </c>
      <c r="G41" s="55"/>
      <c r="H41" s="55">
        <v>-6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2">
      <c r="A42" s="65" t="s">
        <v>374</v>
      </c>
      <c r="B42" s="171" t="s">
        <v>375</v>
      </c>
      <c r="C42" s="51">
        <f>C33+C35+C39</f>
        <v>1047</v>
      </c>
      <c r="D42" s="51">
        <f>D33+D35+D39</f>
        <v>990</v>
      </c>
      <c r="E42" s="65" t="s">
        <v>376</v>
      </c>
      <c r="F42" s="66" t="s">
        <v>377</v>
      </c>
      <c r="G42" s="55">
        <f>G39+G33</f>
        <v>1047</v>
      </c>
      <c r="H42" s="55">
        <f>H39+H33</f>
        <v>990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8" ht="12">
      <c r="A43" s="202"/>
      <c r="B43" s="241"/>
      <c r="C43" s="242"/>
      <c r="D43" s="242"/>
      <c r="E43" s="243"/>
      <c r="F43" s="244"/>
      <c r="G43" s="245"/>
      <c r="H43" s="245"/>
    </row>
    <row r="44" spans="1:15" ht="12">
      <c r="A44" s="203" t="str">
        <f>'справка №1 СЧЕТОВОДЕН  БАЛАНС'!A97</f>
        <v>Дата на съставяне: 28.05.2014г.</v>
      </c>
      <c r="B44" s="246"/>
      <c r="C44" s="247" t="s">
        <v>378</v>
      </c>
      <c r="D44" s="247"/>
      <c r="E44" s="248" t="s">
        <v>520</v>
      </c>
      <c r="F44" s="244"/>
      <c r="G44" s="249"/>
      <c r="H44" s="249"/>
      <c r="I44" s="64"/>
      <c r="J44" s="64"/>
      <c r="K44" s="64"/>
      <c r="L44" s="64"/>
      <c r="M44" s="64"/>
      <c r="N44" s="64"/>
      <c r="O44" s="64"/>
    </row>
    <row r="45" spans="1:8" ht="12.75" customHeight="1">
      <c r="A45" s="32"/>
      <c r="B45" s="250"/>
      <c r="C45" s="305" t="s">
        <v>521</v>
      </c>
      <c r="D45" s="305"/>
      <c r="E45" s="208" t="s">
        <v>518</v>
      </c>
      <c r="F45" s="244"/>
      <c r="G45" s="249"/>
      <c r="H45" s="249"/>
    </row>
    <row r="46" spans="1:8" ht="12">
      <c r="A46" s="32"/>
      <c r="B46" s="250"/>
      <c r="C46" s="245"/>
      <c r="D46" s="245"/>
      <c r="E46" s="70"/>
      <c r="F46" s="244"/>
      <c r="G46" s="249"/>
      <c r="H46" s="249"/>
    </row>
    <row r="47" spans="1:8" ht="12">
      <c r="A47" s="30"/>
      <c r="B47" s="244"/>
      <c r="C47" s="245"/>
      <c r="D47" s="245"/>
      <c r="E47" s="244"/>
      <c r="F47" s="244"/>
      <c r="G47" s="249"/>
      <c r="H47" s="249"/>
    </row>
    <row r="48" spans="1:8" ht="12">
      <c r="A48" s="30"/>
      <c r="B48" s="244"/>
      <c r="C48" s="245"/>
      <c r="D48" s="245"/>
      <c r="E48" s="244"/>
      <c r="F48" s="244"/>
      <c r="G48" s="249"/>
      <c r="H48" s="249"/>
    </row>
    <row r="49" spans="1:8" ht="12">
      <c r="A49" s="30"/>
      <c r="B49" s="244"/>
      <c r="C49" s="245"/>
      <c r="D49" s="245"/>
      <c r="E49" s="244"/>
      <c r="F49" s="244"/>
      <c r="G49" s="249"/>
      <c r="H49" s="249"/>
    </row>
    <row r="50" spans="1:8" ht="12">
      <c r="A50" s="30"/>
      <c r="B50" s="30"/>
      <c r="C50" s="67"/>
      <c r="D50" s="67"/>
      <c r="E50" s="30"/>
      <c r="F50" s="30"/>
      <c r="G50" s="68"/>
      <c r="H50" s="68"/>
    </row>
    <row r="51" spans="1:8" ht="12">
      <c r="A51" s="30"/>
      <c r="B51" s="30"/>
      <c r="C51" s="67"/>
      <c r="D51" s="67"/>
      <c r="E51" s="30"/>
      <c r="F51" s="30"/>
      <c r="G51" s="68"/>
      <c r="H51" s="68"/>
    </row>
    <row r="52" spans="1:8" ht="12">
      <c r="A52" s="30"/>
      <c r="B52" s="30"/>
      <c r="C52" s="67"/>
      <c r="D52" s="67"/>
      <c r="E52" s="30"/>
      <c r="F52" s="30"/>
      <c r="G52" s="68"/>
      <c r="H52" s="68"/>
    </row>
    <row r="53" spans="1:8" ht="12">
      <c r="A53" s="30"/>
      <c r="B53" s="30"/>
      <c r="C53" s="67"/>
      <c r="D53" s="67"/>
      <c r="E53" s="30"/>
      <c r="F53" s="30"/>
      <c r="G53" s="68"/>
      <c r="H53" s="68"/>
    </row>
    <row r="54" spans="1:8" ht="12">
      <c r="A54" s="30"/>
      <c r="B54" s="30"/>
      <c r="C54" s="67"/>
      <c r="D54" s="67"/>
      <c r="E54" s="30"/>
      <c r="F54" s="30"/>
      <c r="G54" s="68"/>
      <c r="H54" s="68"/>
    </row>
    <row r="55" spans="1:8" ht="12">
      <c r="A55" s="30"/>
      <c r="B55" s="30"/>
      <c r="C55" s="67"/>
      <c r="D55" s="67"/>
      <c r="E55" s="30"/>
      <c r="F55" s="30"/>
      <c r="G55" s="68"/>
      <c r="H55" s="68"/>
    </row>
    <row r="56" spans="1:8" ht="12">
      <c r="A56" s="30"/>
      <c r="B56" s="30"/>
      <c r="C56" s="67"/>
      <c r="D56" s="67"/>
      <c r="E56" s="30"/>
      <c r="F56" s="30"/>
      <c r="G56" s="68"/>
      <c r="H56" s="68"/>
    </row>
    <row r="57" spans="1:8" ht="12">
      <c r="A57" s="30"/>
      <c r="B57" s="30"/>
      <c r="C57" s="67"/>
      <c r="D57" s="67"/>
      <c r="E57" s="30"/>
      <c r="F57" s="30"/>
      <c r="G57" s="68"/>
      <c r="H57" s="68"/>
    </row>
    <row r="58" spans="1:8" ht="12">
      <c r="A58" s="30"/>
      <c r="B58" s="30"/>
      <c r="C58" s="67"/>
      <c r="D58" s="67"/>
      <c r="E58" s="30"/>
      <c r="F58" s="30"/>
      <c r="G58" s="68"/>
      <c r="H58" s="68"/>
    </row>
    <row r="59" spans="1:8" ht="12">
      <c r="A59" s="30"/>
      <c r="B59" s="30"/>
      <c r="C59" s="67"/>
      <c r="D59" s="67"/>
      <c r="E59" s="30"/>
      <c r="F59" s="30"/>
      <c r="G59" s="68"/>
      <c r="H59" s="68"/>
    </row>
    <row r="60" spans="1:8" ht="12">
      <c r="A60" s="30"/>
      <c r="B60" s="30"/>
      <c r="C60" s="67"/>
      <c r="D60" s="67"/>
      <c r="E60" s="30"/>
      <c r="F60" s="30"/>
      <c r="G60" s="68"/>
      <c r="H60" s="68"/>
    </row>
    <row r="61" spans="1:8" ht="12">
      <c r="A61" s="30"/>
      <c r="B61" s="30"/>
      <c r="C61" s="67"/>
      <c r="D61" s="67"/>
      <c r="E61" s="30"/>
      <c r="F61" s="30"/>
      <c r="G61" s="68"/>
      <c r="H61" s="68"/>
    </row>
    <row r="62" spans="1:8" ht="12">
      <c r="A62" s="30"/>
      <c r="B62" s="30"/>
      <c r="C62" s="67"/>
      <c r="D62" s="67"/>
      <c r="E62" s="30"/>
      <c r="F62" s="30"/>
      <c r="G62" s="68"/>
      <c r="H62" s="68"/>
    </row>
    <row r="63" spans="1:8" ht="12">
      <c r="A63" s="30"/>
      <c r="B63" s="30"/>
      <c r="C63" s="67"/>
      <c r="D63" s="67"/>
      <c r="E63" s="30"/>
      <c r="F63" s="30"/>
      <c r="G63" s="68"/>
      <c r="H63" s="68"/>
    </row>
    <row r="64" spans="1:8" ht="12">
      <c r="A64" s="30"/>
      <c r="B64" s="30"/>
      <c r="C64" s="67"/>
      <c r="D64" s="67"/>
      <c r="E64" s="30"/>
      <c r="F64" s="30"/>
      <c r="G64" s="68"/>
      <c r="H64" s="68"/>
    </row>
    <row r="65" spans="1:8" ht="12">
      <c r="A65" s="30"/>
      <c r="B65" s="30"/>
      <c r="C65" s="67"/>
      <c r="D65" s="67"/>
      <c r="E65" s="30"/>
      <c r="F65" s="30"/>
      <c r="G65" s="68"/>
      <c r="H65" s="68"/>
    </row>
    <row r="66" spans="1:8" ht="12">
      <c r="A66" s="30"/>
      <c r="B66" s="30"/>
      <c r="C66" s="67"/>
      <c r="D66" s="67"/>
      <c r="E66" s="30"/>
      <c r="F66" s="30"/>
      <c r="G66" s="68"/>
      <c r="H66" s="68"/>
    </row>
    <row r="67" spans="1:8" ht="12">
      <c r="A67" s="30"/>
      <c r="B67" s="30"/>
      <c r="C67" s="67"/>
      <c r="D67" s="67"/>
      <c r="E67" s="30"/>
      <c r="F67" s="30"/>
      <c r="G67" s="68"/>
      <c r="H67" s="68"/>
    </row>
    <row r="68" spans="1:8" ht="12">
      <c r="A68" s="30"/>
      <c r="B68" s="30"/>
      <c r="C68" s="67"/>
      <c r="D68" s="67"/>
      <c r="E68" s="30"/>
      <c r="F68" s="30"/>
      <c r="G68" s="68"/>
      <c r="H68" s="68"/>
    </row>
    <row r="69" spans="1:8" ht="12">
      <c r="A69" s="30"/>
      <c r="B69" s="30"/>
      <c r="C69" s="67"/>
      <c r="D69" s="67"/>
      <c r="E69" s="30"/>
      <c r="F69" s="30"/>
      <c r="G69" s="68"/>
      <c r="H69" s="68"/>
    </row>
    <row r="70" spans="1:8" ht="12">
      <c r="A70" s="30"/>
      <c r="B70" s="30"/>
      <c r="C70" s="67"/>
      <c r="D70" s="67"/>
      <c r="E70" s="30"/>
      <c r="F70" s="30"/>
      <c r="G70" s="68"/>
      <c r="H70" s="68"/>
    </row>
    <row r="71" spans="1:8" ht="12">
      <c r="A71" s="30"/>
      <c r="B71" s="30"/>
      <c r="C71" s="67"/>
      <c r="D71" s="67"/>
      <c r="E71" s="30"/>
      <c r="F71" s="30"/>
      <c r="G71" s="68"/>
      <c r="H71" s="68"/>
    </row>
    <row r="72" spans="1:8" ht="12">
      <c r="A72" s="30"/>
      <c r="B72" s="30"/>
      <c r="C72" s="67"/>
      <c r="D72" s="67"/>
      <c r="E72" s="30"/>
      <c r="F72" s="30"/>
      <c r="G72" s="68"/>
      <c r="H72" s="68"/>
    </row>
    <row r="73" spans="1:8" ht="12">
      <c r="A73" s="30"/>
      <c r="B73" s="30"/>
      <c r="C73" s="67"/>
      <c r="D73" s="67"/>
      <c r="E73" s="30"/>
      <c r="F73" s="30"/>
      <c r="G73" s="68"/>
      <c r="H73" s="68"/>
    </row>
    <row r="74" spans="1:8" ht="12">
      <c r="A74" s="30"/>
      <c r="B74" s="30"/>
      <c r="C74" s="67"/>
      <c r="D74" s="67"/>
      <c r="E74" s="30"/>
      <c r="F74" s="30"/>
      <c r="G74" s="68"/>
      <c r="H74" s="68"/>
    </row>
    <row r="75" spans="1:8" ht="12">
      <c r="A75" s="30"/>
      <c r="B75" s="30"/>
      <c r="C75" s="67"/>
      <c r="D75" s="67"/>
      <c r="E75" s="30"/>
      <c r="F75" s="30"/>
      <c r="G75" s="68"/>
      <c r="H75" s="68"/>
    </row>
    <row r="76" spans="1:8" ht="12">
      <c r="A76" s="30"/>
      <c r="B76" s="30"/>
      <c r="C76" s="67"/>
      <c r="D76" s="67"/>
      <c r="E76" s="30"/>
      <c r="F76" s="30"/>
      <c r="G76" s="68"/>
      <c r="H76" s="68"/>
    </row>
    <row r="77" spans="1:8" ht="12">
      <c r="A77" s="30"/>
      <c r="B77" s="30"/>
      <c r="C77" s="67"/>
      <c r="D77" s="67"/>
      <c r="E77" s="30"/>
      <c r="F77" s="30"/>
      <c r="G77" s="68"/>
      <c r="H77" s="68"/>
    </row>
    <row r="78" spans="1:8" ht="12">
      <c r="A78" s="30"/>
      <c r="B78" s="30"/>
      <c r="C78" s="67"/>
      <c r="D78" s="67"/>
      <c r="E78" s="30"/>
      <c r="F78" s="30"/>
      <c r="G78" s="68"/>
      <c r="H78" s="68"/>
    </row>
    <row r="79" spans="1:8" ht="12">
      <c r="A79" s="30"/>
      <c r="B79" s="30"/>
      <c r="C79" s="67"/>
      <c r="D79" s="67"/>
      <c r="E79" s="30"/>
      <c r="F79" s="30"/>
      <c r="G79" s="68"/>
      <c r="H79" s="68"/>
    </row>
    <row r="80" spans="1:8" ht="12">
      <c r="A80" s="30"/>
      <c r="B80" s="30"/>
      <c r="C80" s="67"/>
      <c r="D80" s="67"/>
      <c r="E80" s="30"/>
      <c r="F80" s="30"/>
      <c r="G80" s="68"/>
      <c r="H80" s="68"/>
    </row>
    <row r="81" spans="1:8" ht="12">
      <c r="A81" s="30"/>
      <c r="B81" s="30"/>
      <c r="C81" s="67"/>
      <c r="D81" s="67"/>
      <c r="E81" s="30"/>
      <c r="F81" s="30"/>
      <c r="G81" s="68"/>
      <c r="H81" s="68"/>
    </row>
    <row r="82" spans="1:8" ht="12">
      <c r="A82" s="30"/>
      <c r="B82" s="30"/>
      <c r="C82" s="67"/>
      <c r="D82" s="67"/>
      <c r="E82" s="30"/>
      <c r="F82" s="30"/>
      <c r="G82" s="68"/>
      <c r="H82" s="68"/>
    </row>
    <row r="83" spans="1:8" ht="12">
      <c r="A83" s="30"/>
      <c r="B83" s="30"/>
      <c r="C83" s="67"/>
      <c r="D83" s="67"/>
      <c r="E83" s="30"/>
      <c r="F83" s="30"/>
      <c r="G83" s="68"/>
      <c r="H83" s="68"/>
    </row>
    <row r="84" spans="1:8" ht="12">
      <c r="A84" s="30"/>
      <c r="B84" s="30"/>
      <c r="C84" s="67"/>
      <c r="D84" s="67"/>
      <c r="E84" s="30"/>
      <c r="F84" s="30"/>
      <c r="G84" s="68"/>
      <c r="H84" s="68"/>
    </row>
    <row r="85" spans="1:8" ht="12">
      <c r="A85" s="30"/>
      <c r="B85" s="30"/>
      <c r="C85" s="67"/>
      <c r="D85" s="67"/>
      <c r="E85" s="30"/>
      <c r="F85" s="30"/>
      <c r="G85" s="68"/>
      <c r="H85" s="68"/>
    </row>
    <row r="86" spans="1:8" ht="12">
      <c r="A86" s="30"/>
      <c r="B86" s="30"/>
      <c r="C86" s="67"/>
      <c r="D86" s="67"/>
      <c r="E86" s="30"/>
      <c r="F86" s="30"/>
      <c r="G86" s="68"/>
      <c r="H86" s="68"/>
    </row>
    <row r="87" spans="1:8" ht="12">
      <c r="A87" s="30"/>
      <c r="B87" s="30"/>
      <c r="C87" s="67"/>
      <c r="D87" s="67"/>
      <c r="E87" s="30"/>
      <c r="F87" s="30"/>
      <c r="G87" s="68"/>
      <c r="H87" s="68"/>
    </row>
    <row r="88" spans="1:8" ht="12">
      <c r="A88" s="30"/>
      <c r="B88" s="30"/>
      <c r="C88" s="67"/>
      <c r="D88" s="67"/>
      <c r="E88" s="30"/>
      <c r="F88" s="30"/>
      <c r="G88" s="68"/>
      <c r="H88" s="68"/>
    </row>
    <row r="89" spans="1:8" ht="12">
      <c r="A89" s="30"/>
      <c r="B89" s="30"/>
      <c r="C89" s="67"/>
      <c r="D89" s="67"/>
      <c r="E89" s="30"/>
      <c r="F89" s="30"/>
      <c r="G89" s="68"/>
      <c r="H89" s="68"/>
    </row>
    <row r="90" spans="1:8" ht="12">
      <c r="A90" s="30"/>
      <c r="B90" s="30"/>
      <c r="C90" s="67"/>
      <c r="D90" s="67"/>
      <c r="E90" s="30"/>
      <c r="F90" s="30"/>
      <c r="G90" s="68"/>
      <c r="H90" s="68"/>
    </row>
    <row r="91" spans="1:8" ht="12">
      <c r="A91" s="30"/>
      <c r="B91" s="30"/>
      <c r="C91" s="67"/>
      <c r="D91" s="67"/>
      <c r="E91" s="30"/>
      <c r="F91" s="30"/>
      <c r="G91" s="68"/>
      <c r="H91" s="68"/>
    </row>
    <row r="92" spans="1:8" ht="12">
      <c r="A92" s="30"/>
      <c r="B92" s="30"/>
      <c r="C92" s="67"/>
      <c r="D92" s="67"/>
      <c r="E92" s="30"/>
      <c r="F92" s="30"/>
      <c r="G92" s="68"/>
      <c r="H92" s="68"/>
    </row>
    <row r="93" spans="1:8" ht="12">
      <c r="A93" s="30"/>
      <c r="B93" s="30"/>
      <c r="C93" s="67"/>
      <c r="D93" s="67"/>
      <c r="E93" s="30"/>
      <c r="F93" s="30"/>
      <c r="G93" s="68"/>
      <c r="H93" s="68"/>
    </row>
    <row r="94" spans="1:8" ht="12">
      <c r="A94" s="30"/>
      <c r="B94" s="30"/>
      <c r="C94" s="67"/>
      <c r="D94" s="67"/>
      <c r="E94" s="30"/>
      <c r="F94" s="30"/>
      <c r="G94" s="68"/>
      <c r="H94" s="68"/>
    </row>
    <row r="95" spans="1:8" ht="12">
      <c r="A95" s="30"/>
      <c r="B95" s="30"/>
      <c r="C95" s="67"/>
      <c r="D95" s="67"/>
      <c r="E95" s="30"/>
      <c r="F95" s="30"/>
      <c r="G95" s="68"/>
      <c r="H95" s="68"/>
    </row>
    <row r="96" spans="1:8" ht="12">
      <c r="A96" s="30"/>
      <c r="B96" s="30"/>
      <c r="C96" s="67"/>
      <c r="D96" s="67"/>
      <c r="E96" s="30"/>
      <c r="F96" s="30"/>
      <c r="G96" s="68"/>
      <c r="H96" s="68"/>
    </row>
    <row r="97" spans="1:8" ht="12">
      <c r="A97" s="30"/>
      <c r="B97" s="30"/>
      <c r="C97" s="67"/>
      <c r="D97" s="67"/>
      <c r="E97" s="30"/>
      <c r="F97" s="30"/>
      <c r="G97" s="68"/>
      <c r="H97" s="68"/>
    </row>
    <row r="98" spans="1:8" ht="12">
      <c r="A98" s="30"/>
      <c r="B98" s="30"/>
      <c r="C98" s="67"/>
      <c r="D98" s="67"/>
      <c r="E98" s="30"/>
      <c r="F98" s="30"/>
      <c r="G98" s="68"/>
      <c r="H98" s="68"/>
    </row>
    <row r="99" spans="1:8" ht="12">
      <c r="A99" s="30"/>
      <c r="B99" s="30"/>
      <c r="C99" s="67"/>
      <c r="D99" s="67"/>
      <c r="E99" s="30"/>
      <c r="F99" s="30"/>
      <c r="G99" s="68"/>
      <c r="H99" s="68"/>
    </row>
    <row r="100" spans="1:8" ht="12">
      <c r="A100" s="30"/>
      <c r="B100" s="30"/>
      <c r="C100" s="67"/>
      <c r="D100" s="67"/>
      <c r="E100" s="30"/>
      <c r="F100" s="30"/>
      <c r="G100" s="68"/>
      <c r="H100" s="68"/>
    </row>
    <row r="101" spans="1:8" ht="12">
      <c r="A101" s="30"/>
      <c r="B101" s="30"/>
      <c r="C101" s="67"/>
      <c r="D101" s="67"/>
      <c r="E101" s="30"/>
      <c r="F101" s="30"/>
      <c r="G101" s="68"/>
      <c r="H101" s="68"/>
    </row>
    <row r="102" spans="1:8" ht="12">
      <c r="A102" s="30"/>
      <c r="B102" s="30"/>
      <c r="C102" s="67"/>
      <c r="D102" s="67"/>
      <c r="E102" s="30"/>
      <c r="F102" s="30"/>
      <c r="G102" s="68"/>
      <c r="H102" s="68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4">
    <mergeCell ref="C45:D45"/>
    <mergeCell ref="B2:E2"/>
    <mergeCell ref="B3:D3"/>
    <mergeCell ref="B4:C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" right="0.28" top="0.3" bottom="0.27" header="0.18" footer="0.19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6">
      <selection activeCell="B48" sqref="B48"/>
    </sheetView>
  </sheetViews>
  <sheetFormatPr defaultColWidth="9.25390625" defaultRowHeight="12.75"/>
  <cols>
    <col min="1" max="1" width="69.875" style="70" customWidth="1"/>
    <col min="2" max="2" width="36.125" style="70" customWidth="1"/>
    <col min="3" max="3" width="22.125" style="261" customWidth="1"/>
    <col min="4" max="4" width="21.25390625" style="261" customWidth="1"/>
    <col min="5" max="5" width="10.125" style="70" customWidth="1"/>
    <col min="6" max="6" width="12.00390625" style="70" customWidth="1"/>
    <col min="7" max="16384" width="9.25390625" style="70" customWidth="1"/>
  </cols>
  <sheetData>
    <row r="1" spans="1:4" ht="12">
      <c r="A1" s="208"/>
      <c r="B1" s="208"/>
      <c r="C1" s="209"/>
      <c r="D1" s="209"/>
    </row>
    <row r="2" spans="1:6" ht="12">
      <c r="A2" s="210" t="s">
        <v>379</v>
      </c>
      <c r="B2" s="210"/>
      <c r="C2" s="211"/>
      <c r="D2" s="211"/>
      <c r="E2" s="213"/>
      <c r="F2" s="213"/>
    </row>
    <row r="3" spans="1:6" ht="15" customHeight="1">
      <c r="A3" s="252"/>
      <c r="B3" s="252"/>
      <c r="C3" s="253"/>
      <c r="D3" s="253"/>
      <c r="E3" s="214"/>
      <c r="F3" s="214"/>
    </row>
    <row r="4" spans="1:6" ht="15" customHeight="1">
      <c r="A4" s="254" t="s">
        <v>534</v>
      </c>
      <c r="B4" s="254" t="str">
        <f>'[1]справка №1-БАЛАНС'!E3</f>
        <v> </v>
      </c>
      <c r="C4" s="255" t="s">
        <v>1</v>
      </c>
      <c r="D4" s="255" t="str">
        <f>'[1]справка №1-БАЛАНС'!H3</f>
        <v> </v>
      </c>
      <c r="E4" s="213"/>
      <c r="F4" s="213"/>
    </row>
    <row r="5" spans="1:4" ht="15">
      <c r="A5" s="254" t="s">
        <v>523</v>
      </c>
      <c r="B5" s="254" t="str">
        <f>'[1]справка №1-БАЛАНС'!E4</f>
        <v> </v>
      </c>
      <c r="C5" s="285" t="s">
        <v>516</v>
      </c>
      <c r="D5" s="285"/>
    </row>
    <row r="6" spans="1:6" ht="12" customHeight="1">
      <c r="A6" s="256" t="s">
        <v>525</v>
      </c>
      <c r="B6" s="257" t="str">
        <f>'[1]справка №1-БАЛАНС'!E5</f>
        <v> </v>
      </c>
      <c r="C6" s="258"/>
      <c r="D6" s="262" t="s">
        <v>270</v>
      </c>
      <c r="F6" s="215"/>
    </row>
    <row r="7" spans="1:6" ht="33.75" customHeight="1">
      <c r="A7" s="216" t="s">
        <v>380</v>
      </c>
      <c r="B7" s="216" t="s">
        <v>4</v>
      </c>
      <c r="C7" s="217" t="s">
        <v>5</v>
      </c>
      <c r="D7" s="217" t="s">
        <v>9</v>
      </c>
      <c r="E7" s="218"/>
      <c r="F7" s="218"/>
    </row>
    <row r="8" spans="1:6" ht="12">
      <c r="A8" s="216" t="s">
        <v>10</v>
      </c>
      <c r="B8" s="216" t="s">
        <v>11</v>
      </c>
      <c r="C8" s="219">
        <v>1</v>
      </c>
      <c r="D8" s="219">
        <v>2</v>
      </c>
      <c r="E8" s="218"/>
      <c r="F8" s="218"/>
    </row>
    <row r="9" spans="1:6" ht="12">
      <c r="A9" s="220" t="s">
        <v>381</v>
      </c>
      <c r="B9" s="221"/>
      <c r="C9" s="58"/>
      <c r="D9" s="58"/>
      <c r="E9" s="69"/>
      <c r="F9" s="69"/>
    </row>
    <row r="10" spans="1:6" ht="12">
      <c r="A10" s="222" t="s">
        <v>382</v>
      </c>
      <c r="B10" s="223" t="s">
        <v>383</v>
      </c>
      <c r="C10" s="57">
        <v>1388</v>
      </c>
      <c r="D10" s="57">
        <v>1222</v>
      </c>
      <c r="E10" s="69"/>
      <c r="F10" s="69"/>
    </row>
    <row r="11" spans="1:13" ht="12">
      <c r="A11" s="222" t="s">
        <v>384</v>
      </c>
      <c r="B11" s="223" t="s">
        <v>385</v>
      </c>
      <c r="C11" s="57">
        <v>-454</v>
      </c>
      <c r="D11" s="57">
        <v>-603</v>
      </c>
      <c r="E11" s="212"/>
      <c r="F11" s="212"/>
      <c r="G11" s="72"/>
      <c r="H11" s="72"/>
      <c r="I11" s="72"/>
      <c r="J11" s="72"/>
      <c r="K11" s="72"/>
      <c r="L11" s="72"/>
      <c r="M11" s="72"/>
    </row>
    <row r="12" spans="1:13" ht="12">
      <c r="A12" s="222" t="s">
        <v>386</v>
      </c>
      <c r="B12" s="223" t="s">
        <v>387</v>
      </c>
      <c r="C12" s="264"/>
      <c r="D12" s="57"/>
      <c r="E12" s="212"/>
      <c r="F12" s="212"/>
      <c r="G12" s="72"/>
      <c r="H12" s="72"/>
      <c r="I12" s="72"/>
      <c r="J12" s="72"/>
      <c r="K12" s="72"/>
      <c r="L12" s="72"/>
      <c r="M12" s="72"/>
    </row>
    <row r="13" spans="1:13" ht="12" customHeight="1">
      <c r="A13" s="222" t="s">
        <v>388</v>
      </c>
      <c r="B13" s="223" t="s">
        <v>389</v>
      </c>
      <c r="C13" s="57">
        <v>-368</v>
      </c>
      <c r="D13" s="57">
        <v>-318</v>
      </c>
      <c r="E13" s="212"/>
      <c r="F13" s="212"/>
      <c r="G13" s="72"/>
      <c r="H13" s="72"/>
      <c r="I13" s="72"/>
      <c r="J13" s="72"/>
      <c r="K13" s="72"/>
      <c r="L13" s="72"/>
      <c r="M13" s="72"/>
    </row>
    <row r="14" spans="1:13" ht="14.25" customHeight="1">
      <c r="A14" s="222" t="s">
        <v>390</v>
      </c>
      <c r="B14" s="223" t="s">
        <v>391</v>
      </c>
      <c r="C14" s="57">
        <v>-44</v>
      </c>
      <c r="D14" s="57">
        <v>-56</v>
      </c>
      <c r="E14" s="212"/>
      <c r="F14" s="212"/>
      <c r="G14" s="72"/>
      <c r="H14" s="72"/>
      <c r="I14" s="72"/>
      <c r="J14" s="72"/>
      <c r="K14" s="72"/>
      <c r="L14" s="72"/>
      <c r="M14" s="72"/>
    </row>
    <row r="15" spans="1:13" ht="12">
      <c r="A15" s="224" t="s">
        <v>392</v>
      </c>
      <c r="B15" s="223" t="s">
        <v>393</v>
      </c>
      <c r="C15" s="57">
        <v>-12</v>
      </c>
      <c r="D15" s="57">
        <v>-8</v>
      </c>
      <c r="E15" s="212"/>
      <c r="F15" s="212"/>
      <c r="G15" s="72"/>
      <c r="H15" s="72"/>
      <c r="I15" s="72"/>
      <c r="J15" s="72"/>
      <c r="K15" s="72"/>
      <c r="L15" s="72"/>
      <c r="M15" s="72"/>
    </row>
    <row r="16" spans="1:13" ht="12">
      <c r="A16" s="222" t="s">
        <v>394</v>
      </c>
      <c r="B16" s="223" t="s">
        <v>395</v>
      </c>
      <c r="C16" s="57"/>
      <c r="D16" s="57"/>
      <c r="E16" s="212"/>
      <c r="F16" s="212"/>
      <c r="G16" s="72"/>
      <c r="H16" s="72"/>
      <c r="I16" s="72"/>
      <c r="J16" s="72"/>
      <c r="K16" s="72"/>
      <c r="L16" s="72"/>
      <c r="M16" s="72"/>
    </row>
    <row r="17" spans="1:13" ht="12">
      <c r="A17" s="222" t="s">
        <v>396</v>
      </c>
      <c r="B17" s="223" t="s">
        <v>397</v>
      </c>
      <c r="C17" s="57"/>
      <c r="D17" s="57"/>
      <c r="E17" s="212"/>
      <c r="F17" s="212"/>
      <c r="G17" s="72"/>
      <c r="H17" s="72"/>
      <c r="I17" s="72"/>
      <c r="J17" s="72"/>
      <c r="K17" s="72"/>
      <c r="L17" s="72"/>
      <c r="M17" s="72"/>
    </row>
    <row r="18" spans="1:13" ht="12">
      <c r="A18" s="224" t="s">
        <v>398</v>
      </c>
      <c r="B18" s="225" t="s">
        <v>399</v>
      </c>
      <c r="C18" s="57"/>
      <c r="D18" s="57"/>
      <c r="E18" s="212"/>
      <c r="F18" s="212"/>
      <c r="G18" s="72"/>
      <c r="H18" s="72"/>
      <c r="I18" s="72"/>
      <c r="J18" s="72"/>
      <c r="K18" s="72"/>
      <c r="L18" s="72"/>
      <c r="M18" s="72"/>
    </row>
    <row r="19" spans="1:13" ht="12">
      <c r="A19" s="222" t="s">
        <v>400</v>
      </c>
      <c r="B19" s="223" t="s">
        <v>401</v>
      </c>
      <c r="C19" s="57">
        <v>-87</v>
      </c>
      <c r="D19" s="57">
        <v>-92</v>
      </c>
      <c r="E19" s="212"/>
      <c r="F19" s="212"/>
      <c r="G19" s="72"/>
      <c r="H19" s="72"/>
      <c r="I19" s="72"/>
      <c r="J19" s="72"/>
      <c r="K19" s="72"/>
      <c r="L19" s="72"/>
      <c r="M19" s="72"/>
    </row>
    <row r="20" spans="1:13" ht="12">
      <c r="A20" s="226" t="s">
        <v>402</v>
      </c>
      <c r="B20" s="227" t="s">
        <v>403</v>
      </c>
      <c r="C20" s="58">
        <f>SUM(C10:C19)</f>
        <v>423</v>
      </c>
      <c r="D20" s="58">
        <f>SUM(D10:D19)</f>
        <v>145</v>
      </c>
      <c r="E20" s="212"/>
      <c r="F20" s="212"/>
      <c r="G20" s="72"/>
      <c r="H20" s="72"/>
      <c r="I20" s="72"/>
      <c r="J20" s="72"/>
      <c r="K20" s="72"/>
      <c r="L20" s="72"/>
      <c r="M20" s="72"/>
    </row>
    <row r="21" spans="1:13" ht="12">
      <c r="A21" s="220" t="s">
        <v>404</v>
      </c>
      <c r="B21" s="228"/>
      <c r="C21" s="229"/>
      <c r="D21" s="229"/>
      <c r="E21" s="212"/>
      <c r="F21" s="212"/>
      <c r="G21" s="72"/>
      <c r="H21" s="72"/>
      <c r="I21" s="72"/>
      <c r="J21" s="72"/>
      <c r="K21" s="72"/>
      <c r="L21" s="72"/>
      <c r="M21" s="72"/>
    </row>
    <row r="22" spans="1:13" ht="12">
      <c r="A22" s="222" t="s">
        <v>405</v>
      </c>
      <c r="B22" s="223" t="s">
        <v>406</v>
      </c>
      <c r="C22" s="57">
        <v>-282</v>
      </c>
      <c r="D22" s="57">
        <v>-413</v>
      </c>
      <c r="E22" s="212"/>
      <c r="F22" s="212"/>
      <c r="G22" s="72"/>
      <c r="H22" s="72"/>
      <c r="I22" s="72"/>
      <c r="J22" s="72"/>
      <c r="K22" s="72"/>
      <c r="L22" s="72"/>
      <c r="M22" s="72"/>
    </row>
    <row r="23" spans="1:13" ht="12">
      <c r="A23" s="222" t="s">
        <v>407</v>
      </c>
      <c r="B23" s="223" t="s">
        <v>408</v>
      </c>
      <c r="C23" s="57"/>
      <c r="D23" s="57"/>
      <c r="E23" s="212"/>
      <c r="F23" s="212"/>
      <c r="G23" s="72"/>
      <c r="H23" s="72"/>
      <c r="I23" s="72"/>
      <c r="J23" s="72"/>
      <c r="K23" s="72"/>
      <c r="L23" s="72"/>
      <c r="M23" s="72"/>
    </row>
    <row r="24" spans="1:13" ht="12">
      <c r="A24" s="222" t="s">
        <v>535</v>
      </c>
      <c r="B24" s="223" t="s">
        <v>409</v>
      </c>
      <c r="C24" s="57">
        <v>-350</v>
      </c>
      <c r="D24" s="57">
        <v>-1593</v>
      </c>
      <c r="E24" s="212"/>
      <c r="F24" s="212"/>
      <c r="G24" s="72"/>
      <c r="H24" s="72"/>
      <c r="I24" s="72"/>
      <c r="J24" s="72"/>
      <c r="K24" s="72"/>
      <c r="L24" s="72"/>
      <c r="M24" s="72"/>
    </row>
    <row r="25" spans="1:13" ht="13.5" customHeight="1">
      <c r="A25" s="222" t="s">
        <v>410</v>
      </c>
      <c r="B25" s="223" t="s">
        <v>411</v>
      </c>
      <c r="C25" s="57"/>
      <c r="D25" s="57">
        <v>391</v>
      </c>
      <c r="E25" s="212"/>
      <c r="F25" s="212"/>
      <c r="G25" s="72"/>
      <c r="H25" s="72"/>
      <c r="I25" s="72"/>
      <c r="J25" s="72"/>
      <c r="K25" s="72"/>
      <c r="L25" s="72"/>
      <c r="M25" s="72"/>
    </row>
    <row r="26" spans="1:13" ht="12">
      <c r="A26" s="222" t="s">
        <v>412</v>
      </c>
      <c r="B26" s="223" t="s">
        <v>413</v>
      </c>
      <c r="C26" s="57">
        <v>86</v>
      </c>
      <c r="D26" s="57">
        <v>75</v>
      </c>
      <c r="E26" s="212"/>
      <c r="F26" s="212"/>
      <c r="G26" s="72"/>
      <c r="H26" s="72"/>
      <c r="I26" s="72"/>
      <c r="J26" s="72"/>
      <c r="K26" s="72"/>
      <c r="L26" s="72"/>
      <c r="M26" s="72"/>
    </row>
    <row r="27" spans="1:13" ht="12">
      <c r="A27" s="222" t="s">
        <v>414</v>
      </c>
      <c r="B27" s="223" t="s">
        <v>415</v>
      </c>
      <c r="C27" s="57"/>
      <c r="D27" s="57"/>
      <c r="E27" s="212"/>
      <c r="F27" s="212"/>
      <c r="G27" s="72"/>
      <c r="H27" s="72"/>
      <c r="I27" s="72"/>
      <c r="J27" s="72"/>
      <c r="K27" s="72"/>
      <c r="L27" s="72"/>
      <c r="M27" s="72"/>
    </row>
    <row r="28" spans="1:13" ht="12">
      <c r="A28" s="222" t="s">
        <v>416</v>
      </c>
      <c r="B28" s="223" t="s">
        <v>417</v>
      </c>
      <c r="C28" s="57">
        <v>45</v>
      </c>
      <c r="D28" s="57">
        <v>46</v>
      </c>
      <c r="E28" s="212"/>
      <c r="F28" s="212"/>
      <c r="G28" s="72"/>
      <c r="H28" s="72"/>
      <c r="I28" s="72"/>
      <c r="J28" s="72"/>
      <c r="K28" s="72"/>
      <c r="L28" s="72"/>
      <c r="M28" s="72"/>
    </row>
    <row r="29" spans="1:13" ht="12">
      <c r="A29" s="222" t="s">
        <v>418</v>
      </c>
      <c r="B29" s="223" t="s">
        <v>419</v>
      </c>
      <c r="C29" s="57"/>
      <c r="D29" s="57"/>
      <c r="E29" s="212"/>
      <c r="F29" s="212"/>
      <c r="G29" s="72"/>
      <c r="H29" s="72"/>
      <c r="I29" s="72"/>
      <c r="J29" s="72"/>
      <c r="K29" s="72"/>
      <c r="L29" s="72"/>
      <c r="M29" s="72"/>
    </row>
    <row r="30" spans="1:13" ht="12">
      <c r="A30" s="222" t="s">
        <v>398</v>
      </c>
      <c r="B30" s="223" t="s">
        <v>420</v>
      </c>
      <c r="C30" s="57"/>
      <c r="D30" s="57"/>
      <c r="E30" s="212"/>
      <c r="F30" s="212"/>
      <c r="G30" s="72"/>
      <c r="H30" s="72"/>
      <c r="I30" s="72"/>
      <c r="J30" s="72"/>
      <c r="K30" s="72"/>
      <c r="L30" s="72"/>
      <c r="M30" s="72"/>
    </row>
    <row r="31" spans="1:13" ht="12">
      <c r="A31" s="222" t="s">
        <v>421</v>
      </c>
      <c r="B31" s="223" t="s">
        <v>422</v>
      </c>
      <c r="C31" s="57">
        <v>-78</v>
      </c>
      <c r="D31" s="57"/>
      <c r="E31" s="212"/>
      <c r="F31" s="212"/>
      <c r="G31" s="72"/>
      <c r="H31" s="72"/>
      <c r="I31" s="72"/>
      <c r="J31" s="72"/>
      <c r="K31" s="72"/>
      <c r="L31" s="72"/>
      <c r="M31" s="72"/>
    </row>
    <row r="32" spans="1:13" ht="12">
      <c r="A32" s="226" t="s">
        <v>423</v>
      </c>
      <c r="B32" s="227" t="s">
        <v>424</v>
      </c>
      <c r="C32" s="58">
        <f>SUM(C22:C31)</f>
        <v>-579</v>
      </c>
      <c r="D32" s="58">
        <f>SUM(D22:D31)</f>
        <v>-1494</v>
      </c>
      <c r="E32" s="212"/>
      <c r="F32" s="212"/>
      <c r="G32" s="72"/>
      <c r="H32" s="72"/>
      <c r="I32" s="72"/>
      <c r="J32" s="72"/>
      <c r="K32" s="72"/>
      <c r="L32" s="72"/>
      <c r="M32" s="72"/>
    </row>
    <row r="33" spans="1:6" ht="12">
      <c r="A33" s="220" t="s">
        <v>425</v>
      </c>
      <c r="B33" s="228"/>
      <c r="C33" s="229"/>
      <c r="D33" s="229"/>
      <c r="E33" s="69"/>
      <c r="F33" s="69"/>
    </row>
    <row r="34" spans="1:6" ht="12">
      <c r="A34" s="222" t="s">
        <v>426</v>
      </c>
      <c r="B34" s="223" t="s">
        <v>427</v>
      </c>
      <c r="C34" s="57"/>
      <c r="D34" s="57"/>
      <c r="E34" s="69"/>
      <c r="F34" s="69"/>
    </row>
    <row r="35" spans="1:6" ht="12">
      <c r="A35" s="224" t="s">
        <v>428</v>
      </c>
      <c r="B35" s="223" t="s">
        <v>429</v>
      </c>
      <c r="C35" s="57"/>
      <c r="D35" s="57"/>
      <c r="E35" s="69"/>
      <c r="F35" s="69"/>
    </row>
    <row r="36" spans="1:6" ht="12">
      <c r="A36" s="222" t="s">
        <v>430</v>
      </c>
      <c r="B36" s="223" t="s">
        <v>431</v>
      </c>
      <c r="C36" s="57"/>
      <c r="D36" s="57"/>
      <c r="E36" s="69"/>
      <c r="F36" s="69"/>
    </row>
    <row r="37" spans="1:6" ht="12">
      <c r="A37" s="222" t="s">
        <v>432</v>
      </c>
      <c r="B37" s="223" t="s">
        <v>433</v>
      </c>
      <c r="C37" s="57"/>
      <c r="D37" s="57"/>
      <c r="E37" s="69"/>
      <c r="F37" s="69"/>
    </row>
    <row r="38" spans="1:6" ht="12">
      <c r="A38" s="222" t="s">
        <v>434</v>
      </c>
      <c r="B38" s="223" t="s">
        <v>435</v>
      </c>
      <c r="C38" s="57"/>
      <c r="D38" s="57"/>
      <c r="E38" s="69"/>
      <c r="F38" s="69"/>
    </row>
    <row r="39" spans="1:6" ht="12">
      <c r="A39" s="222" t="s">
        <v>436</v>
      </c>
      <c r="B39" s="223" t="s">
        <v>437</v>
      </c>
      <c r="C39" s="57"/>
      <c r="D39" s="57"/>
      <c r="E39" s="69"/>
      <c r="F39" s="69"/>
    </row>
    <row r="40" spans="1:6" ht="12">
      <c r="A40" s="222" t="s">
        <v>438</v>
      </c>
      <c r="B40" s="223" t="s">
        <v>439</v>
      </c>
      <c r="C40" s="57">
        <v>-20</v>
      </c>
      <c r="D40" s="57">
        <v>-17</v>
      </c>
      <c r="E40" s="69"/>
      <c r="F40" s="69"/>
    </row>
    <row r="41" spans="1:8" ht="12">
      <c r="A41" s="222" t="s">
        <v>440</v>
      </c>
      <c r="B41" s="223" t="s">
        <v>441</v>
      </c>
      <c r="C41" s="57">
        <v>-10</v>
      </c>
      <c r="D41" s="57"/>
      <c r="E41" s="69"/>
      <c r="F41" s="69"/>
      <c r="G41" s="72"/>
      <c r="H41" s="72"/>
    </row>
    <row r="42" spans="1:8" ht="12">
      <c r="A42" s="226" t="s">
        <v>442</v>
      </c>
      <c r="B42" s="227" t="s">
        <v>443</v>
      </c>
      <c r="C42" s="58">
        <f>SUM(C34:C41)</f>
        <v>-30</v>
      </c>
      <c r="D42" s="58">
        <f>SUM(D34:D41)</f>
        <v>-17</v>
      </c>
      <c r="E42" s="69"/>
      <c r="F42" s="69"/>
      <c r="G42" s="72"/>
      <c r="H42" s="72"/>
    </row>
    <row r="43" spans="1:8" ht="12">
      <c r="A43" s="230" t="s">
        <v>444</v>
      </c>
      <c r="B43" s="227" t="s">
        <v>445</v>
      </c>
      <c r="C43" s="58">
        <f>C42+C32+C20</f>
        <v>-186</v>
      </c>
      <c r="D43" s="58">
        <f>D42+D32+D20</f>
        <v>-1366</v>
      </c>
      <c r="E43" s="69"/>
      <c r="F43" s="69"/>
      <c r="G43" s="72"/>
      <c r="H43" s="72"/>
    </row>
    <row r="44" spans="1:8" ht="12">
      <c r="A44" s="220" t="s">
        <v>446</v>
      </c>
      <c r="B44" s="228" t="s">
        <v>447</v>
      </c>
      <c r="C44" s="71">
        <v>2181</v>
      </c>
      <c r="D44" s="71">
        <v>3875</v>
      </c>
      <c r="E44" s="69"/>
      <c r="F44" s="69"/>
      <c r="G44" s="72"/>
      <c r="H44" s="72"/>
    </row>
    <row r="45" spans="1:8" ht="12">
      <c r="A45" s="220" t="s">
        <v>448</v>
      </c>
      <c r="B45" s="228" t="s">
        <v>449</v>
      </c>
      <c r="C45" s="58">
        <f>C44+C43</f>
        <v>1995</v>
      </c>
      <c r="D45" s="58">
        <f>D44+D43</f>
        <v>2509</v>
      </c>
      <c r="E45" s="69"/>
      <c r="F45" s="69"/>
      <c r="G45" s="72"/>
      <c r="H45" s="72"/>
    </row>
    <row r="46" spans="1:8" ht="12">
      <c r="A46" s="222" t="s">
        <v>450</v>
      </c>
      <c r="B46" s="228" t="s">
        <v>451</v>
      </c>
      <c r="C46" s="59">
        <f>C45</f>
        <v>1995</v>
      </c>
      <c r="D46" s="59">
        <f>D45</f>
        <v>2509</v>
      </c>
      <c r="E46" s="69"/>
      <c r="F46" s="69"/>
      <c r="G46" s="72"/>
      <c r="H46" s="72"/>
    </row>
    <row r="47" spans="1:8" ht="12">
      <c r="A47" s="222" t="s">
        <v>452</v>
      </c>
      <c r="B47" s="228" t="s">
        <v>453</v>
      </c>
      <c r="C47" s="59"/>
      <c r="D47" s="59"/>
      <c r="G47" s="72"/>
      <c r="H47" s="72"/>
    </row>
    <row r="48" spans="1:8" ht="12">
      <c r="A48" s="69"/>
      <c r="B48" s="231"/>
      <c r="C48" s="232"/>
      <c r="D48" s="232"/>
      <c r="G48" s="72"/>
      <c r="H48" s="72"/>
    </row>
    <row r="49" spans="1:8" ht="12">
      <c r="A49" s="259" t="str">
        <f>'справка №1 СЧЕТОВОДЕН  БАЛАНС'!A97</f>
        <v>Дата на съставяне: 28.05.2014г.</v>
      </c>
      <c r="B49" s="260"/>
      <c r="C49" s="209"/>
      <c r="D49" s="263"/>
      <c r="E49" s="233"/>
      <c r="G49" s="72"/>
      <c r="H49" s="72"/>
    </row>
    <row r="50" spans="1:8" ht="12">
      <c r="A50" s="208"/>
      <c r="B50" s="260" t="s">
        <v>378</v>
      </c>
      <c r="C50" s="260" t="s">
        <v>520</v>
      </c>
      <c r="D50" s="260"/>
      <c r="G50" s="72"/>
      <c r="H50" s="72"/>
    </row>
    <row r="51" spans="1:8" ht="12">
      <c r="A51" s="208"/>
      <c r="B51" s="279" t="s">
        <v>521</v>
      </c>
      <c r="C51" s="279" t="s">
        <v>522</v>
      </c>
      <c r="D51" s="279"/>
      <c r="G51" s="72"/>
      <c r="H51" s="72"/>
    </row>
    <row r="52" spans="1:8" ht="12">
      <c r="A52" s="208"/>
      <c r="B52" s="260"/>
      <c r="C52" s="308"/>
      <c r="D52" s="308"/>
      <c r="G52" s="72"/>
      <c r="H52" s="72"/>
    </row>
    <row r="53" spans="1:8" ht="12">
      <c r="A53" s="208"/>
      <c r="B53" s="279"/>
      <c r="C53" s="209"/>
      <c r="D53" s="209"/>
      <c r="G53" s="72"/>
      <c r="H53" s="72"/>
    </row>
    <row r="54" spans="7:8" ht="12">
      <c r="G54" s="72"/>
      <c r="H54" s="72"/>
    </row>
    <row r="55" spans="7:8" ht="12">
      <c r="G55" s="72"/>
      <c r="H55" s="72"/>
    </row>
    <row r="56" spans="7:8" ht="12">
      <c r="G56" s="72"/>
      <c r="H56" s="72"/>
    </row>
    <row r="57" spans="7:8" ht="12">
      <c r="G57" s="72"/>
      <c r="H57" s="72"/>
    </row>
    <row r="58" spans="7:8" ht="12">
      <c r="G58" s="72"/>
      <c r="H58" s="72"/>
    </row>
    <row r="59" spans="7:8" ht="12">
      <c r="G59" s="72"/>
      <c r="H59" s="72"/>
    </row>
    <row r="60" spans="7:8" ht="12">
      <c r="G60" s="72"/>
      <c r="H60" s="72"/>
    </row>
    <row r="61" spans="7:8" ht="12">
      <c r="G61" s="72"/>
      <c r="H61" s="72"/>
    </row>
    <row r="62" spans="7:8" ht="12">
      <c r="G62" s="72"/>
      <c r="H62" s="72"/>
    </row>
    <row r="63" spans="7:8" ht="12">
      <c r="G63" s="72"/>
      <c r="H63" s="72"/>
    </row>
    <row r="64" spans="7:8" ht="12">
      <c r="G64" s="72"/>
      <c r="H64" s="72"/>
    </row>
    <row r="65" spans="7:8" ht="12">
      <c r="G65" s="72"/>
      <c r="H65" s="72"/>
    </row>
    <row r="66" spans="7:8" ht="12">
      <c r="G66" s="72"/>
      <c r="H66" s="72"/>
    </row>
    <row r="67" spans="7:8" ht="12">
      <c r="G67" s="72"/>
      <c r="H67" s="72"/>
    </row>
    <row r="68" spans="7:8" ht="12">
      <c r="G68" s="72"/>
      <c r="H68" s="72"/>
    </row>
    <row r="69" spans="7:8" ht="12">
      <c r="G69" s="72"/>
      <c r="H69" s="72"/>
    </row>
    <row r="70" spans="7:8" ht="12">
      <c r="G70" s="72"/>
      <c r="H70" s="72"/>
    </row>
    <row r="71" spans="7:8" ht="12">
      <c r="G71" s="72"/>
      <c r="H71" s="72"/>
    </row>
    <row r="72" spans="7:8" ht="12">
      <c r="G72" s="72"/>
      <c r="H72" s="72"/>
    </row>
    <row r="73" spans="7:8" ht="12">
      <c r="G73" s="72"/>
      <c r="H73" s="72"/>
    </row>
    <row r="74" spans="7:8" ht="12">
      <c r="G74" s="72"/>
      <c r="H74" s="72"/>
    </row>
    <row r="75" spans="7:8" ht="12">
      <c r="G75" s="72"/>
      <c r="H75" s="72"/>
    </row>
    <row r="76" spans="7:8" ht="12">
      <c r="G76" s="72"/>
      <c r="H76" s="72"/>
    </row>
    <row r="77" spans="7:8" ht="12">
      <c r="G77" s="72"/>
      <c r="H77" s="72"/>
    </row>
    <row r="78" spans="7:8" ht="12">
      <c r="G78" s="72"/>
      <c r="H78" s="72"/>
    </row>
    <row r="79" spans="7:8" ht="12">
      <c r="G79" s="72"/>
      <c r="H79" s="72"/>
    </row>
    <row r="80" spans="7:8" ht="12">
      <c r="G80" s="72"/>
      <c r="H80" s="72"/>
    </row>
    <row r="81" spans="7:8" ht="12">
      <c r="G81" s="72"/>
      <c r="H81" s="72"/>
    </row>
    <row r="82" spans="7:8" ht="12">
      <c r="G82" s="72"/>
      <c r="H82" s="72"/>
    </row>
    <row r="83" spans="7:8" ht="12">
      <c r="G83" s="72"/>
      <c r="H83" s="72"/>
    </row>
    <row r="84" spans="7:8" ht="12">
      <c r="G84" s="72"/>
      <c r="H84" s="72"/>
    </row>
    <row r="85" spans="7:8" ht="12">
      <c r="G85" s="72"/>
      <c r="H85" s="72"/>
    </row>
    <row r="86" spans="7:8" ht="12">
      <c r="G86" s="72"/>
      <c r="H86" s="72"/>
    </row>
    <row r="87" spans="7:8" ht="12">
      <c r="G87" s="72"/>
      <c r="H87" s="72"/>
    </row>
    <row r="88" spans="7:8" ht="12">
      <c r="G88" s="72"/>
      <c r="H88" s="72"/>
    </row>
    <row r="89" spans="7:8" ht="12">
      <c r="G89" s="72"/>
      <c r="H89" s="72"/>
    </row>
    <row r="90" spans="7:8" ht="12">
      <c r="G90" s="72"/>
      <c r="H90" s="72"/>
    </row>
    <row r="91" spans="7:8" ht="12">
      <c r="G91" s="72"/>
      <c r="H91" s="72"/>
    </row>
    <row r="92" spans="7:8" ht="12">
      <c r="G92" s="72"/>
      <c r="H92" s="72"/>
    </row>
    <row r="93" spans="7:8" ht="12">
      <c r="G93" s="72"/>
      <c r="H93" s="72"/>
    </row>
    <row r="94" spans="7:8" ht="12">
      <c r="G94" s="72"/>
      <c r="H94" s="72"/>
    </row>
    <row r="95" spans="7:8" ht="12">
      <c r="G95" s="72"/>
      <c r="H95" s="72"/>
    </row>
    <row r="96" spans="7:8" ht="12">
      <c r="G96" s="72"/>
      <c r="H96" s="72"/>
    </row>
    <row r="97" spans="7:8" ht="12">
      <c r="G97" s="72"/>
      <c r="H97" s="72"/>
    </row>
    <row r="98" spans="7:8" ht="12">
      <c r="G98" s="72"/>
      <c r="H98" s="72"/>
    </row>
    <row r="99" spans="7:8" ht="12">
      <c r="G99" s="72"/>
      <c r="H99" s="72"/>
    </row>
    <row r="100" spans="7:8" ht="12">
      <c r="G100" s="72"/>
      <c r="H100" s="72"/>
    </row>
    <row r="101" spans="7:8" ht="12">
      <c r="G101" s="72"/>
      <c r="H101" s="72"/>
    </row>
    <row r="102" spans="7:8" ht="12">
      <c r="G102" s="72"/>
      <c r="H102" s="72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3" top="0.4724409448818898" bottom="0.5118110236220472" header="0.4724409448818898" footer="0.5118110236220472"/>
  <pageSetup horizontalDpi="600" verticalDpi="600" orientation="landscape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B16">
      <selection activeCell="D44" sqref="D44"/>
    </sheetView>
  </sheetViews>
  <sheetFormatPr defaultColWidth="7.125" defaultRowHeight="12.75"/>
  <cols>
    <col min="1" max="1" width="41.625" style="25" customWidth="1"/>
    <col min="2" max="2" width="8.25390625" style="39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 customHeight="1">
      <c r="A1" s="350" t="s">
        <v>454</v>
      </c>
      <c r="B1" s="350"/>
      <c r="C1" s="350"/>
      <c r="D1" s="350"/>
      <c r="E1" s="350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6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349" t="s">
        <v>527</v>
      </c>
      <c r="B3" s="309" t="str">
        <f>'справка №1 СЧЕТОВОДЕН  БАЛАНС'!B3:E3</f>
        <v>"АЛБЕНА ИНВЕСТ - ХОЛДИНГ"АД</v>
      </c>
      <c r="C3" s="309"/>
      <c r="D3" s="309"/>
      <c r="E3" s="309"/>
      <c r="F3" s="309"/>
      <c r="G3" s="309"/>
      <c r="H3" s="309"/>
      <c r="I3" s="309"/>
      <c r="J3" s="4"/>
      <c r="K3" s="5"/>
      <c r="L3" s="2" t="s">
        <v>1</v>
      </c>
      <c r="M3" s="2"/>
    </row>
    <row r="4" spans="1:13" s="7" customFormat="1" ht="13.5" customHeight="1">
      <c r="A4" s="8" t="s">
        <v>532</v>
      </c>
      <c r="B4" s="351" t="s">
        <v>528</v>
      </c>
      <c r="C4" s="351"/>
      <c r="D4" s="351"/>
      <c r="E4" s="352"/>
      <c r="F4" s="352"/>
      <c r="G4" s="352"/>
      <c r="H4" s="352"/>
      <c r="I4" s="352"/>
      <c r="J4" s="73"/>
      <c r="K4" s="9"/>
      <c r="L4" s="1" t="s">
        <v>516</v>
      </c>
      <c r="M4" s="1"/>
    </row>
    <row r="5" spans="1:13" s="7" customFormat="1" ht="12.75" customHeight="1">
      <c r="A5" s="8" t="s">
        <v>531</v>
      </c>
      <c r="B5" s="353" t="s">
        <v>533</v>
      </c>
      <c r="C5" s="353"/>
      <c r="D5" s="354"/>
      <c r="E5" s="354"/>
      <c r="F5" s="354"/>
      <c r="G5" s="354"/>
      <c r="H5" s="354"/>
      <c r="I5" s="74"/>
      <c r="J5" s="74"/>
      <c r="K5" s="10"/>
      <c r="L5" s="11"/>
      <c r="M5" s="12" t="s">
        <v>2</v>
      </c>
    </row>
    <row r="6" spans="1:13" s="15" customFormat="1" ht="21.75" customHeight="1">
      <c r="A6" s="115"/>
      <c r="B6" s="119"/>
      <c r="C6" s="101"/>
      <c r="D6" s="108" t="s">
        <v>455</v>
      </c>
      <c r="E6" s="14"/>
      <c r="F6" s="14"/>
      <c r="G6" s="14"/>
      <c r="H6" s="14"/>
      <c r="I6" s="14" t="s">
        <v>456</v>
      </c>
      <c r="J6" s="107"/>
      <c r="K6" s="106"/>
      <c r="L6" s="101"/>
      <c r="M6" s="104"/>
    </row>
    <row r="7" spans="1:13" s="15" customFormat="1" ht="60">
      <c r="A7" s="116" t="s">
        <v>457</v>
      </c>
      <c r="B7" s="120" t="s">
        <v>458</v>
      </c>
      <c r="C7" s="102" t="s">
        <v>459</v>
      </c>
      <c r="D7" s="117" t="s">
        <v>460</v>
      </c>
      <c r="E7" s="101" t="s">
        <v>461</v>
      </c>
      <c r="F7" s="14" t="s">
        <v>462</v>
      </c>
      <c r="G7" s="14"/>
      <c r="H7" s="14"/>
      <c r="I7" s="101" t="s">
        <v>463</v>
      </c>
      <c r="J7" s="109" t="s">
        <v>464</v>
      </c>
      <c r="K7" s="102" t="s">
        <v>465</v>
      </c>
      <c r="L7" s="102" t="s">
        <v>466</v>
      </c>
      <c r="M7" s="114" t="s">
        <v>467</v>
      </c>
    </row>
    <row r="8" spans="1:13" s="15" customFormat="1" ht="54" customHeight="1">
      <c r="A8" s="113"/>
      <c r="B8" s="121"/>
      <c r="C8" s="103"/>
      <c r="D8" s="118"/>
      <c r="E8" s="103"/>
      <c r="F8" s="13" t="s">
        <v>468</v>
      </c>
      <c r="G8" s="13" t="s">
        <v>469</v>
      </c>
      <c r="H8" s="13" t="s">
        <v>470</v>
      </c>
      <c r="I8" s="103"/>
      <c r="J8" s="110"/>
      <c r="K8" s="103"/>
      <c r="L8" s="103"/>
      <c r="M8" s="105"/>
    </row>
    <row r="9" spans="1:13" s="15" customFormat="1" ht="12" customHeight="1">
      <c r="A9" s="13" t="s">
        <v>10</v>
      </c>
      <c r="B9" s="34"/>
      <c r="C9" s="111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11">
        <v>9</v>
      </c>
      <c r="L9" s="111">
        <v>10</v>
      </c>
      <c r="M9" s="112">
        <v>11</v>
      </c>
    </row>
    <row r="10" spans="1:13" s="15" customFormat="1" ht="12" customHeight="1">
      <c r="A10" s="13" t="s">
        <v>471</v>
      </c>
      <c r="B10" s="35"/>
      <c r="C10" s="60" t="s">
        <v>43</v>
      </c>
      <c r="D10" s="60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0" t="s">
        <v>472</v>
      </c>
      <c r="L10" s="16" t="s">
        <v>108</v>
      </c>
      <c r="M10" s="17" t="s">
        <v>116</v>
      </c>
    </row>
    <row r="11" spans="1:13" ht="15.75" customHeight="1">
      <c r="A11" s="18" t="s">
        <v>473</v>
      </c>
      <c r="B11" s="35" t="s">
        <v>474</v>
      </c>
      <c r="C11" s="286">
        <f>'[2]справка №1 СЧЕТОВОДЕН  БАЛАНС'!H17</f>
        <v>5500</v>
      </c>
      <c r="D11" s="286">
        <f>'[2]справка №1 СЧЕТОВОДЕН  БАЛАНС'!H19</f>
        <v>0</v>
      </c>
      <c r="E11" s="286">
        <v>54137</v>
      </c>
      <c r="F11" s="286">
        <v>550</v>
      </c>
      <c r="G11" s="286">
        <f>'[2]справка №1 СЧЕТОВОДЕН  БАЛАНС'!H23</f>
        <v>0</v>
      </c>
      <c r="H11" s="287">
        <v>23632</v>
      </c>
      <c r="I11" s="286">
        <v>20715</v>
      </c>
      <c r="J11" s="286"/>
      <c r="K11" s="288"/>
      <c r="L11" s="289">
        <f aca="true" t="shared" si="0" ref="L11:L32">SUM(C11:K11)</f>
        <v>104534</v>
      </c>
      <c r="M11" s="286">
        <v>2011</v>
      </c>
    </row>
    <row r="12" spans="1:13" ht="12.75" customHeight="1">
      <c r="A12" s="18" t="s">
        <v>475</v>
      </c>
      <c r="B12" s="35" t="s">
        <v>476</v>
      </c>
      <c r="C12" s="290">
        <f aca="true" t="shared" si="1" ref="C12:K12">C13+C14</f>
        <v>0</v>
      </c>
      <c r="D12" s="290">
        <f t="shared" si="1"/>
        <v>0</v>
      </c>
      <c r="E12" s="290">
        <f t="shared" si="1"/>
        <v>0</v>
      </c>
      <c r="F12" s="290">
        <f t="shared" si="1"/>
        <v>0</v>
      </c>
      <c r="G12" s="290">
        <f t="shared" si="1"/>
        <v>0</v>
      </c>
      <c r="H12" s="290">
        <f t="shared" si="1"/>
        <v>0</v>
      </c>
      <c r="I12" s="290">
        <f t="shared" si="1"/>
        <v>0</v>
      </c>
      <c r="J12" s="290">
        <f t="shared" si="1"/>
        <v>0</v>
      </c>
      <c r="K12" s="290">
        <f t="shared" si="1"/>
        <v>0</v>
      </c>
      <c r="L12" s="289">
        <f t="shared" si="0"/>
        <v>0</v>
      </c>
      <c r="M12" s="290">
        <f>M13+M14</f>
        <v>0</v>
      </c>
    </row>
    <row r="13" spans="1:13" ht="12.75" customHeight="1">
      <c r="A13" s="20" t="s">
        <v>477</v>
      </c>
      <c r="B13" s="16" t="s">
        <v>478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>
        <f t="shared" si="0"/>
        <v>0</v>
      </c>
      <c r="M13" s="288"/>
    </row>
    <row r="14" spans="1:13" ht="12" customHeight="1">
      <c r="A14" s="20" t="s">
        <v>479</v>
      </c>
      <c r="B14" s="16" t="s">
        <v>480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>
        <f t="shared" si="0"/>
        <v>0</v>
      </c>
      <c r="M14" s="288"/>
    </row>
    <row r="15" spans="1:13" ht="12.75">
      <c r="A15" s="18" t="s">
        <v>481</v>
      </c>
      <c r="B15" s="35" t="s">
        <v>482</v>
      </c>
      <c r="C15" s="291">
        <f aca="true" t="shared" si="2" ref="C15:K15">C11+C12</f>
        <v>5500</v>
      </c>
      <c r="D15" s="291">
        <f t="shared" si="2"/>
        <v>0</v>
      </c>
      <c r="E15" s="291">
        <f t="shared" si="2"/>
        <v>54137</v>
      </c>
      <c r="F15" s="291">
        <f t="shared" si="2"/>
        <v>550</v>
      </c>
      <c r="G15" s="291">
        <f t="shared" si="2"/>
        <v>0</v>
      </c>
      <c r="H15" s="291">
        <f t="shared" si="2"/>
        <v>23632</v>
      </c>
      <c r="I15" s="291">
        <f t="shared" si="2"/>
        <v>20715</v>
      </c>
      <c r="J15" s="291">
        <f t="shared" si="2"/>
        <v>0</v>
      </c>
      <c r="K15" s="291">
        <f t="shared" si="2"/>
        <v>0</v>
      </c>
      <c r="L15" s="289">
        <f t="shared" si="0"/>
        <v>104534</v>
      </c>
      <c r="M15" s="291">
        <f>M11+M12</f>
        <v>2011</v>
      </c>
    </row>
    <row r="16" spans="1:13" ht="12.75" customHeight="1">
      <c r="A16" s="18" t="s">
        <v>483</v>
      </c>
      <c r="B16" s="41" t="s">
        <v>484</v>
      </c>
      <c r="C16" s="292"/>
      <c r="D16" s="293"/>
      <c r="E16" s="293"/>
      <c r="F16" s="293"/>
      <c r="G16" s="293"/>
      <c r="H16" s="294"/>
      <c r="I16" s="302">
        <v>-99</v>
      </c>
      <c r="J16" s="295"/>
      <c r="K16" s="288"/>
      <c r="L16" s="289">
        <f t="shared" si="0"/>
        <v>-99</v>
      </c>
      <c r="M16" s="288">
        <v>-58</v>
      </c>
    </row>
    <row r="17" spans="1:13" ht="12.75" customHeight="1">
      <c r="A17" s="20" t="s">
        <v>485</v>
      </c>
      <c r="B17" s="16" t="s">
        <v>486</v>
      </c>
      <c r="C17" s="296">
        <f aca="true" t="shared" si="3" ref="C17:I17">C18+C19</f>
        <v>0</v>
      </c>
      <c r="D17" s="296">
        <f t="shared" si="3"/>
        <v>0</v>
      </c>
      <c r="E17" s="296">
        <f t="shared" si="3"/>
        <v>0</v>
      </c>
      <c r="F17" s="296">
        <f t="shared" si="3"/>
        <v>0</v>
      </c>
      <c r="G17" s="296">
        <f t="shared" si="3"/>
        <v>0</v>
      </c>
      <c r="H17" s="296">
        <f t="shared" si="3"/>
        <v>0</v>
      </c>
      <c r="I17" s="296">
        <f t="shared" si="3"/>
        <v>0</v>
      </c>
      <c r="J17" s="296"/>
      <c r="K17" s="296">
        <f>K18+K19</f>
        <v>0</v>
      </c>
      <c r="L17" s="289">
        <f t="shared" si="0"/>
        <v>0</v>
      </c>
      <c r="M17" s="296"/>
    </row>
    <row r="18" spans="1:13" ht="12" customHeight="1">
      <c r="A18" s="21" t="s">
        <v>487</v>
      </c>
      <c r="B18" s="37" t="s">
        <v>488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 t="shared" si="0"/>
        <v>0</v>
      </c>
      <c r="M18" s="288"/>
    </row>
    <row r="19" spans="1:13" ht="12" customHeight="1">
      <c r="A19" s="21" t="s">
        <v>489</v>
      </c>
      <c r="B19" s="37" t="s">
        <v>490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 t="shared" si="0"/>
        <v>0</v>
      </c>
      <c r="M19" s="288"/>
    </row>
    <row r="20" spans="1:13" ht="12.75" customHeight="1">
      <c r="A20" s="20" t="s">
        <v>491</v>
      </c>
      <c r="B20" s="16" t="s">
        <v>492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 t="shared" si="0"/>
        <v>0</v>
      </c>
      <c r="M20" s="288"/>
    </row>
    <row r="21" spans="1:13" ht="23.25" customHeight="1">
      <c r="A21" s="20" t="s">
        <v>493</v>
      </c>
      <c r="B21" s="16" t="s">
        <v>494</v>
      </c>
      <c r="C21" s="290">
        <f aca="true" t="shared" si="4" ref="C21:K21">C22-C23</f>
        <v>0</v>
      </c>
      <c r="D21" s="290">
        <f t="shared" si="4"/>
        <v>0</v>
      </c>
      <c r="E21" s="290">
        <v>0</v>
      </c>
      <c r="F21" s="290">
        <f t="shared" si="4"/>
        <v>0</v>
      </c>
      <c r="G21" s="290">
        <f t="shared" si="4"/>
        <v>0</v>
      </c>
      <c r="H21" s="290">
        <f t="shared" si="4"/>
        <v>0</v>
      </c>
      <c r="I21" s="290">
        <f t="shared" si="4"/>
        <v>0</v>
      </c>
      <c r="J21" s="290">
        <f t="shared" si="4"/>
        <v>0</v>
      </c>
      <c r="K21" s="290">
        <f t="shared" si="4"/>
        <v>0</v>
      </c>
      <c r="L21" s="289">
        <f t="shared" si="0"/>
        <v>0</v>
      </c>
      <c r="M21" s="290">
        <f>M22-M23</f>
        <v>0</v>
      </c>
    </row>
    <row r="22" spans="1:13" ht="12.75">
      <c r="A22" s="20" t="s">
        <v>495</v>
      </c>
      <c r="B22" s="16" t="s">
        <v>496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9">
        <f t="shared" si="0"/>
        <v>0</v>
      </c>
      <c r="M22" s="297"/>
    </row>
    <row r="23" spans="1:13" ht="12.75">
      <c r="A23" s="20" t="s">
        <v>497</v>
      </c>
      <c r="B23" s="16" t="s">
        <v>498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9">
        <f t="shared" si="0"/>
        <v>0</v>
      </c>
      <c r="M23" s="297"/>
    </row>
    <row r="24" spans="1:13" ht="22.5" customHeight="1">
      <c r="A24" s="20" t="s">
        <v>499</v>
      </c>
      <c r="B24" s="16" t="s">
        <v>500</v>
      </c>
      <c r="C24" s="290">
        <f aca="true" t="shared" si="5" ref="C24:K24">C25-C26</f>
        <v>0</v>
      </c>
      <c r="D24" s="290">
        <f t="shared" si="5"/>
        <v>0</v>
      </c>
      <c r="E24" s="290">
        <f t="shared" si="5"/>
        <v>0</v>
      </c>
      <c r="F24" s="290">
        <f t="shared" si="5"/>
        <v>0</v>
      </c>
      <c r="G24" s="290">
        <f t="shared" si="5"/>
        <v>0</v>
      </c>
      <c r="H24" s="290">
        <f t="shared" si="5"/>
        <v>0</v>
      </c>
      <c r="I24" s="290">
        <f t="shared" si="5"/>
        <v>0</v>
      </c>
      <c r="J24" s="290">
        <f t="shared" si="5"/>
        <v>0</v>
      </c>
      <c r="K24" s="290">
        <f t="shared" si="5"/>
        <v>0</v>
      </c>
      <c r="L24" s="289">
        <f t="shared" si="0"/>
        <v>0</v>
      </c>
      <c r="M24" s="290">
        <f>M25-M26</f>
        <v>0</v>
      </c>
    </row>
    <row r="25" spans="1:13" ht="12.75">
      <c r="A25" s="20" t="s">
        <v>495</v>
      </c>
      <c r="B25" s="16" t="s">
        <v>501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9">
        <f t="shared" si="0"/>
        <v>0</v>
      </c>
      <c r="M25" s="297"/>
    </row>
    <row r="26" spans="1:13" ht="12.75">
      <c r="A26" s="20" t="s">
        <v>497</v>
      </c>
      <c r="B26" s="16" t="s">
        <v>502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9">
        <f t="shared" si="0"/>
        <v>0</v>
      </c>
      <c r="M26" s="297"/>
    </row>
    <row r="27" spans="1:13" ht="12.75">
      <c r="A27" s="20" t="s">
        <v>503</v>
      </c>
      <c r="B27" s="16" t="s">
        <v>504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>
        <f t="shared" si="0"/>
        <v>0</v>
      </c>
      <c r="M27" s="288"/>
    </row>
    <row r="28" spans="1:13" ht="12.75">
      <c r="A28" s="20" t="s">
        <v>505</v>
      </c>
      <c r="B28" s="16" t="s">
        <v>506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>
        <f t="shared" si="0"/>
        <v>0</v>
      </c>
      <c r="M28" s="288"/>
    </row>
    <row r="29" spans="1:13" ht="14.25" customHeight="1">
      <c r="A29" s="18" t="s">
        <v>507</v>
      </c>
      <c r="B29" s="35" t="s">
        <v>508</v>
      </c>
      <c r="C29" s="290">
        <f aca="true" t="shared" si="6" ref="C29:K29">C11+C17+C20+C21+C24+C28+C27+C16</f>
        <v>5500</v>
      </c>
      <c r="D29" s="290">
        <f t="shared" si="6"/>
        <v>0</v>
      </c>
      <c r="E29" s="290">
        <f t="shared" si="6"/>
        <v>54137</v>
      </c>
      <c r="F29" s="290">
        <f t="shared" si="6"/>
        <v>550</v>
      </c>
      <c r="G29" s="290">
        <f t="shared" si="6"/>
        <v>0</v>
      </c>
      <c r="H29" s="290">
        <f t="shared" si="6"/>
        <v>23632</v>
      </c>
      <c r="I29" s="290">
        <f t="shared" si="6"/>
        <v>20616</v>
      </c>
      <c r="J29" s="290">
        <f t="shared" si="6"/>
        <v>0</v>
      </c>
      <c r="K29" s="290">
        <f t="shared" si="6"/>
        <v>0</v>
      </c>
      <c r="L29" s="289">
        <f t="shared" si="0"/>
        <v>104435</v>
      </c>
      <c r="M29" s="290">
        <f>M11+M17+M20+M21+M24+M28+M27+M16</f>
        <v>1953</v>
      </c>
    </row>
    <row r="30" spans="1:13" ht="23.25" customHeight="1">
      <c r="A30" s="20" t="s">
        <v>509</v>
      </c>
      <c r="B30" s="16" t="s">
        <v>510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>
        <f t="shared" si="0"/>
        <v>0</v>
      </c>
      <c r="M30" s="288"/>
    </row>
    <row r="31" spans="1:13" ht="24" customHeight="1">
      <c r="A31" s="20" t="s">
        <v>511</v>
      </c>
      <c r="B31" s="16" t="s">
        <v>512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>
        <f t="shared" si="0"/>
        <v>0</v>
      </c>
      <c r="M31" s="288"/>
    </row>
    <row r="32" spans="1:13" ht="23.25" customHeight="1">
      <c r="A32" s="18" t="s">
        <v>513</v>
      </c>
      <c r="B32" s="35" t="s">
        <v>514</v>
      </c>
      <c r="C32" s="290">
        <f aca="true" t="shared" si="7" ref="C32:K32">C29+C30+C31</f>
        <v>5500</v>
      </c>
      <c r="D32" s="290">
        <f t="shared" si="7"/>
        <v>0</v>
      </c>
      <c r="E32" s="290">
        <f t="shared" si="7"/>
        <v>54137</v>
      </c>
      <c r="F32" s="290">
        <f t="shared" si="7"/>
        <v>550</v>
      </c>
      <c r="G32" s="290">
        <f t="shared" si="7"/>
        <v>0</v>
      </c>
      <c r="H32" s="290">
        <f t="shared" si="7"/>
        <v>23632</v>
      </c>
      <c r="I32" s="290">
        <f t="shared" si="7"/>
        <v>20616</v>
      </c>
      <c r="J32" s="290">
        <f>J29+J30+J31</f>
        <v>0</v>
      </c>
      <c r="K32" s="290">
        <f>K29+K30+K31</f>
        <v>0</v>
      </c>
      <c r="L32" s="290">
        <f>L29+L30+L31</f>
        <v>104435</v>
      </c>
      <c r="M32" s="290">
        <f>M29+M30+M31</f>
        <v>1953</v>
      </c>
    </row>
    <row r="33" spans="1:13" ht="23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0"/>
    </row>
    <row r="34" spans="1:13" ht="14.25" customHeight="1">
      <c r="A34" s="234"/>
      <c r="B34" s="235"/>
      <c r="C34" s="22"/>
      <c r="D34" s="22"/>
      <c r="E34" s="22"/>
      <c r="F34" s="22"/>
      <c r="G34" s="22"/>
      <c r="H34" s="22"/>
      <c r="I34" s="22"/>
      <c r="J34" s="22"/>
      <c r="K34" s="22"/>
      <c r="L34" s="236"/>
      <c r="M34" s="236"/>
    </row>
    <row r="35" spans="1:13" ht="12">
      <c r="A35" s="23" t="str">
        <f>'справка №1 СЧЕТОВОДЕН  БАЛАНС'!A97</f>
        <v>Дата на съставяне: 28.05.2014г.</v>
      </c>
      <c r="B35" s="38"/>
      <c r="C35" s="24"/>
      <c r="D35" s="24"/>
      <c r="E35" s="24"/>
      <c r="F35" s="24" t="s">
        <v>378</v>
      </c>
      <c r="G35" s="24"/>
      <c r="H35" s="24"/>
      <c r="I35" s="24"/>
      <c r="J35" s="24" t="s">
        <v>520</v>
      </c>
      <c r="K35" s="24"/>
      <c r="L35" s="24"/>
      <c r="M35" s="236"/>
    </row>
    <row r="36" spans="1:13" ht="12">
      <c r="A36" s="237"/>
      <c r="B36" s="238"/>
      <c r="C36" s="239"/>
      <c r="D36" s="239"/>
      <c r="E36" s="239"/>
      <c r="F36" s="239" t="s">
        <v>521</v>
      </c>
      <c r="G36" s="208"/>
      <c r="H36" s="239"/>
      <c r="I36" s="239"/>
      <c r="J36" s="239" t="s">
        <v>522</v>
      </c>
      <c r="K36" s="208"/>
      <c r="L36" s="239"/>
      <c r="M36" s="240"/>
    </row>
    <row r="37" spans="1:13" ht="12">
      <c r="A37" s="237"/>
      <c r="B37" s="238"/>
      <c r="C37" s="239"/>
      <c r="D37" s="239"/>
      <c r="E37" s="239"/>
      <c r="F37" s="239"/>
      <c r="G37" s="239"/>
      <c r="H37" s="239"/>
      <c r="I37" s="239"/>
      <c r="J37" s="239"/>
      <c r="K37" s="208"/>
      <c r="L37" s="239"/>
      <c r="M37" s="240"/>
    </row>
    <row r="38" spans="1:13" ht="12">
      <c r="A38" s="237"/>
      <c r="B38" s="238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40"/>
    </row>
    <row r="39" spans="1:13" ht="12">
      <c r="A39" s="237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40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4">
    <mergeCell ref="A1:E1"/>
    <mergeCell ref="B4:D4"/>
    <mergeCell ref="B5:C5"/>
    <mergeCell ref="B3:I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2" right="0.21" top="0.36" bottom="0.36" header="0.35433070866141736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</cp:lastModifiedBy>
  <cp:lastPrinted>2014-05-29T09:08:37Z</cp:lastPrinted>
  <dcterms:created xsi:type="dcterms:W3CDTF">2000-06-29T12:02:40Z</dcterms:created>
  <dcterms:modified xsi:type="dcterms:W3CDTF">2014-05-29T13:40:54Z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