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1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<sst xmlns="http://schemas.openxmlformats.org/spreadsheetml/2006/main" count="603" uniqueCount="537">
  <si>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</si>
  <si>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</si>
  <si>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</si>
  <si>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</si>
  <si>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</si>
  <si>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</si>
  <si>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</si>
  <si>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</si>
  <si>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</si>
  <si>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</si>
  <si>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</si>
  <si>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</si>
  <si>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</si>
  <si>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</si>
  <si>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</si>
  <si>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</si>
  <si>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</si>
  <si>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</si>
  <si>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</si>
  <si>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</si>
  <si>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</si>
  <si>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</si>
  <si>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</si>
  <si>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</si>
  <si>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</si>
  <si>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</si>
  <si>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</si>
  <si>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</si>
  <si>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</si>
  <si>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</si>
  <si>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</si>
  <si>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</si>
  <si>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</si>
  <si>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</si>
  <si>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</si>
  <si>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</si>
  <si>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</si>
  <si>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</si>
  <si>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</si>
  <si>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</si>
  <si>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</si>
  <si>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</si>
  <si>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</si>
  <si>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</si>
  <si>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</si>
  <si>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</si>
  <si>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</si>
  <si>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</si>
  <si>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</si>
  <si>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</si>
  <si>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</si>
  <si>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</si>
  <si>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</si>
  <si>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</si>
  <si>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</si>
  <si>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</si>
  <si>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</si>
  <si>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</si>
  <si>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</si>
  <si>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</si>
  <si>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</si>
  <si>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</si>
  <si>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</si>
  <si>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</si>
  <si>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</si>
  <si>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</si>
  <si>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</si>
  <si>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</si>
  <si>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</si>
  <si>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</si>
  <si>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</si>
  <si>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</si>
  <si>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</si>
  <si>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</si>
  <si>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</si>
  <si>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</si>
  <si>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</si>
  <si>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</si>
  <si>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</si>
  <si>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</si>
  <si>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</si>
  <si>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</si>
  <si>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</si>
  <si>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</si>
  <si>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</si>
  <si>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</si>
  <si>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</si>
  <si>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</si>
  <si>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</si>
  <si>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</si>
  <si>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</si>
  <si>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</si>
  <si>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</si>
  <si>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</si>
  <si>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</si>
  <si>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</si>
  <si>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</si>
  <si>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</si>
  <si>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</si>
  <si>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</si>
  <si>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</si>
  <si>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</si>
  <si>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</si>
  <si>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</si>
  <si>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</si>
  <si>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</si>
  <si>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</si>
  <si>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</si>
  <si>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</si>
  <si>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</si>
  <si>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</si>
  <si>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</si>
  <si>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</si>
  <si>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</si>
  <si>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</si>
  <si>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</si>
  <si>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</si>
  <si>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</si>
  <si>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</si>
  <si>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</si>
  <si>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</si>
  <si>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</si>
  <si>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</si>
  <si>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</si>
  <si>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</si>
  <si>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</si>
  <si>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</si>
  <si>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</si>
  <si>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</si>
  <si>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</si>
  <si>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</si>
  <si>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</si>
  <si>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</si>
  <si>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</si>
  <si>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</si>
  <si>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</si>
  <si>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</si>
  <si>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</si>
  <si>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</si>
  <si>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</si>
  <si>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</si>
  <si>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</si>
  <si>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</si>
  <si>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</si>
  <si>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</si>
  <si>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</si>
  <si>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</si>
  <si>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</si>
  <si>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</si>
  <si>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</si>
  <si>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</si>
  <si>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</si>
  <si>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</si>
  <si>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</si>
  <si>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</si>
  <si>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</si>
  <si>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</si>
  <si>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</si>
  <si>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</si>
  <si>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</si>
  <si>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</si>
  <si>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</si>
  <si>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</si>
  <si>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</si>
  <si>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</si>
  <si>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</si>
  <si>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</si>
  <si>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</si>
  <si>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</si>
  <si>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</si>
  <si>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</si>
  <si>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</si>
  <si>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</si>
  <si>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</si>
  <si>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</si>
  <si>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</si>
  <si>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</si>
  <si>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</si>
  <si>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</si>
  <si>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</si>
  <si>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</si>
  <si>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</si>
  <si>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</si>
  <si>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</si>
  <si>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</si>
  <si>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</si>
  <si>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</si>
  <si>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</si>
  <si>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</si>
  <si>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</si>
  <si>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</si>
  <si>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</si>
  <si>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</si>
  <si>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</si>
  <si>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</si>
  <si>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</si>
  <si>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</si>
  <si>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</si>
  <si>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</si>
  <si>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</si>
  <si>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</si>
  <si>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</si>
  <si>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</si>
  <si>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</si>
  <si>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</si>
  <si>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</si>
  <si>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</si>
  <si>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</si>
  <si>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</si>
  <si>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</si>
  <si>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</si>
  <si>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</si>
  <si>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</si>
  <si>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</si>
  <si>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</si>
  <si>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</si>
  <si>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</si>
  <si>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</si>
  <si>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</si>
  <si>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</si>
  <si>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</si>
  <si>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</si>
  <si>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</si>
  <si>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</si>
  <si>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</si>
  <si>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</si>
  <si>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</si>
  <si>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</si>
  <si>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</si>
  <si>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</si>
  <si>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</si>
  <si>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</si>
  <si>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</si>
  <si>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</si>
  <si>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</si>
  <si>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</si>
  <si>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</si>
  <si>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</si>
  <si>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</si>
  <si>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</si>
  <si>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</si>
  <si>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</si>
  <si>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</si>
  <si>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</si>
  <si>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</si>
  <si>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</si>
  <si>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</si>
  <si>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</si>
  <si>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</si>
  <si>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</si>
  <si>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</si>
  <si>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</si>
  <si>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</si>
  <si>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</si>
  <si>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</si>
  <si>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</si>
  <si>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</si>
  <si>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</si>
  <si>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</si>
  <si>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</si>
  <si>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</si>
  <si>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</si>
  <si>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</si>
  <si>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</si>
  <si>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</si>
  <si>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</si>
  <si>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</si>
  <si>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</si>
  <si>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</si>
  <si>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</si>
  <si>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</si>
  <si>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</si>
  <si>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</si>
  <si>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</si>
  <si>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</si>
  <si>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</si>
  <si>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</si>
  <si>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</si>
  <si>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</si>
  <si>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</si>
  <si>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</si>
  <si>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</si>
  <si>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</si>
  <si>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</si>
  <si>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</si>
  <si>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</si>
  <si>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</si>
  <si>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</si>
  <si>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</si>
  <si>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</si>
  <si>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</si>
  <si>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</si>
  <si>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</si>
  <si>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</si>
  <si>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</si>
  <si>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</si>
  <si>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</si>
  <si>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</si>
  <si>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</si>
  <si>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</si>
  <si>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</si>
  <si>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</si>
  <si>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</si>
  <si>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</si>
  <si>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</si>
  <si>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</si>
  <si>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</si>
  <si>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</si>
  <si>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</si>
  <si>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</si>
  <si>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</si>
  <si>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</si>
  <si>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</si>
  <si>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</si>
  <si>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</si>
  <si>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</si>
  <si>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</si>
  <si>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</si>
  <si>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</si>
  <si>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</si>
  <si>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</si>
  <si>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</si>
  <si>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</si>
  <si>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</si>
  <si>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</si>
  <si>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</si>
  <si>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</si>
  <si>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</si>
  <si>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</si>
  <si>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</si>
  <si>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</si>
  <si>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</si>
  <si>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</si>
  <si>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</si>
  <si>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</si>
  <si>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</si>
  <si>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</si>
  <si>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</si>
  <si>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</si>
  <si>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</si>
  <si>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</si>
  <si>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</si>
  <si>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</si>
  <si>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</si>
  <si>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</si>
  <si>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</si>
  <si>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</si>
  <si>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</si>
  <si>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</si>
  <si>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</si>
  <si>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</si>
  <si>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</si>
  <si>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</si>
  <si>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</si>
  <si>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</si>
  <si>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</si>
  <si>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</si>
  <si>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</si>
  <si>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</si>
  <si>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</si>
  <si>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</si>
  <si>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</si>
  <si>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</si>
  <si>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</si>
  <si>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</si>
  <si>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</si>
  <si>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</si>
  <si>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</si>
  <si>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</si>
  <si>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</si>
  <si>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</si>
  <si>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</si>
  <si>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</si>
  <si>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</si>
  <si>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</si>
  <si>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</si>
  <si>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</si>
  <si>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</si>
  <si>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</si>
  <si>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</si>
  <si>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</si>
  <si>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</si>
  <si>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</si>
  <si>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</si>
  <si>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</si>
  <si>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</si>
  <si>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</si>
  <si>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</si>
  <si>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</si>
  <si>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</si>
  <si>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</si>
  <si>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</si>
  <si>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</si>
  <si>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</si>
  <si>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</si>
  <si>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</si>
  <si>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</si>
  <si>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</si>
  <si>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</si>
  <si>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</si>
  <si>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</si>
  <si>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</si>
  <si>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</si>
  <si>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</si>
  <si>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</si>
  <si>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</si>
  <si>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</si>
  <si>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</si>
  <si>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</si>
  <si>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</si>
  <si>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</si>
  <si>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</si>
  <si>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</si>
  <si>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</si>
  <si>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</si>
  <si>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</si>
  <si>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</si>
  <si>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</si>
  <si>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</si>
  <si>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</si>
  <si>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</si>
  <si>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</si>
  <si>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</si>
  <si>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</si>
  <si>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</si>
  <si>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</si>
  <si>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</si>
  <si>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</si>
  <si>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</si>
  <si>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</si>
  <si>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</si>
  <si>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</si>
  <si>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</si>
  <si>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</si>
  <si>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</si>
  <si>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</si>
  <si>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</si>
  <si>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</si>
  <si>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</si>
  <si>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</si>
  <si>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</si>
  <si>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</si>
  <si>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</si>
  <si>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</si>
  <si>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</si>
  <si>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</si>
  <si>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</si>
  <si>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</si>
  <si>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</si>
  <si>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</si>
  <si>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</si>
  <si>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</si>
  <si>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</si>
  <si>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</si>
  <si>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</si>
  <si>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</si>
  <si>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</si>
  <si>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</si>
  <si>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</si>
  <si>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</si>
  <si>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</si>
  <si>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</si>
  <si>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</si>
  <si>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</si>
  <si>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</si>
  <si>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</si>
  <si>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</si>
  <si>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</si>
  <si>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</si>
  <si>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</si>
  <si>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</si>
  <si>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</si>
  <si>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</si>
  <si>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</si>
  <si>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</si>
  <si>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</si>
  <si>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</si>
  <si>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</si>
  <si>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</si>
  <si>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</si>
  <si>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</si>
  <si>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</si>
  <si>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</si>
  <si>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</si>
  <si>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</si>
  <si>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</si>
  <si>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</si>
  <si>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</si>
  <si>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</si>
  <si>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</si>
  <si>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</si>
  <si>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</si>
  <si>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</si>
  <si>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</si>
  <si>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</si>
  <si>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</si>
  <si>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</si>
  <si>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</si>
  <si>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</si>
  <si>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</si>
  <si>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</si>
  <si>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</si>
  <si>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</si>
  <si>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</si>
  <si>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</si>
  <si>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</si>
  <si>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</si>
  <si>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</si>
  <si>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</si>
  <si>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</si>
  <si>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</si>
  <si>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</si>
  <si>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</si>
  <si>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</si>
  <si>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</si>
  <si>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</si>
  <si>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</si>
  <si>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</si>
  <si>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</si>
  <si>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</si>
  <si>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</si>
  <si>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</si>
  <si>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</si>
  <si>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</si>
  <si>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</si>
  <si>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</si>
  <si>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</si>
  <si>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</si>
  <si>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</si>
  <si>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</si>
  <si>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</si>
  <si>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</si>
  <si>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</si>
  <si>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Отчетен период:31.03.2011</t>
  </si>
  <si>
    <t>20.05.2011.</t>
  </si>
  <si>
    <t xml:space="preserve">Дата на съставяне: 20.05.2011                                    </t>
  </si>
  <si>
    <t xml:space="preserve">Дата  на съставяне: 20.05.2011г.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</si>
</sst>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6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58" applyNumberFormat="1" applyFont="1" applyFill="1" applyBorder="1" applyAlignment="1" applyProtection="1">
      <alignment vertical="top"/>
      <protection/>
    </xf>
    <xf numFmtId="0" fontId="16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5" fillId="37" borderId="10" xfId="58" applyFont="1" applyFill="1" applyBorder="1" applyAlignment="1" applyProtection="1">
      <alignment horizontal="left" vertical="top" wrapText="1"/>
      <protection/>
    </xf>
    <xf numFmtId="1" fontId="15" fillId="37" borderId="10" xfId="58" applyNumberFormat="1" applyFont="1" applyFill="1" applyBorder="1" applyAlignment="1" applyProtection="1">
      <alignment vertical="top" wrapText="1"/>
      <protection/>
    </xf>
    <xf numFmtId="0" fontId="15" fillId="37" borderId="37" xfId="58" applyFont="1" applyFill="1" applyBorder="1" applyAlignment="1" applyProtection="1">
      <alignment horizontal="left" vertical="top" wrapText="1"/>
      <protection/>
    </xf>
    <xf numFmtId="0" fontId="15" fillId="37" borderId="29" xfId="58" applyFont="1" applyFill="1" applyBorder="1" applyAlignment="1" applyProtection="1">
      <alignment vertical="top" wrapText="1"/>
      <protection/>
    </xf>
    <xf numFmtId="0" fontId="15" fillId="37" borderId="38" xfId="58" applyFont="1" applyFill="1" applyBorder="1" applyAlignment="1" applyProtection="1">
      <alignment vertical="top" wrapText="1"/>
      <protection/>
    </xf>
    <xf numFmtId="49" fontId="15" fillId="37" borderId="36" xfId="58" applyNumberFormat="1" applyFont="1" applyFill="1" applyBorder="1" applyAlignment="1" applyProtection="1">
      <alignment vertical="center" wrapText="1"/>
      <protection/>
    </xf>
    <xf numFmtId="0" fontId="15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7" fillId="0" borderId="0" xfId="60" applyFont="1" applyBorder="1" applyAlignment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8" fillId="0" borderId="10" xfId="60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0" applyNumberFormat="1" applyFont="1" applyBorder="1" applyAlignment="1" applyProtection="1">
      <alignment horizontal="left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0">
      <selection activeCell="A98" sqref="A98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2" t="s">
        <v>1</v>
      </c>
      <c r="B3" s="333"/>
      <c r="C3" s="333"/>
      <c r="D3" s="333"/>
      <c r="E3" s="266" t="s">
        <v>158</v>
      </c>
      <c r="F3" s="112" t="s">
        <v>2</v>
      </c>
      <c r="G3" s="77"/>
      <c r="H3" s="265" t="s">
        <v>532</v>
      </c>
    </row>
    <row r="4" spans="1:8" ht="15">
      <c r="A4" s="332" t="s">
        <v>531</v>
      </c>
      <c r="B4" s="338"/>
      <c r="C4" s="338"/>
      <c r="D4" s="338"/>
      <c r="E4" s="287" t="s">
        <v>158</v>
      </c>
      <c r="F4" s="334" t="s">
        <v>3</v>
      </c>
      <c r="G4" s="335"/>
      <c r="H4" s="265">
        <v>455</v>
      </c>
    </row>
    <row r="5" spans="1:8" ht="15">
      <c r="A5" s="332" t="s">
        <v>533</v>
      </c>
      <c r="B5" s="333"/>
      <c r="C5" s="333"/>
      <c r="D5" s="333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1600</v>
      </c>
      <c r="D11" s="56">
        <v>1600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6761</v>
      </c>
      <c r="D12" s="56">
        <v>6358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82559</v>
      </c>
      <c r="D13" s="56">
        <v>78628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8153</v>
      </c>
      <c r="D14" s="56">
        <v>2568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666</v>
      </c>
      <c r="D15" s="56">
        <v>732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5</v>
      </c>
      <c r="D16" s="56"/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817</v>
      </c>
      <c r="D17" s="56">
        <v>11252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6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100561</v>
      </c>
      <c r="D19" s="60">
        <f>SUM(D11:D18)</f>
        <v>101144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158</v>
      </c>
      <c r="D20" s="56">
        <v>158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27391</v>
      </c>
      <c r="H21" s="61">
        <f>SUM(H22:H24)</f>
        <v>27391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27391</v>
      </c>
      <c r="H22" s="57">
        <v>27391</v>
      </c>
    </row>
    <row r="23" spans="1:13" ht="15">
      <c r="A23" s="130" t="s">
        <v>65</v>
      </c>
      <c r="B23" s="136" t="s">
        <v>66</v>
      </c>
      <c r="C23" s="56">
        <v>3</v>
      </c>
      <c r="D23" s="56">
        <v>4</v>
      </c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34</v>
      </c>
      <c r="D24" s="56">
        <v>39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27391</v>
      </c>
      <c r="H25" s="59">
        <f>H19+H20+H21</f>
        <v>27391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0</v>
      </c>
      <c r="D26" s="56">
        <v>2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37</v>
      </c>
      <c r="D27" s="60">
        <f>SUM(D23:D26)</f>
        <v>45</v>
      </c>
      <c r="E27" s="148" t="s">
        <v>82</v>
      </c>
      <c r="F27" s="137" t="s">
        <v>83</v>
      </c>
      <c r="G27" s="59">
        <f>SUM(G28:G30)</f>
        <v>-16553</v>
      </c>
      <c r="H27" s="59">
        <f>SUM(H28:H30)</f>
        <v>-35998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v>19445</v>
      </c>
      <c r="H28" s="57"/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-35998</v>
      </c>
      <c r="H29" s="211">
        <v>-35998</v>
      </c>
      <c r="M29" s="62"/>
    </row>
    <row r="30" spans="1:8" ht="15">
      <c r="A30" s="130" t="s">
        <v>89</v>
      </c>
      <c r="B30" s="136" t="s">
        <v>90</v>
      </c>
      <c r="C30" s="56">
        <v>22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2446</v>
      </c>
      <c r="H31" s="57">
        <v>19445</v>
      </c>
      <c r="M31" s="62"/>
    </row>
    <row r="32" spans="1:15" ht="15">
      <c r="A32" s="130" t="s">
        <v>97</v>
      </c>
      <c r="B32" s="145" t="s">
        <v>98</v>
      </c>
      <c r="C32" s="60">
        <f>C30+C31</f>
        <v>22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-14107</v>
      </c>
      <c r="H33" s="59">
        <f>H27+H31+H32</f>
        <v>-16553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8</v>
      </c>
      <c r="D34" s="60">
        <f>SUM(D35:D38)</f>
        <v>8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45039</v>
      </c>
      <c r="H36" s="59">
        <f>H25+H17+H33</f>
        <v>42593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8</v>
      </c>
      <c r="D38" s="56">
        <v>8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2934</v>
      </c>
      <c r="H43" s="57">
        <v>2934</v>
      </c>
      <c r="M43" s="62"/>
    </row>
    <row r="44" spans="1:8" ht="15">
      <c r="A44" s="130" t="s">
        <v>131</v>
      </c>
      <c r="B44" s="159" t="s">
        <v>132</v>
      </c>
      <c r="C44" s="56"/>
      <c r="D44" s="56"/>
      <c r="E44" s="163" t="s">
        <v>133</v>
      </c>
      <c r="F44" s="137" t="s">
        <v>134</v>
      </c>
      <c r="G44" s="57">
        <v>2767</v>
      </c>
      <c r="H44" s="57">
        <v>2767</v>
      </c>
    </row>
    <row r="45" spans="1:15" ht="15">
      <c r="A45" s="130" t="s">
        <v>135</v>
      </c>
      <c r="B45" s="144" t="s">
        <v>136</v>
      </c>
      <c r="C45" s="60">
        <f>C34+C39+C44</f>
        <v>8</v>
      </c>
      <c r="D45" s="60">
        <f>D34+D39+D44</f>
        <v>8</v>
      </c>
      <c r="E45" s="146" t="s">
        <v>137</v>
      </c>
      <c r="F45" s="137" t="s">
        <v>138</v>
      </c>
      <c r="G45" s="57">
        <v>0</v>
      </c>
      <c r="H45" s="57">
        <v>0</v>
      </c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v>4212</v>
      </c>
      <c r="H48" s="57">
        <v>4212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9913</v>
      </c>
      <c r="H49" s="59">
        <f>SUM(H43:H48)</f>
        <v>9913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1654</v>
      </c>
      <c r="H53" s="57">
        <v>1654</v>
      </c>
    </row>
    <row r="54" spans="1:8" ht="15">
      <c r="A54" s="130" t="s">
        <v>165</v>
      </c>
      <c r="B54" s="144" t="s">
        <v>166</v>
      </c>
      <c r="C54" s="56">
        <v>1425</v>
      </c>
      <c r="D54" s="56">
        <v>1425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102211</v>
      </c>
      <c r="D55" s="60">
        <f>D19+D20+D21+D27+D32+D45+D51+D53+D54</f>
        <v>102780</v>
      </c>
      <c r="E55" s="132" t="s">
        <v>171</v>
      </c>
      <c r="F55" s="156" t="s">
        <v>172</v>
      </c>
      <c r="G55" s="59">
        <f>G49+G51+G52+G53+G54</f>
        <v>11567</v>
      </c>
      <c r="H55" s="59">
        <f>H49+H51+H52+H53+H54</f>
        <v>11567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9117</v>
      </c>
      <c r="D58" s="56">
        <v>9528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609</v>
      </c>
      <c r="D59" s="56">
        <v>3889</v>
      </c>
      <c r="E59" s="146" t="s">
        <v>180</v>
      </c>
      <c r="F59" s="137" t="s">
        <v>181</v>
      </c>
      <c r="G59" s="57">
        <v>65951</v>
      </c>
      <c r="H59" s="57">
        <v>65461</v>
      </c>
      <c r="M59" s="62"/>
    </row>
    <row r="60" spans="1:8" ht="15">
      <c r="A60" s="130" t="s">
        <v>182</v>
      </c>
      <c r="B60" s="136" t="s">
        <v>183</v>
      </c>
      <c r="C60" s="56">
        <v>99</v>
      </c>
      <c r="D60" s="56">
        <v>16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96</v>
      </c>
      <c r="D61" s="56">
        <v>214</v>
      </c>
      <c r="E61" s="138" t="s">
        <v>188</v>
      </c>
      <c r="F61" s="167" t="s">
        <v>189</v>
      </c>
      <c r="G61" s="59">
        <f>SUM(G62:G68)</f>
        <v>8818</v>
      </c>
      <c r="H61" s="59">
        <f>SUM(H62:H68)</f>
        <v>6991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0</v>
      </c>
      <c r="H62" s="57">
        <v>6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9921</v>
      </c>
      <c r="D64" s="60">
        <f>SUM(D58:D63)</f>
        <v>13647</v>
      </c>
      <c r="E64" s="132" t="s">
        <v>199</v>
      </c>
      <c r="F64" s="137" t="s">
        <v>200</v>
      </c>
      <c r="G64" s="57">
        <v>7232</v>
      </c>
      <c r="H64" s="57">
        <v>6153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488</v>
      </c>
      <c r="H65" s="57">
        <v>234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305</v>
      </c>
      <c r="H66" s="57">
        <v>375</v>
      </c>
    </row>
    <row r="67" spans="1:8" ht="15">
      <c r="A67" s="130" t="s">
        <v>206</v>
      </c>
      <c r="B67" s="136" t="s">
        <v>207</v>
      </c>
      <c r="C67" s="56"/>
      <c r="D67" s="56"/>
      <c r="E67" s="132" t="s">
        <v>208</v>
      </c>
      <c r="F67" s="137" t="s">
        <v>209</v>
      </c>
      <c r="G67" s="57">
        <v>108</v>
      </c>
      <c r="H67" s="57">
        <v>112</v>
      </c>
    </row>
    <row r="68" spans="1:8" ht="15">
      <c r="A68" s="130" t="s">
        <v>210</v>
      </c>
      <c r="B68" s="136" t="s">
        <v>211</v>
      </c>
      <c r="C68" s="56">
        <v>10748</v>
      </c>
      <c r="D68" s="56">
        <v>3335</v>
      </c>
      <c r="E68" s="132" t="s">
        <v>212</v>
      </c>
      <c r="F68" s="137" t="s">
        <v>213</v>
      </c>
      <c r="G68" s="57">
        <v>685</v>
      </c>
      <c r="H68" s="57">
        <v>111</v>
      </c>
    </row>
    <row r="69" spans="1:8" ht="15">
      <c r="A69" s="130" t="s">
        <v>214</v>
      </c>
      <c r="B69" s="136" t="s">
        <v>215</v>
      </c>
      <c r="C69" s="56">
        <v>1443</v>
      </c>
      <c r="D69" s="56">
        <v>1157</v>
      </c>
      <c r="E69" s="146" t="s">
        <v>77</v>
      </c>
      <c r="F69" s="137" t="s">
        <v>216</v>
      </c>
      <c r="G69" s="57">
        <v>178</v>
      </c>
      <c r="H69" s="57">
        <v>255</v>
      </c>
    </row>
    <row r="70" spans="1:8" ht="15">
      <c r="A70" s="130" t="s">
        <v>217</v>
      </c>
      <c r="B70" s="136" t="s">
        <v>218</v>
      </c>
      <c r="C70" s="56">
        <v>248</v>
      </c>
      <c r="D70" s="56">
        <v>248</v>
      </c>
      <c r="E70" s="132" t="s">
        <v>219</v>
      </c>
      <c r="F70" s="137" t="s">
        <v>220</v>
      </c>
      <c r="G70" s="57"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937</v>
      </c>
      <c r="D71" s="56">
        <v>792</v>
      </c>
      <c r="E71" s="148" t="s">
        <v>45</v>
      </c>
      <c r="F71" s="168" t="s">
        <v>223</v>
      </c>
      <c r="G71" s="66">
        <f>G59+G60+G61+G69+G70</f>
        <v>74998</v>
      </c>
      <c r="H71" s="66">
        <f>H59+H60+H61+H69+H70</f>
        <v>72758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3092</v>
      </c>
      <c r="D72" s="56">
        <v>2039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17</v>
      </c>
      <c r="D74" s="56">
        <v>1070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16485</v>
      </c>
      <c r="D75" s="60">
        <f>SUM(D67:D74)</f>
        <v>8641</v>
      </c>
      <c r="E75" s="146" t="s">
        <v>159</v>
      </c>
      <c r="F75" s="140" t="s">
        <v>233</v>
      </c>
      <c r="G75" s="57">
        <v>4</v>
      </c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75002</v>
      </c>
      <c r="H79" s="67">
        <f>H71+H74+H75+H76</f>
        <v>72758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11</v>
      </c>
      <c r="D87" s="56">
        <v>3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1697</v>
      </c>
      <c r="D88" s="56">
        <v>611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1193</v>
      </c>
      <c r="D89" s="56">
        <v>1236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2901</v>
      </c>
      <c r="D91" s="60">
        <f>SUM(D87:D90)</f>
        <v>1850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90</v>
      </c>
      <c r="D92" s="56"/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29397</v>
      </c>
      <c r="D93" s="60">
        <f>D64+D75+D84+D91+D92</f>
        <v>24138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131608</v>
      </c>
      <c r="D94" s="69">
        <f>D93+D55</f>
        <v>126918</v>
      </c>
      <c r="E94" s="261" t="s">
        <v>269</v>
      </c>
      <c r="F94" s="184" t="s">
        <v>270</v>
      </c>
      <c r="G94" s="70">
        <f>G36+G39+G55+G79</f>
        <v>131608</v>
      </c>
      <c r="H94" s="70">
        <f>H36+H39+H55+H79</f>
        <v>126918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 t="s">
        <v>534</v>
      </c>
      <c r="B98" s="251"/>
      <c r="C98" s="336" t="s">
        <v>272</v>
      </c>
      <c r="D98" s="336"/>
      <c r="E98" s="336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6" t="s">
        <v>527</v>
      </c>
      <c r="D100" s="337"/>
      <c r="E100" s="33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B48" sqref="B48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'справка №1-БАЛАНС'!E3</f>
        <v> </v>
      </c>
      <c r="C2" s="341"/>
      <c r="D2" s="341"/>
      <c r="E2" s="341"/>
      <c r="F2" s="343" t="s">
        <v>2</v>
      </c>
      <c r="G2" s="343"/>
      <c r="H2" s="290" t="str">
        <f>'справка №1-БАЛАНС'!H3</f>
        <v>814191`178</v>
      </c>
    </row>
    <row r="3" spans="1:8" ht="15">
      <c r="A3" s="271" t="s">
        <v>274</v>
      </c>
      <c r="B3" s="341" t="str">
        <f>'справка №1-БАЛАНС'!E4</f>
        <v> </v>
      </c>
      <c r="C3" s="341"/>
      <c r="D3" s="341"/>
      <c r="E3" s="341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342" t="str">
        <f>'справка №1-БАЛАНС'!E5</f>
        <v> 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18019</v>
      </c>
      <c r="D9" s="23">
        <v>16365</v>
      </c>
      <c r="E9" s="193" t="s">
        <v>284</v>
      </c>
      <c r="F9" s="309" t="s">
        <v>285</v>
      </c>
      <c r="G9" s="310">
        <v>30895</v>
      </c>
      <c r="H9" s="310">
        <v>26705</v>
      </c>
    </row>
    <row r="10" spans="1:8" ht="12">
      <c r="A10" s="193" t="s">
        <v>286</v>
      </c>
      <c r="B10" s="194" t="s">
        <v>287</v>
      </c>
      <c r="C10" s="23">
        <v>3912</v>
      </c>
      <c r="D10" s="23">
        <v>2249</v>
      </c>
      <c r="E10" s="193" t="s">
        <v>288</v>
      </c>
      <c r="F10" s="309" t="s">
        <v>289</v>
      </c>
      <c r="G10" s="310">
        <v>468</v>
      </c>
      <c r="H10" s="310"/>
    </row>
    <row r="11" spans="1:8" ht="12">
      <c r="A11" s="193" t="s">
        <v>290</v>
      </c>
      <c r="B11" s="194" t="s">
        <v>291</v>
      </c>
      <c r="C11" s="23">
        <v>1332</v>
      </c>
      <c r="D11" s="23">
        <v>1105</v>
      </c>
      <c r="E11" s="195" t="s">
        <v>292</v>
      </c>
      <c r="F11" s="309" t="s">
        <v>293</v>
      </c>
      <c r="G11" s="310">
        <v>120</v>
      </c>
      <c r="H11" s="310">
        <v>107</v>
      </c>
    </row>
    <row r="12" spans="1:8" ht="12">
      <c r="A12" s="193" t="s">
        <v>294</v>
      </c>
      <c r="B12" s="194" t="s">
        <v>295</v>
      </c>
      <c r="C12" s="23">
        <v>1028</v>
      </c>
      <c r="D12" s="23">
        <v>1117</v>
      </c>
      <c r="E12" s="195" t="s">
        <v>77</v>
      </c>
      <c r="F12" s="309" t="s">
        <v>296</v>
      </c>
      <c r="G12" s="310">
        <v>130</v>
      </c>
      <c r="H12" s="310">
        <v>259</v>
      </c>
    </row>
    <row r="13" spans="1:18" ht="12">
      <c r="A13" s="193" t="s">
        <v>297</v>
      </c>
      <c r="B13" s="194" t="s">
        <v>298</v>
      </c>
      <c r="C13" s="23">
        <v>174</v>
      </c>
      <c r="D13" s="23">
        <v>186</v>
      </c>
      <c r="E13" s="196" t="s">
        <v>50</v>
      </c>
      <c r="F13" s="311" t="s">
        <v>299</v>
      </c>
      <c r="G13" s="308">
        <f>SUM(G9:G12)</f>
        <v>31613</v>
      </c>
      <c r="H13" s="308">
        <f>SUM(H9:H12)</f>
        <v>27071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192</v>
      </c>
      <c r="D14" s="23">
        <v>0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3117</v>
      </c>
      <c r="D15" s="24">
        <v>1511</v>
      </c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161</v>
      </c>
      <c r="D16" s="24">
        <v>11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>
        <v>2</v>
      </c>
      <c r="D17" s="25">
        <v>0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0</v>
      </c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27935</v>
      </c>
      <c r="D19" s="26">
        <f>SUM(D9:D15)+D16</f>
        <v>22544</v>
      </c>
      <c r="E19" s="199" t="s">
        <v>316</v>
      </c>
      <c r="F19" s="312" t="s">
        <v>317</v>
      </c>
      <c r="G19" s="310">
        <v>0</v>
      </c>
      <c r="H19" s="310">
        <v>3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1075</v>
      </c>
      <c r="D22" s="23">
        <v>1127</v>
      </c>
      <c r="E22" s="199" t="s">
        <v>325</v>
      </c>
      <c r="F22" s="312" t="s">
        <v>326</v>
      </c>
      <c r="G22" s="310">
        <v>140</v>
      </c>
      <c r="H22" s="310">
        <v>197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0</v>
      </c>
      <c r="H23" s="310"/>
    </row>
    <row r="24" spans="1:18" ht="12">
      <c r="A24" s="193" t="s">
        <v>331</v>
      </c>
      <c r="B24" s="200" t="s">
        <v>332</v>
      </c>
      <c r="C24" s="23">
        <v>297</v>
      </c>
      <c r="D24" s="23">
        <v>152</v>
      </c>
      <c r="E24" s="196" t="s">
        <v>102</v>
      </c>
      <c r="F24" s="314" t="s">
        <v>333</v>
      </c>
      <c r="G24" s="308">
        <f>SUM(G19:G23)</f>
        <v>140</v>
      </c>
      <c r="H24" s="308">
        <f>SUM(H19:H23)</f>
        <v>200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0</v>
      </c>
      <c r="D25" s="23">
        <v>1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1372</v>
      </c>
      <c r="D26" s="26">
        <f>SUM(D22:D25)</f>
        <v>1280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29307</v>
      </c>
      <c r="D28" s="27">
        <f>D26+D19</f>
        <v>23824</v>
      </c>
      <c r="E28" s="41" t="s">
        <v>338</v>
      </c>
      <c r="F28" s="314" t="s">
        <v>339</v>
      </c>
      <c r="G28" s="308">
        <f>G13+G15+G24</f>
        <v>31753</v>
      </c>
      <c r="H28" s="308">
        <f>H13+H15+H24</f>
        <v>27271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2446</v>
      </c>
      <c r="D30" s="27">
        <f>IF((H28-D28)&gt;0,H28-D28,0)</f>
        <v>3447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29307</v>
      </c>
      <c r="D33" s="26">
        <f>D28-D31+D32</f>
        <v>23824</v>
      </c>
      <c r="E33" s="41" t="s">
        <v>352</v>
      </c>
      <c r="F33" s="314" t="s">
        <v>353</v>
      </c>
      <c r="G33" s="30">
        <f>G32-G31+G28</f>
        <v>31753</v>
      </c>
      <c r="H33" s="30">
        <f>H32-H31+H28</f>
        <v>27271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2446</v>
      </c>
      <c r="D34" s="27">
        <f>IF((H33-D33)&gt;0,H33-D33,0)</f>
        <v>3447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>
        <v>0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0</v>
      </c>
      <c r="D37" s="249">
        <v>0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2446</v>
      </c>
      <c r="D39" s="264">
        <f>+IF((H33-D33-D35)&gt;0,H33-D33-D35,0)</f>
        <v>3447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2446</v>
      </c>
      <c r="D41" s="29">
        <f>IF(H39=0,IF(D39-D40&gt;0,D39-D40+H40,0),IF(H39-H40&lt;0,H40-H39+D39,0))</f>
        <v>3447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31753</v>
      </c>
      <c r="D42" s="30">
        <f>D33+D35+D39</f>
        <v>27271</v>
      </c>
      <c r="E42" s="42" t="s">
        <v>379</v>
      </c>
      <c r="F42" s="43" t="s">
        <v>380</v>
      </c>
      <c r="G42" s="30">
        <f>G39+G33</f>
        <v>31753</v>
      </c>
      <c r="H42" s="30">
        <f>H39+H33</f>
        <v>27271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529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v>40683</v>
      </c>
      <c r="C48" s="247" t="s">
        <v>381</v>
      </c>
      <c r="D48" s="339"/>
      <c r="E48" s="339"/>
      <c r="F48" s="339"/>
      <c r="G48" s="339"/>
      <c r="H48" s="33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7">
      <selection activeCell="A49" sqref="A49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24617</v>
      </c>
      <c r="D10" s="31">
        <v>96402</v>
      </c>
      <c r="E10" s="44"/>
      <c r="F10" s="44"/>
    </row>
    <row r="11" spans="1:13" ht="12">
      <c r="A11" s="227" t="s">
        <v>388</v>
      </c>
      <c r="B11" s="228" t="s">
        <v>389</v>
      </c>
      <c r="C11" s="31">
        <v>-23747</v>
      </c>
      <c r="D11" s="31">
        <v>-91466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-1321</v>
      </c>
      <c r="D13" s="31">
        <v>-4839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3092</v>
      </c>
      <c r="D14" s="31">
        <v>11439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-67</v>
      </c>
      <c r="D15" s="31">
        <v>-71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0</v>
      </c>
      <c r="D16" s="31">
        <v>68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-129</v>
      </c>
      <c r="D17" s="31">
        <v>-3898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-1</v>
      </c>
      <c r="D18" s="31">
        <v>-130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-235</v>
      </c>
      <c r="D19" s="31">
        <v>-2162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2209</v>
      </c>
      <c r="D20" s="32">
        <f>SUM(D10:D19)</f>
        <v>5343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-1008</v>
      </c>
      <c r="D22" s="31">
        <v>-3810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>
        <v>0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>
        <v>0</v>
      </c>
      <c r="D26" s="31">
        <v>7</v>
      </c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-1008</v>
      </c>
      <c r="D32" s="32">
        <f>SUM(D22:D31)</f>
        <v>-3803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13164</v>
      </c>
      <c r="D36" s="31">
        <v>32010</v>
      </c>
      <c r="E36" s="44"/>
      <c r="F36" s="44"/>
    </row>
    <row r="37" spans="1:6" ht="12">
      <c r="A37" s="227" t="s">
        <v>437</v>
      </c>
      <c r="B37" s="228" t="s">
        <v>438</v>
      </c>
      <c r="C37" s="31">
        <v>-13350</v>
      </c>
      <c r="D37" s="31">
        <v>-33508</v>
      </c>
      <c r="E37" s="44"/>
      <c r="F37" s="44"/>
    </row>
    <row r="38" spans="1:6" ht="12">
      <c r="A38" s="227" t="s">
        <v>439</v>
      </c>
      <c r="B38" s="228" t="s">
        <v>440</v>
      </c>
      <c r="C38" s="31">
        <v>-40</v>
      </c>
      <c r="D38" s="31">
        <v>-165</v>
      </c>
      <c r="E38" s="44"/>
      <c r="F38" s="44"/>
    </row>
    <row r="39" spans="1:6" ht="12">
      <c r="A39" s="227" t="s">
        <v>441</v>
      </c>
      <c r="B39" s="228" t="s">
        <v>442</v>
      </c>
      <c r="C39" s="31">
        <v>-1</v>
      </c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-1</v>
      </c>
      <c r="D41" s="31">
        <v>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-228</v>
      </c>
      <c r="D42" s="32">
        <f>SUM(D34:D41)</f>
        <v>-1663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973</v>
      </c>
      <c r="D43" s="32">
        <f>D42+D32+D20</f>
        <v>-123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1928</v>
      </c>
      <c r="D44" s="46">
        <v>1973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2901</v>
      </c>
      <c r="D45" s="32">
        <f>D44+D43</f>
        <v>1850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11</v>
      </c>
      <c r="D46" s="33">
        <v>614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2890</v>
      </c>
      <c r="D47" s="33">
        <v>1236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22">
      <selection activeCell="A38" sqref="A38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'справка №1-БАЛАНС'!E3</f>
        <v> 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348" t="str">
        <f>'справка №1-БАЛАНС'!E4</f>
        <v> </v>
      </c>
      <c r="C4" s="348"/>
      <c r="D4" s="348"/>
      <c r="E4" s="348"/>
      <c r="F4" s="348"/>
      <c r="G4" s="348"/>
      <c r="H4" s="348"/>
      <c r="I4" s="348"/>
      <c r="J4" s="50"/>
      <c r="K4" s="351" t="s">
        <v>3</v>
      </c>
      <c r="L4" s="351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352" t="str">
        <f>'справка №1-БАЛАНС'!E5</f>
        <v> 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27391</v>
      </c>
      <c r="G11" s="35">
        <f>'справка №1-БАЛАНС'!H23</f>
        <v>0</v>
      </c>
      <c r="H11" s="37"/>
      <c r="I11" s="35">
        <f>'справка №1-БАЛАНС'!H28+'справка №1-БАЛАНС'!H31</f>
        <v>19445</v>
      </c>
      <c r="J11" s="35">
        <f>'справка №1-БАЛАНС'!H29+'справка №1-БАЛАНС'!H32</f>
        <v>-35998</v>
      </c>
      <c r="K11" s="37"/>
      <c r="L11" s="239">
        <f>SUM(C11:K11)</f>
        <v>42593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27391</v>
      </c>
      <c r="G15" s="38">
        <f t="shared" si="2"/>
        <v>0</v>
      </c>
      <c r="H15" s="38">
        <f t="shared" si="2"/>
        <v>0</v>
      </c>
      <c r="I15" s="38">
        <f t="shared" si="2"/>
        <v>19445</v>
      </c>
      <c r="J15" s="38">
        <f t="shared" si="2"/>
        <v>-35998</v>
      </c>
      <c r="K15" s="38">
        <f t="shared" si="2"/>
        <v>0</v>
      </c>
      <c r="L15" s="239">
        <f t="shared" si="1"/>
        <v>42593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v>2446</v>
      </c>
      <c r="J16" s="240">
        <f>+'справка №1-БАЛАНС'!G32</f>
        <v>0</v>
      </c>
      <c r="K16" s="37"/>
      <c r="L16" s="239">
        <f t="shared" si="1"/>
        <v>2446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>
        <v>0</v>
      </c>
      <c r="G18" s="37"/>
      <c r="H18" s="37"/>
      <c r="I18" s="37">
        <v>0</v>
      </c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0</v>
      </c>
      <c r="F28" s="37">
        <v>0</v>
      </c>
      <c r="G28" s="37"/>
      <c r="H28" s="37"/>
      <c r="I28" s="37">
        <v>0</v>
      </c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27391</v>
      </c>
      <c r="G29" s="36">
        <f t="shared" si="6"/>
        <v>0</v>
      </c>
      <c r="H29" s="36">
        <f t="shared" si="6"/>
        <v>0</v>
      </c>
      <c r="I29" s="36">
        <f t="shared" si="6"/>
        <v>21891</v>
      </c>
      <c r="J29" s="36">
        <f t="shared" si="6"/>
        <v>-35998</v>
      </c>
      <c r="K29" s="36">
        <f t="shared" si="6"/>
        <v>0</v>
      </c>
      <c r="L29" s="239">
        <f t="shared" si="1"/>
        <v>45039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27391</v>
      </c>
      <c r="G32" s="36">
        <f t="shared" si="7"/>
        <v>0</v>
      </c>
      <c r="H32" s="36">
        <f t="shared" si="7"/>
        <v>0</v>
      </c>
      <c r="I32" s="36">
        <f t="shared" si="7"/>
        <v>21891</v>
      </c>
      <c r="J32" s="36">
        <f t="shared" si="7"/>
        <v>-35998</v>
      </c>
      <c r="K32" s="36">
        <f t="shared" si="7"/>
        <v>0</v>
      </c>
      <c r="L32" s="239">
        <f t="shared" si="1"/>
        <v>45039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530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528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2011-05-16T13:22:10Z</cp:lastPrinted>
  <dcterms:created xsi:type="dcterms:W3CDTF">2000-06-29T12:02:40Z</dcterms:created>
  <dcterms:modified xsi:type="dcterms:W3CDTF">2011-05-20T05:38:21Z</dcterms:modified>
  <cp:category/>
  <cp:version/>
  <cp:contentType/>
  <cp:contentStatus/>
</cp:coreProperties>
</file>