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00" windowHeight="73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<sst xmlns="http://schemas.openxmlformats.org/spreadsheetml/2006/main" count="4317" uniqueCount="998">
  <si>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</si>
  <si>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</si>
  <si>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</si>
  <si>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</si>
  <si>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</si>
  <si>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</si>
  <si>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</si>
  <si>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</si>
  <si>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</si>
  <si>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</si>
  <si>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</si>
  <si>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</si>
  <si>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</si>
  <si>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</si>
  <si>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</si>
  <si>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</si>
  <si>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</si>
  <si>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</si>
  <si>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</si>
  <si>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</si>
  <si>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</si>
  <si>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</si>
  <si>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</si>
  <si>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</si>
  <si>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</si>
  <si>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</si>
  <si>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</si>
  <si>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</si>
  <si>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</si>
  <si>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</si>
  <si>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</si>
  <si>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</si>
  <si>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</si>
  <si>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</si>
  <si>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</si>
  <si>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</si>
  <si>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</si>
  <si>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</si>
  <si>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</si>
  <si>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</si>
  <si>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</si>
  <si>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</si>
  <si>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</si>
  <si>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</si>
  <si>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</si>
  <si>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</si>
  <si>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</si>
  <si>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</si>
  <si>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</si>
  <si>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</si>
  <si>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</si>
  <si>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</si>
  <si>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</si>
  <si>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</si>
  <si>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</si>
  <si>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</si>
  <si>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</si>
  <si>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</si>
  <si>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</si>
  <si>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</si>
  <si>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</si>
  <si>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</si>
  <si>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</si>
  <si>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</si>
  <si>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</si>
  <si>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</si>
  <si>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</si>
  <si>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</si>
  <si>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</si>
  <si>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</si>
  <si>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</si>
  <si>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</si>
  <si>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</si>
  <si>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</si>
  <si>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</si>
  <si>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</si>
  <si>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</si>
  <si>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</si>
  <si>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</si>
  <si>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</si>
  <si>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</si>
  <si>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</si>
  <si>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</si>
  <si>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</si>
  <si>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</si>
  <si>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</si>
  <si>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</si>
  <si>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</si>
  <si>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</si>
  <si>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</si>
  <si>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</si>
  <si>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</si>
  <si>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</si>
  <si>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</si>
  <si>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</si>
  <si>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</si>
  <si>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</si>
  <si>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</si>
  <si>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</si>
  <si>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</si>
  <si>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</si>
  <si>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</si>
  <si>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</si>
  <si>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</si>
  <si>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</si>
  <si>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</si>
  <si>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</si>
  <si>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</si>
  <si>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</si>
  <si>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</si>
  <si>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</si>
  <si>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</si>
  <si>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</si>
  <si>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</si>
  <si>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</si>
  <si>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</si>
  <si>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</si>
  <si>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</si>
  <si>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</si>
  <si>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</si>
  <si>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</si>
  <si>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</si>
  <si>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</si>
  <si>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</si>
  <si>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</si>
  <si>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</si>
  <si>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</si>
  <si>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</si>
  <si>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</si>
  <si>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</si>
  <si>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</si>
  <si>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</si>
  <si>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</si>
  <si>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</si>
  <si>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</si>
  <si>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</si>
  <si>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</si>
  <si>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</si>
  <si>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</si>
  <si>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</si>
  <si>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</si>
  <si>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</si>
  <si>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</si>
  <si>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</si>
  <si>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</si>
  <si>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</si>
  <si>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</si>
  <si>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</si>
  <si>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</si>
  <si>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</si>
  <si>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</si>
  <si>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</si>
  <si>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</si>
  <si>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</si>
  <si>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</si>
  <si>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</si>
  <si>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</si>
  <si>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</si>
  <si>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</si>
  <si>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</si>
  <si>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</si>
  <si>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</si>
  <si>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</si>
  <si>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</si>
  <si>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</si>
  <si>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</si>
  <si>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</si>
  <si>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</si>
  <si>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</si>
  <si>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</si>
  <si>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</si>
  <si>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</si>
  <si>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</si>
  <si>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</si>
  <si>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</si>
  <si>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</si>
  <si>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</si>
  <si>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</si>
  <si>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</si>
  <si>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</si>
  <si>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</si>
  <si>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</si>
  <si>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</si>
  <si>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</si>
  <si>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</si>
  <si>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</si>
  <si>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</si>
  <si>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</si>
  <si>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</si>
  <si>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</si>
  <si>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</si>
  <si>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</si>
  <si>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</si>
  <si>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</si>
  <si>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</si>
  <si>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</si>
  <si>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</si>
  <si>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</si>
  <si>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</si>
  <si>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</si>
  <si>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</si>
  <si>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</si>
  <si>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</si>
  <si>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</si>
  <si>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</si>
  <si>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</si>
  <si>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</si>
  <si>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</si>
  <si>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</si>
  <si>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</si>
  <si>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</si>
  <si>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</si>
  <si>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</si>
  <si>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</si>
  <si>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</si>
  <si>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</si>
  <si>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</si>
  <si>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</si>
  <si>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</si>
  <si>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</si>
  <si>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</si>
  <si>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</si>
  <si>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</si>
  <si>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</si>
  <si>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</si>
  <si>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</si>
  <si>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</si>
  <si>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</si>
  <si>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</si>
  <si>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</si>
  <si>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</si>
  <si>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</si>
  <si>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</si>
  <si>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</si>
  <si>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</si>
  <si>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</si>
  <si>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</si>
  <si>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</si>
  <si>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</si>
  <si>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</si>
  <si>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</si>
  <si>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</si>
  <si>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</si>
  <si>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</si>
  <si>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</si>
  <si>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</si>
  <si>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</si>
  <si>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</si>
  <si>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</si>
  <si>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</si>
  <si>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</si>
  <si>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</si>
  <si>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</si>
  <si>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</si>
  <si>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</si>
  <si>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</si>
  <si>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</si>
  <si>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</si>
  <si>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</si>
  <si>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</si>
  <si>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</si>
  <si>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</si>
  <si>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</si>
  <si>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</si>
  <si>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</si>
  <si>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</si>
  <si>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</si>
  <si>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</si>
  <si>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</si>
  <si>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</si>
  <si>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</si>
  <si>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</si>
  <si>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</si>
  <si>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</si>
  <si>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</si>
  <si>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</si>
  <si>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</si>
  <si>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</si>
  <si>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</si>
  <si>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</si>
  <si>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</si>
  <si>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</si>
  <si>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</si>
  <si>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</si>
  <si>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</si>
  <si>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</si>
  <si>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</si>
  <si>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</si>
  <si>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</si>
  <si>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</si>
  <si>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</si>
  <si>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</si>
  <si>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</si>
  <si>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</si>
  <si>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</si>
  <si>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</si>
  <si>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</si>
  <si>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</si>
  <si>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</si>
  <si>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</si>
  <si>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</si>
  <si>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</si>
  <si>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</si>
  <si>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</si>
  <si>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</si>
  <si>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</si>
  <si>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</si>
  <si>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</si>
  <si>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</si>
  <si>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</si>
  <si>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</si>
  <si>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</si>
  <si>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</si>
  <si>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</si>
  <si>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</si>
  <si>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</si>
  <si>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</si>
  <si>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</si>
  <si>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</si>
  <si>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</si>
  <si>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</si>
  <si>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</si>
  <si>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</si>
  <si>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</si>
  <si>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</si>
  <si>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</si>
  <si>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</si>
  <si>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</si>
  <si>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</si>
  <si>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</si>
  <si>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</si>
  <si>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</si>
  <si>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</si>
  <si>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</si>
  <si>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</si>
  <si>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</si>
  <si>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</si>
  <si>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</si>
  <si>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</si>
  <si>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</si>
  <si>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</si>
  <si>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</si>
  <si>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</si>
  <si>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</si>
  <si>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</si>
  <si>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</si>
  <si>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</si>
  <si>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</si>
  <si>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</si>
  <si>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</si>
  <si>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</si>
  <si>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</si>
  <si>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</si>
  <si>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</si>
  <si>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</si>
  <si>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</si>
  <si>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</si>
  <si>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</si>
  <si>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</si>
  <si>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</si>
  <si>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</si>
  <si>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</si>
  <si>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</si>
  <si>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</si>
  <si>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</si>
  <si>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</si>
  <si>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</si>
  <si>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</si>
  <si>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</si>
  <si>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</si>
  <si>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</si>
  <si>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</si>
  <si>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</si>
  <si>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</si>
  <si>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</si>
  <si>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</si>
  <si>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</si>
  <si>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</si>
  <si>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</si>
  <si>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</si>
  <si>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</si>
  <si>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</si>
  <si>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</si>
  <si>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</si>
  <si>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</si>
  <si>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</si>
  <si>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</si>
  <si>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</si>
  <si>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</si>
  <si>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</si>
  <si>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</si>
  <si>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</si>
  <si>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</si>
  <si>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</si>
  <si>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</si>
  <si>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</si>
  <si>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</si>
  <si>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</si>
  <si>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</si>
  <si>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</si>
  <si>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</si>
  <si>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</si>
  <si>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</si>
  <si>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</si>
  <si>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</si>
  <si>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</si>
  <si>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</si>
  <si>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</si>
  <si>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</si>
  <si>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</si>
  <si>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</si>
  <si>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</si>
  <si>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</si>
  <si>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</si>
  <si>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</si>
  <si>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</si>
  <si>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</si>
  <si>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</si>
  <si>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</si>
  <si>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</si>
  <si>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</si>
  <si>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</si>
  <si>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</si>
  <si>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</si>
  <si>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</si>
  <si>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</si>
  <si>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</si>
  <si>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</si>
  <si>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</si>
  <si>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</si>
  <si>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</si>
  <si>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</si>
  <si>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</si>
  <si>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</si>
  <si>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</si>
  <si>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</si>
  <si>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</si>
  <si>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</si>
  <si>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</si>
  <si>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</si>
  <si>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</si>
  <si>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</si>
  <si>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</si>
  <si>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</si>
  <si>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</si>
  <si>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</si>
  <si>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</si>
  <si>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</si>
  <si>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</si>
  <si>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</si>
  <si>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</si>
  <si>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</si>
  <si>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</si>
  <si>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</si>
  <si>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</si>
  <si>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</si>
  <si>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</si>
  <si>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</si>
  <si>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</si>
  <si>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</si>
  <si>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</si>
  <si>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</si>
  <si>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</si>
  <si>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</si>
  <si>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</si>
  <si>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</si>
  <si>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</si>
  <si>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</si>
  <si>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</si>
  <si>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</si>
  <si>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</si>
  <si>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</si>
  <si>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</si>
  <si>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</si>
  <si>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</si>
  <si>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</si>
  <si>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</si>
  <si>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</si>
  <si>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</si>
  <si>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</si>
  <si>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</si>
  <si>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</si>
  <si>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</si>
  <si>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</si>
  <si>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</si>
  <si>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</si>
  <si>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</si>
  <si>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</si>
  <si>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</si>
  <si>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</si>
  <si>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</si>
  <si>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</si>
  <si>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</si>
  <si>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</si>
  <si>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</si>
  <si>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</si>
  <si>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</si>
  <si>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</si>
  <si>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</si>
  <si>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</si>
  <si>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</si>
  <si>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</si>
  <si>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</si>
  <si>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</si>
  <si>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</si>
  <si>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</si>
  <si>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</si>
  <si>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</si>
  <si>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</si>
  <si>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</si>
  <si>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</si>
  <si>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</si>
  <si>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</si>
  <si>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</si>
  <si>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</si>
  <si>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</si>
  <si>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</si>
  <si>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</si>
  <si>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</si>
  <si>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</si>
  <si>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</si>
  <si>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</si>
  <si>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</si>
  <si>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</si>
  <si>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</si>
  <si>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</si>
  <si>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</si>
  <si>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</si>
  <si>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</si>
  <si>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</si>
  <si>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</si>
  <si>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</si>
  <si>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</si>
  <si>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</si>
  <si>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</si>
  <si>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</si>
  <si>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</si>
  <si>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</si>
  <si>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</si>
  <si>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</si>
  <si>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</si>
  <si>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</si>
  <si>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</si>
  <si>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</si>
  <si>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</si>
  <si>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</si>
  <si>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</si>
  <si>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</si>
  <si>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</si>
  <si>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</si>
  <si>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</si>
  <si>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</si>
  <si>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</si>
  <si>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</si>
  <si>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</si>
  <si>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</si>
  <si>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</si>
  <si>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</si>
  <si>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</si>
  <si>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</si>
  <si>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</si>
  <si>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</si>
  <si>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</si>
  <si>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</si>
  <si>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</si>
  <si>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</si>
  <si>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</si>
  <si>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</si>
  <si>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</si>
  <si>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</si>
  <si>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</si>
  <si>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</si>
  <si>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</si>
  <si>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</si>
  <si>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</si>
  <si>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</si>
  <si>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</si>
  <si>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</si>
  <si>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</si>
  <si>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</si>
  <si>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</si>
  <si>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</si>
  <si>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</si>
  <si>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</si>
  <si>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</si>
  <si>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</si>
  <si>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</si>
  <si>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</si>
  <si>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</si>
  <si>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</si>
  <si>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</si>
  <si>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</si>
  <si>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</si>
  <si>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</si>
  <si>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</si>
  <si>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</si>
  <si>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</si>
  <si>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</si>
  <si>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</si>
  <si>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</si>
  <si>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</si>
  <si>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</si>
  <si>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</si>
  <si>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</si>
  <si>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</si>
  <si>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</si>
  <si>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</si>
  <si>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</si>
  <si>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</si>
  <si>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</si>
  <si>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</si>
  <si>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</si>
  <si>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</si>
  <si>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</si>
  <si>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</si>
  <si>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</si>
  <si>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</si>
  <si>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</si>
  <si>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</si>
  <si>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</si>
  <si>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</si>
  <si>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</si>
  <si>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</si>
  <si>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</si>
  <si>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</si>
  <si>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</si>
  <si>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</si>
  <si>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</si>
  <si>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</si>
  <si>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</si>
  <si>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</si>
  <si>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</si>
  <si>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</si>
  <si>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</si>
  <si>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</si>
  <si>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</si>
  <si>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</si>
  <si>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</si>
  <si>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</si>
  <si>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</si>
  <si>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</si>
  <si>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</si>
  <si>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</si>
  <si>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</si>
  <si>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</si>
  <si>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</si>
  <si>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</si>
  <si>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</si>
  <si>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</si>
  <si>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</si>
  <si>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</si>
  <si>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</si>
  <si>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</si>
  <si>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</si>
  <si>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</si>
  <si>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</si>
  <si>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</si>
  <si>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</si>
  <si>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</si>
  <si>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</si>
  <si>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</si>
  <si>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</si>
  <si>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</si>
  <si>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</si>
  <si>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</si>
  <si>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</si>
  <si>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</si>
  <si>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</si>
  <si>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</si>
  <si>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</si>
  <si>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</si>
  <si>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</si>
  <si>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</si>
  <si>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</si>
  <si>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</si>
  <si>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</si>
  <si>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</si>
  <si>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</si>
  <si>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</si>
  <si>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</si>
  <si>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</si>
  <si>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</si>
  <si>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</si>
  <si>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</si>
  <si>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</si>
  <si>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</si>
  <si>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</si>
  <si>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</si>
  <si>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</si>
  <si>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</si>
  <si>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</si>
  <si>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</si>
  <si>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</si>
  <si>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</si>
  <si>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</si>
  <si>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</si>
  <si>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</si>
  <si>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</si>
  <si>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</si>
  <si>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</si>
  <si>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</si>
  <si>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</si>
  <si>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</si>
  <si>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</si>
  <si>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</si>
  <si>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</si>
  <si>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</si>
  <si>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</si>
  <si>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</si>
  <si>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</si>
  <si>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</si>
  <si>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</si>
  <si>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</si>
  <si>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</si>
  <si>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</si>
  <si>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</si>
  <si>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</si>
  <si>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</si>
  <si>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</si>
  <si>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</si>
  <si>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</si>
  <si>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</si>
  <si>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</si>
  <si>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</si>
  <si>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</si>
  <si>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</si>
  <si>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</si>
  <si>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</si>
  <si>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</si>
  <si>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</si>
  <si>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</si>
  <si>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</si>
  <si>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</si>
  <si>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</si>
  <si>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</si>
  <si>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</si>
  <si>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</si>
  <si>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</si>
  <si>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</si>
  <si>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</si>
  <si>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</si>
  <si>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</si>
  <si>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</si>
  <si>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</si>
  <si>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</si>
  <si>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</si>
  <si>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</si>
  <si>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</si>
  <si>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</si>
  <si>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</si>
  <si>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</si>
  <si>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</si>
  <si>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</si>
  <si>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</si>
  <si>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</si>
  <si>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</si>
  <si>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</si>
  <si>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</si>
  <si>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</si>
  <si>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</si>
  <si>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</si>
  <si>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</si>
  <si>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</si>
  <si>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</si>
  <si>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</si>
  <si>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</si>
  <si>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</si>
  <si>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</si>
  <si>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</si>
  <si>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</si>
  <si>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</si>
  <si>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</si>
  <si>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</si>
  <si>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</si>
  <si>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</si>
  <si>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</si>
  <si>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</si>
  <si>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</si>
  <si>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</si>
  <si>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</si>
  <si>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</si>
  <si>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</si>
  <si>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</si>
  <si>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</si>
  <si>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</si>
  <si>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</si>
  <si>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</si>
  <si>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</si>
  <si>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</si>
  <si>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</si>
  <si>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</si>
  <si>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</si>
  <si>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</si>
  <si>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</si>
  <si>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</si>
  <si>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</si>
  <si>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</si>
  <si>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</si>
  <si>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</si>
  <si>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</si>
  <si>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</si>
  <si>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</si>
  <si>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</si>
  <si>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</si>
  <si>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</si>
  <si>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</si>
  <si>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</si>
  <si>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</si>
  <si>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</si>
  <si>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</si>
  <si>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</si>
  <si>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</si>
  <si>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</si>
  <si>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</si>
  <si>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</si>
  <si>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</si>
  <si>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</si>
  <si>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</si>
  <si>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</si>
  <si>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</si>
  <si>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</si>
  <si>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</si>
  <si>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</si>
  <si>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</si>
  <si>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</si>
  <si>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</si>
  <si>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</si>
  <si>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</si>
  <si>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</si>
  <si>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</si>
  <si>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</si>
  <si>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</si>
  <si>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</si>
  <si>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</si>
  <si>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</si>
  <si>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</si>
  <si>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</si>
  <si>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</si>
  <si>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</si>
  <si>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</si>
  <si>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</si>
  <si>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</si>
  <si>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</si>
  <si>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</si>
  <si>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</si>
  <si>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</si>
  <si>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</si>
  <si>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</si>
  <si>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</si>
  <si>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</si>
  <si>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</si>
  <si>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</si>
  <si>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</si>
  <si>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</si>
  <si>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</si>
  <si>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</si>
  <si>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</si>
  <si>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</si>
  <si>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</si>
  <si>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</si>
  <si>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</si>
  <si>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</si>
  <si>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</si>
  <si>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</si>
  <si>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</si>
  <si>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</si>
  <si>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</si>
  <si>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</si>
  <si>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</si>
  <si>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</si>
  <si>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</si>
  <si>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</si>
  <si>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</si>
  <si>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</si>
  <si>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</si>
  <si>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</si>
  <si>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</si>
  <si>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</si>
  <si>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</si>
  <si>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</si>
  <si>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</si>
  <si>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</si>
  <si>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</si>
  <si>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</si>
  <si>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</si>
  <si>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</si>
  <si>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</si>
  <si>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</si>
  <si>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</si>
  <si>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</si>
  <si>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</si>
  <si>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</si>
  <si>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</si>
  <si>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</si>
  <si>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</si>
  <si>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</si>
  <si>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</si>
  <si>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</si>
  <si>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</si>
  <si>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</si>
  <si>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</si>
  <si>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</si>
  <si>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</si>
  <si>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</si>
  <si>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</si>
  <si>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</si>
  <si>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</si>
  <si>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</si>
  <si>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</si>
  <si>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</si>
  <si>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</si>
  <si>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</si>
  <si>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</si>
  <si>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</si>
  <si>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</si>
  <si>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</si>
  <si>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</si>
  <si>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</si>
  <si>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</si>
  <si>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</si>
  <si>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</si>
  <si>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</si>
  <si>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</si>
  <si>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</si>
  <si>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</si>
  <si>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</si>
  <si>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</si>
  <si>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</si>
  <si>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</si>
  <si>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</si>
  <si>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</si>
  <si>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</si>
  <si>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</si>
  <si>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</si>
  <si>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</si>
  <si>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</si>
  <si>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</si>
  <si>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</si>
  <si>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</si>
  <si>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</si>
  <si>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</si>
  <si>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</si>
  <si>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</si>
  <si>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</si>
  <si>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</si>
  <si>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</si>
  <si>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</si>
  <si>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</si>
  <si>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</si>
  <si>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</si>
  <si>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</si>
  <si>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</si>
  <si>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</si>
  <si>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</si>
  <si>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</si>
  <si>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</si>
  <si>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</si>
  <si>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</si>
  <si>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</si>
  <si>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</si>
  <si>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</si>
  <si>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</si>
  <si>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</si>
  <si>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</si>
  <si>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</si>
  <si>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</si>
  <si>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</si>
  <si>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</si>
  <si>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</si>
  <si>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</si>
  <si>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</si>
  <si>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</si>
  <si>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</si>
  <si>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</si>
  <si>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</si>
  <si>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</si>
  <si>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</si>
  <si>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</si>
  <si>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</si>
  <si>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</si>
  <si>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</si>
  <si>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</si>
  <si>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</si>
  <si>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</si>
  <si>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</si>
  <si>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</si>
  <si>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</si>
  <si>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</si>
  <si>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</si>
  <si>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</si>
  <si>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</si>
  <si>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</si>
  <si>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</si>
  <si>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</si>
  <si>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</si>
  <si>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Аксения Михайлова - Дочева</t>
  </si>
  <si>
    <t>venus.investors@gmail.com</t>
  </si>
  <si>
    <t>1 Ан Бал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</si>
</sst>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43555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43577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43577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2513</v>
      </c>
      <c r="D6" s="675">
        <f aca="true" t="shared" si="0" ref="D6:D15">C6-E6</f>
        <v>0</v>
      </c>
      <c r="E6" s="674">
        <f>'1-Баланс'!G95</f>
        <v>2513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2461</v>
      </c>
      <c r="D7" s="675">
        <f t="shared" si="0"/>
        <v>-602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</v>
      </c>
      <c r="D8" s="675">
        <f t="shared" si="0"/>
        <v>0</v>
      </c>
      <c r="E8" s="674">
        <f>ABS('2-Отчет за доходите'!C44)-ABS('2-Отчет за доходите'!G44)</f>
        <v>-5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19</v>
      </c>
      <c r="D9" s="675">
        <f t="shared" si="0"/>
        <v>0</v>
      </c>
      <c r="E9" s="674">
        <f>'3-Отчет за паричния поток'!C45</f>
        <v>19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16</v>
      </c>
      <c r="D10" s="675">
        <f t="shared" si="0"/>
        <v>0</v>
      </c>
      <c r="E10" s="674">
        <f>'3-Отчет за паричния поток'!C46</f>
        <v>16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2461</v>
      </c>
      <c r="D11" s="675">
        <f t="shared" si="0"/>
        <v>0</v>
      </c>
      <c r="E11" s="674">
        <f>'4-Отчет за собствения капитал'!L34</f>
        <v>2461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-1644</v>
      </c>
      <c r="E12" s="674">
        <f>'Справка 5'!C27+'Справка 5'!C97</f>
        <v>1644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1644</v>
      </c>
      <c r="D14" s="675">
        <f t="shared" si="0"/>
        <v>1644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-0.0020316944331572532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-0.09615384615384616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-0.0019896538002387586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4.826923076923077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4.826923076923077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0.3076923076923077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0.3076923076923077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0.021129622104835433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0.020692399522483088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598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1644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1644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1644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2262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235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16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251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2513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-597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-660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-602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2461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52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45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52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52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2513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-660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-660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-665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-665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2466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2466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2461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2461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1644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1644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1644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2264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1644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1644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1644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2264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1644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1644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1644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2264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7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7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7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7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7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7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7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7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7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598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1644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1644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1644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2257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235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235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235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235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45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52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45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52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52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1644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1644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1644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1644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C61">
      <selection activeCell="D88" sqref="D8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598</v>
      </c>
      <c r="D20" s="598">
        <f>SUM(D12:D19)</f>
        <v>598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-597</v>
      </c>
      <c r="H28" s="596">
        <f>SUM(H29:H31)</f>
        <v>-586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-660</v>
      </c>
      <c r="H30" s="196">
        <v>-649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</v>
      </c>
      <c r="H33" s="196">
        <v>-11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-602</v>
      </c>
      <c r="H34" s="598">
        <f>H28+H32+H33</f>
        <v>-597</v>
      </c>
    </row>
    <row r="35" spans="1:8" ht="15.75">
      <c r="A35" s="89" t="s">
        <v>106</v>
      </c>
      <c r="B35" s="94" t="s">
        <v>107</v>
      </c>
      <c r="C35" s="595">
        <f>SUM(C36:C39)</f>
        <v>1644</v>
      </c>
      <c r="D35" s="596">
        <f>SUM(D36:D39)</f>
        <v>1644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2461</v>
      </c>
      <c r="H37" s="600">
        <f>H26+H18+H34</f>
        <v>2466</v>
      </c>
    </row>
    <row r="38" spans="1:13" ht="15.75">
      <c r="A38" s="89" t="s">
        <v>113</v>
      </c>
      <c r="B38" s="91" t="s">
        <v>114</v>
      </c>
      <c r="C38" s="197">
        <v>1644</v>
      </c>
      <c r="D38" s="196">
        <v>1644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1644</v>
      </c>
      <c r="D46" s="598">
        <f>D35+D40+D45</f>
        <v>1644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</v>
      </c>
      <c r="D55" s="479">
        <v>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2262</v>
      </c>
      <c r="D56" s="602">
        <f>D20+D21+D22+D28+D33+D46+D52+D54+D55</f>
        <v>2262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52</v>
      </c>
      <c r="H61" s="596">
        <f>SUM(H62:H68)</f>
        <v>51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45</v>
      </c>
      <c r="H64" s="196">
        <v>45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6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16</v>
      </c>
      <c r="D69" s="196">
        <v>16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52</v>
      </c>
      <c r="H71" s="598">
        <f>H59+H60+H61+H69+H70</f>
        <v>51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235</v>
      </c>
      <c r="D76" s="598">
        <f>SUM(D68:D75)</f>
        <v>236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52</v>
      </c>
      <c r="H79" s="600">
        <f>H71+H73+H75+H77</f>
        <v>51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16</v>
      </c>
      <c r="D88" s="196">
        <v>19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251</v>
      </c>
      <c r="D94" s="602">
        <f>D65+D76+D85+D92+D93</f>
        <v>255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2513</v>
      </c>
      <c r="D95" s="604">
        <f>D94+D56</f>
        <v>2517</v>
      </c>
      <c r="E95" s="229" t="s">
        <v>942</v>
      </c>
      <c r="F95" s="489" t="s">
        <v>268</v>
      </c>
      <c r="G95" s="603">
        <f>G37+G40+G56+G79</f>
        <v>2513</v>
      </c>
      <c r="H95" s="604">
        <f>H37+H40+H56+H79</f>
        <v>2517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43577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</v>
      </c>
      <c r="D15" s="317">
        <v>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</v>
      </c>
      <c r="D22" s="629">
        <f>SUM(D12:D18)+D19</f>
        <v>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</v>
      </c>
      <c r="D31" s="635">
        <f>D29+D22</f>
        <v>4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</v>
      </c>
      <c r="D36" s="637">
        <f>D31-D34+D35</f>
        <v>4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5</v>
      </c>
      <c r="D45" s="631">
        <f>D36+D38+D42</f>
        <v>4</v>
      </c>
      <c r="E45" s="270" t="s">
        <v>373</v>
      </c>
      <c r="F45" s="272" t="s">
        <v>374</v>
      </c>
      <c r="G45" s="630">
        <f>G42+G36</f>
        <v>5</v>
      </c>
      <c r="H45" s="631">
        <f>H42+H36</f>
        <v>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43577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D45" sqref="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</v>
      </c>
      <c r="D12" s="196">
        <v>-3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</v>
      </c>
      <c r="D21" s="659">
        <f>SUM(D11:D20)</f>
        <v>-3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>
        <v>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</v>
      </c>
      <c r="D46" s="311">
        <f>D45+D44</f>
        <v>29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43577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E18" sqref="E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-660</v>
      </c>
      <c r="K13" s="585"/>
      <c r="L13" s="584">
        <f>SUM(C13:K13)</f>
        <v>2466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-660</v>
      </c>
      <c r="K17" s="653">
        <f t="shared" si="2"/>
        <v>0</v>
      </c>
      <c r="L17" s="584">
        <f t="shared" si="1"/>
        <v>2466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</v>
      </c>
      <c r="K18" s="585"/>
      <c r="L18" s="584">
        <f t="shared" si="1"/>
        <v>-5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-665</v>
      </c>
      <c r="K31" s="653">
        <f t="shared" si="6"/>
        <v>0</v>
      </c>
      <c r="L31" s="584">
        <f t="shared" si="1"/>
        <v>2461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-665</v>
      </c>
      <c r="K34" s="587">
        <f t="shared" si="7"/>
        <v>0</v>
      </c>
      <c r="L34" s="651">
        <f t="shared" si="1"/>
        <v>2461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43577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E12" sqref="E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1644</v>
      </c>
      <c r="D12" s="92">
        <v>100</v>
      </c>
      <c r="E12" s="92"/>
      <c r="F12" s="469">
        <f>C12-E12</f>
        <v>1644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1644</v>
      </c>
      <c r="D27" s="472"/>
      <c r="E27" s="472">
        <f>SUM(E12:E26)</f>
        <v>0</v>
      </c>
      <c r="F27" s="472">
        <f>SUM(F12:F26)</f>
        <v>1644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1644</v>
      </c>
      <c r="D79" s="472"/>
      <c r="E79" s="472">
        <f>E78+E61+E44+E27</f>
        <v>0</v>
      </c>
      <c r="F79" s="472">
        <f>F78+F61+F44+F27</f>
        <v>1644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43577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L16" sqref="L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7</v>
      </c>
      <c r="L16" s="328"/>
      <c r="M16" s="328"/>
      <c r="N16" s="329">
        <f t="shared" si="4"/>
        <v>7</v>
      </c>
      <c r="O16" s="328"/>
      <c r="P16" s="328"/>
      <c r="Q16" s="329">
        <f t="shared" si="0"/>
        <v>7</v>
      </c>
      <c r="R16" s="340">
        <f t="shared" si="1"/>
        <v>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7</v>
      </c>
      <c r="L19" s="330">
        <f>SUM(L11:L18)</f>
        <v>0</v>
      </c>
      <c r="M19" s="330">
        <f>SUM(M11:M18)</f>
        <v>0</v>
      </c>
      <c r="N19" s="329">
        <f t="shared" si="4"/>
        <v>7</v>
      </c>
      <c r="O19" s="330">
        <f>SUM(O11:O18)</f>
        <v>0</v>
      </c>
      <c r="P19" s="330">
        <f>SUM(P11:P18)</f>
        <v>0</v>
      </c>
      <c r="Q19" s="329">
        <f t="shared" si="0"/>
        <v>7</v>
      </c>
      <c r="R19" s="340">
        <f t="shared" si="1"/>
        <v>598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1644</v>
      </c>
      <c r="H29" s="335">
        <f t="shared" si="6"/>
        <v>0</v>
      </c>
      <c r="I29" s="335">
        <f t="shared" si="6"/>
        <v>0</v>
      </c>
      <c r="J29" s="336">
        <f t="shared" si="3"/>
        <v>1644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1644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1644</v>
      </c>
      <c r="E32" s="328"/>
      <c r="F32" s="328"/>
      <c r="G32" s="329">
        <f t="shared" si="2"/>
        <v>1644</v>
      </c>
      <c r="H32" s="328"/>
      <c r="I32" s="328"/>
      <c r="J32" s="329">
        <f t="shared" si="3"/>
        <v>1644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1644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1644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1644</v>
      </c>
      <c r="H40" s="330">
        <f t="shared" si="10"/>
        <v>0</v>
      </c>
      <c r="I40" s="330">
        <f t="shared" si="10"/>
        <v>0</v>
      </c>
      <c r="J40" s="329">
        <f t="shared" si="3"/>
        <v>1644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1644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2264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2264</v>
      </c>
      <c r="H42" s="349">
        <f t="shared" si="11"/>
        <v>0</v>
      </c>
      <c r="I42" s="349">
        <f t="shared" si="11"/>
        <v>0</v>
      </c>
      <c r="J42" s="349">
        <f t="shared" si="11"/>
        <v>2264</v>
      </c>
      <c r="K42" s="349">
        <f t="shared" si="11"/>
        <v>7</v>
      </c>
      <c r="L42" s="349">
        <f t="shared" si="11"/>
        <v>0</v>
      </c>
      <c r="M42" s="349">
        <f t="shared" si="11"/>
        <v>0</v>
      </c>
      <c r="N42" s="349">
        <f t="shared" si="11"/>
        <v>7</v>
      </c>
      <c r="O42" s="349">
        <f t="shared" si="11"/>
        <v>0</v>
      </c>
      <c r="P42" s="349">
        <f t="shared" si="11"/>
        <v>0</v>
      </c>
      <c r="Q42" s="349">
        <f t="shared" si="11"/>
        <v>7</v>
      </c>
      <c r="R42" s="350">
        <f t="shared" si="11"/>
        <v>2257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43577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E91" sqref="E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16</v>
      </c>
      <c r="D30" s="368">
        <v>16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235</v>
      </c>
      <c r="D45" s="438">
        <f>D26+D30+D31+D33+D32+D34+D35+D40</f>
        <v>235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235</v>
      </c>
      <c r="D46" s="444">
        <f>D45+D23+D21+D11</f>
        <v>235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</v>
      </c>
      <c r="D87" s="134">
        <f>SUM(D88:D92)+D96</f>
        <v>52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45</v>
      </c>
      <c r="D89" s="197">
        <v>45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52</v>
      </c>
      <c r="D98" s="433">
        <f>D87+D82+D77+D73+D97</f>
        <v>52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</v>
      </c>
      <c r="D99" s="427">
        <f>D98+D70+D68</f>
        <v>52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43577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43577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2017-04-20T12:13:37Z</cp:lastPrinted>
  <dcterms:created xsi:type="dcterms:W3CDTF">2006-09-16T00:00:00Z</dcterms:created>
  <dcterms:modified xsi:type="dcterms:W3CDTF">2019-04-19T16:30:19Z</dcterms:modified>
  <cp:category/>
  <cp:version/>
  <cp:contentType/>
  <cp:contentStatus/>
</cp:coreProperties>
</file>