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<sst xmlns="http://schemas.openxmlformats.org/spreadsheetml/2006/main" count="1070" uniqueCount="880">
  <si>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</si>
  <si>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</si>
  <si>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</si>
  <si>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</si>
  <si>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</si>
  <si>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</si>
  <si>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</si>
  <si>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</si>
  <si>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</si>
  <si>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</si>
  <si>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</si>
  <si>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</si>
  <si>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</si>
  <si>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</si>
  <si>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</si>
  <si>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</si>
  <si>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</si>
  <si>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</si>
  <si>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</si>
  <si>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</si>
  <si>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</si>
  <si>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</si>
  <si>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</si>
  <si>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</si>
  <si>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</si>
  <si>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</si>
  <si>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</si>
  <si>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</si>
  <si>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</si>
  <si>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</si>
  <si>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</si>
  <si>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</si>
  <si>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</si>
  <si>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</si>
  <si>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</si>
  <si>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</si>
  <si>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</si>
  <si>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</si>
  <si>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</si>
  <si>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</si>
  <si>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</si>
  <si>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</si>
  <si>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</si>
  <si>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</si>
  <si>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</si>
  <si>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</si>
  <si>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</si>
  <si>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</si>
  <si>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</si>
  <si>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</si>
  <si>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</si>
  <si>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</si>
  <si>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</si>
  <si>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</si>
  <si>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</si>
  <si>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</si>
  <si>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</si>
  <si>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</si>
  <si>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</si>
  <si>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</si>
  <si>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</si>
  <si>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</si>
  <si>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</si>
  <si>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</si>
  <si>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</si>
  <si>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</si>
  <si>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</si>
  <si>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</si>
  <si>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</si>
  <si>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</si>
  <si>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</si>
  <si>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</si>
  <si>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</si>
  <si>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</si>
  <si>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</si>
  <si>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</si>
  <si>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</si>
  <si>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</si>
  <si>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</si>
  <si>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</si>
  <si>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</si>
  <si>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</si>
  <si>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</si>
  <si>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</si>
  <si>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</si>
  <si>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</si>
  <si>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</si>
  <si>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</si>
  <si>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</si>
  <si>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</si>
  <si>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</si>
  <si>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</si>
  <si>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</si>
  <si>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</si>
  <si>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</si>
  <si>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</si>
  <si>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</si>
  <si>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</si>
  <si>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</si>
  <si>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</si>
  <si>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</si>
  <si>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</si>
  <si>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</si>
  <si>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</si>
  <si>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</si>
  <si>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</si>
  <si>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</si>
  <si>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</si>
  <si>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</si>
  <si>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</si>
  <si>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</si>
  <si>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</si>
  <si>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</si>
  <si>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</si>
  <si>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</si>
  <si>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</si>
  <si>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</si>
  <si>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</si>
  <si>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</si>
  <si>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</si>
  <si>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</si>
  <si>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</si>
  <si>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</si>
  <si>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</si>
  <si>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</si>
  <si>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</si>
  <si>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</si>
  <si>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</si>
  <si>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</si>
  <si>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</si>
  <si>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</si>
  <si>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</si>
  <si>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</si>
  <si>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</si>
  <si>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</si>
  <si>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</si>
  <si>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</si>
  <si>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</si>
  <si>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</si>
  <si>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</si>
  <si>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</si>
  <si>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</si>
  <si>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</si>
  <si>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</si>
  <si>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</si>
  <si>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</si>
  <si>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</si>
  <si>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</si>
  <si>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</si>
  <si>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</si>
  <si>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</si>
  <si>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</si>
  <si>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</si>
  <si>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</si>
  <si>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</si>
  <si>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</si>
  <si>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</si>
  <si>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</si>
  <si>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</si>
  <si>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</si>
  <si>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</si>
  <si>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</si>
  <si>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</si>
  <si>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</si>
  <si>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</si>
  <si>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</si>
  <si>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</si>
  <si>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</si>
  <si>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</si>
  <si>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</si>
  <si>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</si>
  <si>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</si>
  <si>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</si>
  <si>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</si>
  <si>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</si>
  <si>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</si>
  <si>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</si>
  <si>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</si>
  <si>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</si>
  <si>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</si>
  <si>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</si>
  <si>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</si>
  <si>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</si>
  <si>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</si>
  <si>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</si>
  <si>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</si>
  <si>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</si>
  <si>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</si>
  <si>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</si>
  <si>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</si>
  <si>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</si>
  <si>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</si>
  <si>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</si>
  <si>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</si>
  <si>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</si>
  <si>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</si>
  <si>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</si>
  <si>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</si>
  <si>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</si>
  <si>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</si>
  <si>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</si>
  <si>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</si>
  <si>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</si>
  <si>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</si>
  <si>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</si>
  <si>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</si>
  <si>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</si>
  <si>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</si>
  <si>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</si>
  <si>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</si>
  <si>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</si>
  <si>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</si>
  <si>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</si>
  <si>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</si>
  <si>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</si>
  <si>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</si>
  <si>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</si>
  <si>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</si>
  <si>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</si>
  <si>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</si>
  <si>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</si>
  <si>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</si>
  <si>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</si>
  <si>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</si>
  <si>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</si>
  <si>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</si>
  <si>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</si>
  <si>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</si>
  <si>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</si>
  <si>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</si>
  <si>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</si>
  <si>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</si>
  <si>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</si>
  <si>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</si>
  <si>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</si>
  <si>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</si>
  <si>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</si>
  <si>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</si>
  <si>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</si>
  <si>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</si>
  <si>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</si>
  <si>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</si>
  <si>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</si>
  <si>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</si>
  <si>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</si>
  <si>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</si>
  <si>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</si>
  <si>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</si>
  <si>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</si>
  <si>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</si>
  <si>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</si>
  <si>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</si>
  <si>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</si>
  <si>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</si>
  <si>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</si>
  <si>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</si>
  <si>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</si>
  <si>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</si>
  <si>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</si>
  <si>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</si>
  <si>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</si>
  <si>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</si>
  <si>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</si>
  <si>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</si>
  <si>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</si>
  <si>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</si>
  <si>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</si>
  <si>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</si>
  <si>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</si>
  <si>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</si>
  <si>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</si>
  <si>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</si>
  <si>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</si>
  <si>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</si>
  <si>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</si>
  <si>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</si>
  <si>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</si>
  <si>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</si>
  <si>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</si>
  <si>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</si>
  <si>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</si>
  <si>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</si>
  <si>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</si>
  <si>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</si>
  <si>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</si>
  <si>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</si>
  <si>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</si>
  <si>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</si>
  <si>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</si>
  <si>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</si>
  <si>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</si>
  <si>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</si>
  <si>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</si>
  <si>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</si>
  <si>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</si>
  <si>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</si>
  <si>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</si>
  <si>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</si>
  <si>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</si>
  <si>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</si>
  <si>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</si>
  <si>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</si>
  <si>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</si>
  <si>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</si>
  <si>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</si>
  <si>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</si>
  <si>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</si>
  <si>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</si>
  <si>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</si>
  <si>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</si>
  <si>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</si>
  <si>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</si>
  <si>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</si>
  <si>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</si>
  <si>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</si>
  <si>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</si>
  <si>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</si>
  <si>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</si>
  <si>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</si>
  <si>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</si>
  <si>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</si>
  <si>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</si>
  <si>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</si>
  <si>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</si>
  <si>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</si>
  <si>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</si>
  <si>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</si>
  <si>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</si>
  <si>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</si>
  <si>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</si>
  <si>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</si>
  <si>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</si>
  <si>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</si>
  <si>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</si>
  <si>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</si>
  <si>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</si>
  <si>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</si>
  <si>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</si>
  <si>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</si>
  <si>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</si>
  <si>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</si>
  <si>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</si>
  <si>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</si>
  <si>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</si>
  <si>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</si>
  <si>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</si>
  <si>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</si>
  <si>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</si>
  <si>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</si>
  <si>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</si>
  <si>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</si>
  <si>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</si>
  <si>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</si>
  <si>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</si>
  <si>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</si>
  <si>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</si>
  <si>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</si>
  <si>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</si>
  <si>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</si>
  <si>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</si>
  <si>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</si>
  <si>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</si>
  <si>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</si>
  <si>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</si>
  <si>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</si>
  <si>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</si>
  <si>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</si>
  <si>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</si>
  <si>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</si>
  <si>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</si>
  <si>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</si>
  <si>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</si>
  <si>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</si>
  <si>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</si>
  <si>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</si>
  <si>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</si>
  <si>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</si>
  <si>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</si>
  <si>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</si>
  <si>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</si>
  <si>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</si>
  <si>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</si>
  <si>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</si>
  <si>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</si>
  <si>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</si>
  <si>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</si>
  <si>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</si>
  <si>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</si>
  <si>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</si>
  <si>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</si>
  <si>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</si>
  <si>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</si>
  <si>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</si>
  <si>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</si>
  <si>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</si>
  <si>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</si>
  <si>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</si>
  <si>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</si>
  <si>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</si>
  <si>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</si>
  <si>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</si>
  <si>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</si>
  <si>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</si>
  <si>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</si>
  <si>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</si>
  <si>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</si>
  <si>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</si>
  <si>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</si>
  <si>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</si>
  <si>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</si>
  <si>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</si>
  <si>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</si>
  <si>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</si>
  <si>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</si>
  <si>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</si>
  <si>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</si>
  <si>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</si>
  <si>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</si>
  <si>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</si>
  <si>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</si>
  <si>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</si>
  <si>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</si>
  <si>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</si>
  <si>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</si>
  <si>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</si>
  <si>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</si>
  <si>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</si>
  <si>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</si>
  <si>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</si>
  <si>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</si>
  <si>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</si>
  <si>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</si>
  <si>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</si>
  <si>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</si>
  <si>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</si>
  <si>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</si>
  <si>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</si>
  <si>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</si>
  <si>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</si>
  <si>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</si>
  <si>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</si>
  <si>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</si>
  <si>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</si>
  <si>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</si>
  <si>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</si>
  <si>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</si>
  <si>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</si>
  <si>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</si>
  <si>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</si>
  <si>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</si>
  <si>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</si>
  <si>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</si>
  <si>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</si>
  <si>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</si>
  <si>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</si>
  <si>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</si>
  <si>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</si>
  <si>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</si>
  <si>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</si>
  <si>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</si>
  <si>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</si>
  <si>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</si>
  <si>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</si>
  <si>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</si>
  <si>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</si>
  <si>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</si>
  <si>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</si>
  <si>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</si>
  <si>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</si>
  <si>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</si>
  <si>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</si>
  <si>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</si>
  <si>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</si>
  <si>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</si>
  <si>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</si>
  <si>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</si>
  <si>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</si>
  <si>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</si>
  <si>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</si>
  <si>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</si>
  <si>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</si>
  <si>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</si>
  <si>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</si>
  <si>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</si>
  <si>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</si>
  <si>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</si>
  <si>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</si>
  <si>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</si>
  <si>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</si>
  <si>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</si>
  <si>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</si>
  <si>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</si>
  <si>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</si>
  <si>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</si>
  <si>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</si>
  <si>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</si>
  <si>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</si>
  <si>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</si>
  <si>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</si>
  <si>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</si>
  <si>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</si>
  <si>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</si>
  <si>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</si>
  <si>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</si>
  <si>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</si>
  <si>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</si>
  <si>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</si>
  <si>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</si>
  <si>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</si>
  <si>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</si>
  <si>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</si>
  <si>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</si>
  <si>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</si>
  <si>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</si>
  <si>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</si>
  <si>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</si>
  <si>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</si>
  <si>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</si>
  <si>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</si>
  <si>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</si>
  <si>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</si>
  <si>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</si>
  <si>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</si>
  <si>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</si>
  <si>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</si>
  <si>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</si>
  <si>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</si>
  <si>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</si>
  <si>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</si>
  <si>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</si>
  <si>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</si>
  <si>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</si>
  <si>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</si>
  <si>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</si>
  <si>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</si>
  <si>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</si>
  <si>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</si>
  <si>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</si>
  <si>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</si>
  <si>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</si>
  <si>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</si>
  <si>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</si>
  <si>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</si>
  <si>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</si>
  <si>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</si>
  <si>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</si>
  <si>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</si>
  <si>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</si>
  <si>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</si>
  <si>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</si>
  <si>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</si>
  <si>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</si>
  <si>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</si>
  <si>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</si>
  <si>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</si>
  <si>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</si>
  <si>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</si>
  <si>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</si>
  <si>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</si>
  <si>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</si>
  <si>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</si>
  <si>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</si>
  <si>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</si>
  <si>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</si>
  <si>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</si>
  <si>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</si>
  <si>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</si>
  <si>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</si>
  <si>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</si>
  <si>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</si>
  <si>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</si>
  <si>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</si>
  <si>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</si>
  <si>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</si>
  <si>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</si>
  <si>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</si>
  <si>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</si>
  <si>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</si>
  <si>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</si>
  <si>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</si>
  <si>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</si>
  <si>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</si>
  <si>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</si>
  <si>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</si>
  <si>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</si>
  <si>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</si>
  <si>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</si>
  <si>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</si>
  <si>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</si>
  <si>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</si>
  <si>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</si>
  <si>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</si>
  <si>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</si>
  <si>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</si>
  <si>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</si>
  <si>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</si>
  <si>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</si>
  <si>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</si>
  <si>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</si>
  <si>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</si>
  <si>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</si>
  <si>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</si>
  <si>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</si>
  <si>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</si>
  <si>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</si>
  <si>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</si>
  <si>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</si>
  <si>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</si>
  <si>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</si>
  <si>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</si>
  <si>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</si>
  <si>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</si>
  <si>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</si>
  <si>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</si>
  <si>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</si>
  <si>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</si>
  <si>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</si>
  <si>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</si>
  <si>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</si>
  <si>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</si>
  <si>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</si>
  <si>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</si>
  <si>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</si>
  <si>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</si>
  <si>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</si>
  <si>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</si>
  <si>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</si>
  <si>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</si>
  <si>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</si>
  <si>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</si>
  <si>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</si>
  <si>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</si>
  <si>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</si>
  <si>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</si>
  <si>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</si>
  <si>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</si>
  <si>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</si>
  <si>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</si>
  <si>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</si>
  <si>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</si>
  <si>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</si>
  <si>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</si>
  <si>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</si>
  <si>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</si>
  <si>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</si>
  <si>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</si>
  <si>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</si>
  <si>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</si>
  <si>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</si>
  <si>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</si>
  <si>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</si>
  <si>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</si>
  <si>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</si>
  <si>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</si>
  <si>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</si>
  <si>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</si>
  <si>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</si>
  <si>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</si>
  <si>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</si>
  <si>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</si>
  <si>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</si>
  <si>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</si>
  <si>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</si>
  <si>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</si>
  <si>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</si>
  <si>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</si>
  <si>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</si>
  <si>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</si>
  <si>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</si>
  <si>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</si>
  <si>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</si>
  <si>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</si>
  <si>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</si>
  <si>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</si>
  <si>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</si>
  <si>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</si>
  <si>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</si>
  <si>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</si>
  <si>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</si>
  <si>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</si>
  <si>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</si>
  <si>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</si>
  <si>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</si>
  <si>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</si>
  <si>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</si>
  <si>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</si>
  <si>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</si>
  <si>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</si>
  <si>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</si>
  <si>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</si>
  <si>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</si>
  <si>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</si>
  <si>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</si>
  <si>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</si>
  <si>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</si>
  <si>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</si>
  <si>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</si>
  <si>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</si>
  <si>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</si>
  <si>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</si>
  <si>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</si>
  <si>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</si>
  <si>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</si>
  <si>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</si>
  <si>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</si>
  <si>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</si>
  <si>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</si>
  <si>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</si>
  <si>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</si>
  <si>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</si>
  <si>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</si>
  <si>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</si>
  <si>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</si>
  <si>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</si>
  <si>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</si>
  <si>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</si>
  <si>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</si>
  <si>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</si>
  <si>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</si>
  <si>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</si>
  <si>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</si>
  <si>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</si>
  <si>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</si>
  <si>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</si>
  <si>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</si>
  <si>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</si>
  <si>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</si>
  <si>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</si>
  <si>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</si>
  <si>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</si>
  <si>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</si>
  <si>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</si>
  <si>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</si>
  <si>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</si>
  <si>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</si>
  <si>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</si>
  <si>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</si>
  <si>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</si>
  <si>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</si>
  <si>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</si>
  <si>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</si>
  <si>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</si>
  <si>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</si>
  <si>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</si>
  <si>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</si>
  <si>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</si>
  <si>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</si>
  <si>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</si>
  <si>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</si>
  <si>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</si>
  <si>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</si>
  <si>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</si>
  <si>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</si>
  <si>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</si>
  <si>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</si>
  <si>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</si>
  <si>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</si>
  <si>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</si>
  <si>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</si>
  <si>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</si>
  <si>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</si>
  <si>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</si>
  <si>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</si>
  <si>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</si>
  <si>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</si>
  <si>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</si>
  <si>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</si>
  <si>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</si>
  <si>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</si>
  <si>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</si>
  <si>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</si>
  <si>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</si>
  <si>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</si>
  <si>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</si>
  <si>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</si>
  <si>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</si>
  <si>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</si>
  <si>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</si>
  <si>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</si>
  <si>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</si>
  <si>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</si>
  <si>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</si>
  <si>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</si>
  <si>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</si>
  <si>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</si>
  <si>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</si>
  <si>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</si>
  <si>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</si>
  <si>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</si>
  <si>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</si>
  <si>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</si>
  <si>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</si>
  <si>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</si>
  <si>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</si>
  <si>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</si>
  <si>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</si>
  <si>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</si>
  <si>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</si>
  <si>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</si>
  <si>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</si>
  <si>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</si>
  <si>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</si>
  <si>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</si>
  <si>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</si>
  <si>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</si>
  <si>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</si>
  <si>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</si>
  <si>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</si>
  <si>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</si>
  <si>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</si>
  <si>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</si>
  <si>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</si>
  <si>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</si>
  <si>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</si>
  <si>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</si>
  <si>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</si>
  <si>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</si>
  <si>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</si>
  <si>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</si>
  <si>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</si>
  <si>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</si>
  <si>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</si>
  <si>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</si>
  <si>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</si>
  <si>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</si>
  <si>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</si>
  <si>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</si>
  <si>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</si>
  <si>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</si>
  <si>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</si>
  <si>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</si>
  <si>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</si>
  <si>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</si>
  <si>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</si>
  <si>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</si>
  <si>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</si>
  <si>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</si>
  <si>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</si>
  <si>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</si>
  <si>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</si>
  <si>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</si>
  <si>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</si>
  <si>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</si>
  <si>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</si>
  <si>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</si>
  <si>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</si>
  <si>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</si>
  <si>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</si>
  <si>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</si>
  <si>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</si>
  <si>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</si>
  <si>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</si>
  <si>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</si>
  <si>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</si>
  <si>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</si>
  <si>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</si>
  <si>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</si>
  <si>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</si>
  <si>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</si>
  <si>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</si>
  <si>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</si>
  <si>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</si>
  <si>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</si>
  <si>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</si>
  <si>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</si>
  <si>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</si>
  <si>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</si>
  <si>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</si>
  <si>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</si>
  <si>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</si>
  <si>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</si>
  <si>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</si>
  <si>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</si>
  <si>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</si>
  <si>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01.01.2017- 30.09.2017</t>
  </si>
  <si>
    <t>Дата на съставяне: 10.10.2017г.</t>
  </si>
  <si>
    <t>10.10.2017г.</t>
  </si>
  <si>
    <t xml:space="preserve">Дата на съставяне: 10.10.2017г.                           </t>
  </si>
  <si>
    <t xml:space="preserve">Дата  на съставяне:10.10.2017г.                                                                                                        </t>
  </si>
  <si>
    <t>Дата на съставяне:10.10.2017г.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</si>
</sst>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11" fillId="0" borderId="0" xfId="65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83" sqref="E8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862</v>
      </c>
      <c r="F3" s="216" t="s">
        <v>2</v>
      </c>
      <c r="G3" s="171"/>
      <c r="H3" s="459">
        <v>175443402</v>
      </c>
    </row>
    <row r="4" spans="1:8" ht="15">
      <c r="A4" s="576" t="s">
        <v>863</v>
      </c>
      <c r="B4" s="582"/>
      <c r="C4" s="582"/>
      <c r="D4" s="582"/>
      <c r="E4" s="460" t="s">
        <v>861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-57416</v>
      </c>
      <c r="H27" s="153">
        <f>SUM(H28:H30)</f>
        <v>-57324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-57416</v>
      </c>
      <c r="H29" s="315">
        <v>-57324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-112</v>
      </c>
      <c r="H32" s="315">
        <v>-92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-57528</v>
      </c>
      <c r="H33" s="153">
        <f>H27+H31+H32</f>
        <v>-57416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10907</v>
      </c>
      <c r="H36" s="153">
        <f>H25+H17+H33</f>
        <v>11019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3</v>
      </c>
      <c r="D54" s="150">
        <v>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185</v>
      </c>
      <c r="H61" s="153">
        <f>SUM(H62:H68)</f>
        <v>266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21</v>
      </c>
      <c r="H63" s="151">
        <v>125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122</v>
      </c>
      <c r="H64" s="151">
        <v>117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40</v>
      </c>
      <c r="H66" s="151">
        <v>20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3</v>
      </c>
    </row>
    <row r="68" spans="1:8" ht="15">
      <c r="A68" s="234" t="s">
        <v>210</v>
      </c>
      <c r="B68" s="240" t="s">
        <v>211</v>
      </c>
      <c r="C68" s="150">
        <v>2</v>
      </c>
      <c r="D68" s="150">
        <v>2</v>
      </c>
      <c r="E68" s="236" t="s">
        <v>212</v>
      </c>
      <c r="F68" s="241" t="s">
        <v>213</v>
      </c>
      <c r="G68" s="151"/>
      <c r="H68" s="151">
        <v>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186</v>
      </c>
      <c r="H71" s="160">
        <f>H59+H60+H61+H69+H70</f>
        <v>266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186</v>
      </c>
      <c r="H79" s="161">
        <f>H71+H74+H75+H76</f>
        <v>266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11077</v>
      </c>
      <c r="D83" s="150">
        <v>11205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11077</v>
      </c>
      <c r="D84" s="154">
        <f>D83+D82+D78</f>
        <v>11205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</v>
      </c>
      <c r="D87" s="150">
        <v>65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9</v>
      </c>
      <c r="D91" s="154">
        <f>SUM(D87:D90)</f>
        <v>73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11088</v>
      </c>
      <c r="D93" s="154">
        <f>D64+D75+D84+D91+D92</f>
        <v>11280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11093</v>
      </c>
      <c r="D94" s="163">
        <f>D93+D55</f>
        <v>11285</v>
      </c>
      <c r="E94" s="447" t="s">
        <v>269</v>
      </c>
      <c r="F94" s="288" t="s">
        <v>270</v>
      </c>
      <c r="G94" s="164">
        <f>G36+G39+G55+G79</f>
        <v>11093</v>
      </c>
      <c r="H94" s="164">
        <f>H36+H39+H55+H79</f>
        <v>11285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80" t="s">
        <v>859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866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G42" sqref="G4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01.01.2017- 30.09.2017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74</v>
      </c>
      <c r="D10" s="45">
        <v>69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132</v>
      </c>
      <c r="D12" s="45">
        <v>113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10</v>
      </c>
      <c r="D13" s="45">
        <v>14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92</v>
      </c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308</v>
      </c>
      <c r="D19" s="48">
        <f>SUM(D9:D15)+D16</f>
        <v>196</v>
      </c>
      <c r="E19" s="303" t="s">
        <v>315</v>
      </c>
      <c r="F19" s="549" t="s">
        <v>316</v>
      </c>
      <c r="G19" s="547">
        <v>200</v>
      </c>
      <c r="H19" s="547">
        <v>240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4</v>
      </c>
      <c r="D22" s="575">
        <v>214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1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200</v>
      </c>
      <c r="H24" s="545">
        <f>SUM(H19:H23)</f>
        <v>241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214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4</v>
      </c>
      <c r="D26" s="48">
        <f>SUM(D23:D25)</f>
        <v>214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312</v>
      </c>
      <c r="D28" s="49">
        <f>D26+D19</f>
        <v>410</v>
      </c>
      <c r="E28" s="126" t="s">
        <v>337</v>
      </c>
      <c r="F28" s="551" t="s">
        <v>338</v>
      </c>
      <c r="G28" s="545">
        <f>G13+G15+G24</f>
        <v>200</v>
      </c>
      <c r="H28" s="545">
        <f>H13+H15+H24</f>
        <v>241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112</v>
      </c>
      <c r="H30" s="52">
        <f>IF((D28-H28)&gt;0,D28-H28,0)</f>
        <v>169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312</v>
      </c>
      <c r="D33" s="48">
        <f>D28-D31+D32</f>
        <v>410</v>
      </c>
      <c r="E33" s="126" t="s">
        <v>351</v>
      </c>
      <c r="F33" s="551" t="s">
        <v>352</v>
      </c>
      <c r="G33" s="52">
        <f>G32-G31+G28</f>
        <v>200</v>
      </c>
      <c r="H33" s="52">
        <f>H32-H31+H28</f>
        <v>241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112</v>
      </c>
      <c r="H34" s="545">
        <f>IF((D33-H33)&gt;0,D33-H33,0)</f>
        <v>169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112</v>
      </c>
      <c r="H39" s="556">
        <f>IF(H34&gt;0,IF(D35+H34&lt;0,0,D35+H34),IF(D34-D35&lt;0,D35-D34,0))</f>
        <v>169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112</v>
      </c>
      <c r="H41" s="51">
        <f>IF(D39=0,IF(H39-H40&gt;0,H39-H40+D40,0),IF(D39-D40&lt;0,D40-D39+H40,0))</f>
        <v>169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312</v>
      </c>
      <c r="D42" s="52">
        <f>D33+D35+D39</f>
        <v>410</v>
      </c>
      <c r="E42" s="127" t="s">
        <v>378</v>
      </c>
      <c r="F42" s="128" t="s">
        <v>379</v>
      </c>
      <c r="G42" s="52">
        <f>G39+G33</f>
        <v>312</v>
      </c>
      <c r="H42" s="52">
        <f>H39+H33</f>
        <v>410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3" t="s">
        <v>860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867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E54" sqref="E5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01.01.2017- 30.09.2017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/>
      <c r="D11" s="53">
        <v>-24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-64</v>
      </c>
      <c r="D13" s="53">
        <v>-125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>
        <v>-10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>
        <v>-3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-64</v>
      </c>
      <c r="D20" s="54">
        <f>SUM(D10:D19)</f>
        <v>-162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2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-2</v>
      </c>
      <c r="D25" s="53">
        <v>149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-3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0</v>
      </c>
      <c r="D32" s="54">
        <f>SUM(D22:D31)</f>
        <v>147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-15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0</v>
      </c>
      <c r="D42" s="54">
        <f>SUM(D34:D41)</f>
        <v>-15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-64</v>
      </c>
      <c r="D43" s="54">
        <f>D42+D32+D20</f>
        <v>-30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73</v>
      </c>
      <c r="D44" s="131">
        <v>142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9</v>
      </c>
      <c r="D45" s="54">
        <f>D44+D43</f>
        <v>112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</v>
      </c>
      <c r="D46" s="55">
        <v>104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J38" sqref="J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01.01.2017- 30.09.2017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-57416</v>
      </c>
      <c r="K11" s="59"/>
      <c r="L11" s="343">
        <f>SUM(C11:K11)</f>
        <v>11019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-57416</v>
      </c>
      <c r="K15" s="60">
        <f t="shared" si="2"/>
        <v>0</v>
      </c>
      <c r="L15" s="343">
        <f t="shared" si="1"/>
        <v>11019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-112</v>
      </c>
      <c r="K16" s="59"/>
      <c r="L16" s="343">
        <f t="shared" si="1"/>
        <v>-112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2006</v>
      </c>
      <c r="J17" s="61">
        <f>J18+J19</f>
        <v>0</v>
      </c>
      <c r="K17" s="61">
        <f t="shared" si="3"/>
        <v>0</v>
      </c>
      <c r="L17" s="343">
        <f t="shared" si="1"/>
        <v>2006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>
        <v>2006</v>
      </c>
      <c r="J19" s="59"/>
      <c r="K19" s="59"/>
      <c r="L19" s="343">
        <f t="shared" si="1"/>
        <v>2006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-2006</v>
      </c>
      <c r="J20" s="59"/>
      <c r="K20" s="59"/>
      <c r="L20" s="343">
        <f t="shared" si="1"/>
        <v>-2006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-57528</v>
      </c>
      <c r="K29" s="58">
        <f t="shared" si="6"/>
        <v>0</v>
      </c>
      <c r="L29" s="343">
        <f t="shared" si="1"/>
        <v>10907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-57528</v>
      </c>
      <c r="K32" s="58">
        <f t="shared" si="7"/>
        <v>0</v>
      </c>
      <c r="L32" s="343">
        <f t="shared" si="1"/>
        <v>10907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867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O37" sqref="O3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381</v>
      </c>
      <c r="B2" s="597"/>
      <c r="C2" s="598" t="str">
        <f>'справка №1-БАЛАНС'!E3</f>
        <v>ИНФРА ХОЛДИНГ АД</v>
      </c>
      <c r="D2" s="598"/>
      <c r="E2" s="598"/>
      <c r="F2" s="598"/>
      <c r="G2" s="598"/>
      <c r="H2" s="59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6" t="s">
        <v>4</v>
      </c>
      <c r="B3" s="597"/>
      <c r="C3" s="599" t="str">
        <f>'справка №1-БАЛАНС'!E5</f>
        <v>01.01.2017- 30.09.2017</v>
      </c>
      <c r="D3" s="599"/>
      <c r="E3" s="599"/>
      <c r="F3" s="483"/>
      <c r="G3" s="483"/>
      <c r="H3" s="483"/>
      <c r="I3" s="483"/>
      <c r="J3" s="483"/>
      <c r="K3" s="483"/>
      <c r="L3" s="483"/>
      <c r="M3" s="600" t="s">
        <v>3</v>
      </c>
      <c r="N3" s="60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1" t="s">
        <v>461</v>
      </c>
      <c r="B5" s="602"/>
      <c r="C5" s="60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3"/>
      <c r="B6" s="604"/>
      <c r="C6" s="61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605" t="s">
        <v>859</v>
      </c>
      <c r="I44" s="606"/>
      <c r="J44" s="606"/>
      <c r="K44" s="606"/>
      <c r="L44" s="605"/>
      <c r="M44" s="606"/>
      <c r="N44" s="606"/>
      <c r="O44" s="605" t="s">
        <v>868</v>
      </c>
      <c r="P44" s="606"/>
      <c r="Q44" s="606"/>
      <c r="R44" s="60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E117" sqref="E11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01.01.2017- 30.09.2017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3</v>
      </c>
      <c r="D21" s="107">
        <v>3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11077</v>
      </c>
      <c r="D24" s="118">
        <f>SUM(D25:D27)</f>
        <v>11077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11077</v>
      </c>
      <c r="D25" s="107">
        <v>11077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11079</v>
      </c>
      <c r="D43" s="103">
        <f>D24+D28+D29+D31+D30+D32+D33+D38</f>
        <v>11079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11082</v>
      </c>
      <c r="D44" s="102">
        <f>D43+D21+D19+D9</f>
        <v>11082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186</v>
      </c>
      <c r="D85" s="103">
        <f>SUM(D86:D90)+D94</f>
        <v>186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122</v>
      </c>
      <c r="D86" s="107">
        <v>122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21</v>
      </c>
      <c r="D87" s="107">
        <v>21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40</v>
      </c>
      <c r="D89" s="107">
        <v>40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186</v>
      </c>
      <c r="D96" s="103">
        <f>D85+D80+D75+D71+D95</f>
        <v>186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186</v>
      </c>
      <c r="D97" s="103">
        <f>D96+D68+D66</f>
        <v>186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99</v>
      </c>
      <c r="D104" s="107"/>
      <c r="E104" s="107"/>
      <c r="F104" s="124">
        <f>C104+D104-E104</f>
        <v>99</v>
      </c>
    </row>
    <row r="105" spans="1:16" ht="12">
      <c r="A105" s="410" t="s">
        <v>773</v>
      </c>
      <c r="B105" s="393" t="s">
        <v>774</v>
      </c>
      <c r="C105" s="102">
        <f>SUM(C102:C104)</f>
        <v>99</v>
      </c>
      <c r="D105" s="102">
        <f>SUM(D102:D104)</f>
        <v>0</v>
      </c>
      <c r="E105" s="102">
        <f>SUM(E102:E104)</f>
        <v>0</v>
      </c>
      <c r="F105" s="102">
        <f>SUM(F102:F104)</f>
        <v>99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875</v>
      </c>
      <c r="B109" s="616"/>
      <c r="C109" s="605" t="s">
        <v>859</v>
      </c>
      <c r="D109" s="606"/>
      <c r="E109" s="606"/>
      <c r="F109" s="60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872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1" sqref="G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01.01.2017- 30.09.2017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2"/>
      <c r="C30" s="622"/>
      <c r="D30" s="457" t="s">
        <v>815</v>
      </c>
      <c r="E30" s="621" t="s">
        <v>860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12">
      <selection activeCell="C170" sqref="C17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01.01.2017- 30.09.2017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>
        <f>C16-E16</f>
        <v>0</v>
      </c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605" t="s">
        <v>859</v>
      </c>
      <c r="D150" s="606"/>
      <c r="E150" s="606"/>
      <c r="F150" s="60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8" t="s">
        <v>866</v>
      </c>
      <c r="D152" s="628"/>
      <c r="E152" s="628"/>
      <c r="F152" s="62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2017-10-10T12:04:54Z</cp:lastPrinted>
  <dcterms:created xsi:type="dcterms:W3CDTF">2000-06-29T12:02:40Z</dcterms:created>
  <dcterms:modified xsi:type="dcterms:W3CDTF">2017-10-10T12:05:12Z</dcterms:modified>
  <cp:category/>
  <cp:version/>
  <cp:contentType/>
  <cp:contentStatus/>
</cp:coreProperties>
</file>