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<sst xmlns="http://schemas.openxmlformats.org/spreadsheetml/2006/main" count="1093" uniqueCount="910">
  <si>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</si>
  <si>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</si>
  <si>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</si>
  <si>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</si>
  <si>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</si>
  <si>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</si>
  <si>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</si>
  <si>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</si>
  <si>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</si>
  <si>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</si>
  <si>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</si>
  <si>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</si>
  <si>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</si>
  <si>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</si>
  <si>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</si>
  <si>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</si>
  <si>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</si>
  <si>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</si>
  <si>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</si>
  <si>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</si>
  <si>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</si>
  <si>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</si>
  <si>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</si>
  <si>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</si>
  <si>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</si>
  <si>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</si>
  <si>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</si>
  <si>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</si>
  <si>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</si>
  <si>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</si>
  <si>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</si>
  <si>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</si>
  <si>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</si>
  <si>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</si>
  <si>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</si>
  <si>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</si>
  <si>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</si>
  <si>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</si>
  <si>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</si>
  <si>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</si>
  <si>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</si>
  <si>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</si>
  <si>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</si>
  <si>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</si>
  <si>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</si>
  <si>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</si>
  <si>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</si>
  <si>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</si>
  <si>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</si>
  <si>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</si>
  <si>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</si>
  <si>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</si>
  <si>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</si>
  <si>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</si>
  <si>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</si>
  <si>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</si>
  <si>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</si>
  <si>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</si>
  <si>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</si>
  <si>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</si>
  <si>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</si>
  <si>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</si>
  <si>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</si>
  <si>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</si>
  <si>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</si>
  <si>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</si>
  <si>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</si>
  <si>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</si>
  <si>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</si>
  <si>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</si>
  <si>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</si>
  <si>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</si>
  <si>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</si>
  <si>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</si>
  <si>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</si>
  <si>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</si>
  <si>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</si>
  <si>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</si>
  <si>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</si>
  <si>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</si>
  <si>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</si>
  <si>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</si>
  <si>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</si>
  <si>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</si>
  <si>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</si>
  <si>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</si>
  <si>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</si>
  <si>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</si>
  <si>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</si>
  <si>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</si>
  <si>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</si>
  <si>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</si>
  <si>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</si>
  <si>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</si>
  <si>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</si>
  <si>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</si>
  <si>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</si>
  <si>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</si>
  <si>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</si>
  <si>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</si>
  <si>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</si>
  <si>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</si>
  <si>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</si>
  <si>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</si>
  <si>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</si>
  <si>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</si>
  <si>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</si>
  <si>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</si>
  <si>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</si>
  <si>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</si>
  <si>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</si>
  <si>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</si>
  <si>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</si>
  <si>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</si>
  <si>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</si>
  <si>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</si>
  <si>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</si>
  <si>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</si>
  <si>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</si>
  <si>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</si>
  <si>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</si>
  <si>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</si>
  <si>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</si>
  <si>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</si>
  <si>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</si>
  <si>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</si>
  <si>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</si>
  <si>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</si>
  <si>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</si>
  <si>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</si>
  <si>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</si>
  <si>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</si>
  <si>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</si>
  <si>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</si>
  <si>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</si>
  <si>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</si>
  <si>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</si>
  <si>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</si>
  <si>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</si>
  <si>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</si>
  <si>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</si>
  <si>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</si>
  <si>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</si>
  <si>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</si>
  <si>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</si>
  <si>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</si>
  <si>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</si>
  <si>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</si>
  <si>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</si>
  <si>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</si>
  <si>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</si>
  <si>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</si>
  <si>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</si>
  <si>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</si>
  <si>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</si>
  <si>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</si>
  <si>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</si>
  <si>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</si>
  <si>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</si>
  <si>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</si>
  <si>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</si>
  <si>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</si>
  <si>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</si>
  <si>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</si>
  <si>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</si>
  <si>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</si>
  <si>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</si>
  <si>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</si>
  <si>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</si>
  <si>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</si>
  <si>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</si>
  <si>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</si>
  <si>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</si>
  <si>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</si>
  <si>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</si>
  <si>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</si>
  <si>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</si>
  <si>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</si>
  <si>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</si>
  <si>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</si>
  <si>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</si>
  <si>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</si>
  <si>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</si>
  <si>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</si>
  <si>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</si>
  <si>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</si>
  <si>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</si>
  <si>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</si>
  <si>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</si>
  <si>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</si>
  <si>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</si>
  <si>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</si>
  <si>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</si>
  <si>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</si>
  <si>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</si>
  <si>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</si>
  <si>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</si>
  <si>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</si>
  <si>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</si>
  <si>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</si>
  <si>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</si>
  <si>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</si>
  <si>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</si>
  <si>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</si>
  <si>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</si>
  <si>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</si>
  <si>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</si>
  <si>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</si>
  <si>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</si>
  <si>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</si>
  <si>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</si>
  <si>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</si>
  <si>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</si>
  <si>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</si>
  <si>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</si>
  <si>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</si>
  <si>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</si>
  <si>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</si>
  <si>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</si>
  <si>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</si>
  <si>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</si>
  <si>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</si>
  <si>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</si>
  <si>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</si>
  <si>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</si>
  <si>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</si>
  <si>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</si>
  <si>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</si>
  <si>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</si>
  <si>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</si>
  <si>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</si>
  <si>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</si>
  <si>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</si>
  <si>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</si>
  <si>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</si>
  <si>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</si>
  <si>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</si>
  <si>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</si>
  <si>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</si>
  <si>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</si>
  <si>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</si>
  <si>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</si>
  <si>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</si>
  <si>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</si>
  <si>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</si>
  <si>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</si>
  <si>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</si>
  <si>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</si>
  <si>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</si>
  <si>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</si>
  <si>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</si>
  <si>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</si>
  <si>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</si>
  <si>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</si>
  <si>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</si>
  <si>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</si>
  <si>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</si>
  <si>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</si>
  <si>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</si>
  <si>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</si>
  <si>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</si>
  <si>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</si>
  <si>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</si>
  <si>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</si>
  <si>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</si>
  <si>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</si>
  <si>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</si>
  <si>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</si>
  <si>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</si>
  <si>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</si>
  <si>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</si>
  <si>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</si>
  <si>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</si>
  <si>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</si>
  <si>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</si>
  <si>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</si>
  <si>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</si>
  <si>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</si>
  <si>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</si>
  <si>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</si>
  <si>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</si>
  <si>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</si>
  <si>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</si>
  <si>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</si>
  <si>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</si>
  <si>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</si>
  <si>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</si>
  <si>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</si>
  <si>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</si>
  <si>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</si>
  <si>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</si>
  <si>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</si>
  <si>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</si>
  <si>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</si>
  <si>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</si>
  <si>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</si>
  <si>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</si>
  <si>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</si>
  <si>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</si>
  <si>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</si>
  <si>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</si>
  <si>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</si>
  <si>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</si>
  <si>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</si>
  <si>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</si>
  <si>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</si>
  <si>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</si>
  <si>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</si>
  <si>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</si>
  <si>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</si>
  <si>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</si>
  <si>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</si>
  <si>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</si>
  <si>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</si>
  <si>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</si>
  <si>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</si>
  <si>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</si>
  <si>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</si>
  <si>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</si>
  <si>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</si>
  <si>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</si>
  <si>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</si>
  <si>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</si>
  <si>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</si>
  <si>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</si>
  <si>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</si>
  <si>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</si>
  <si>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</si>
  <si>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</si>
  <si>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</si>
  <si>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</si>
  <si>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</si>
  <si>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</si>
  <si>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</si>
  <si>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</si>
  <si>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</si>
  <si>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</si>
  <si>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</si>
  <si>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</si>
  <si>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</si>
  <si>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</si>
  <si>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</si>
  <si>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</si>
  <si>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</si>
  <si>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</si>
  <si>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</si>
  <si>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</si>
  <si>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</si>
  <si>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</si>
  <si>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</si>
  <si>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</si>
  <si>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</si>
  <si>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</si>
  <si>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</si>
  <si>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</si>
  <si>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</si>
  <si>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</si>
  <si>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</si>
  <si>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</si>
  <si>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</si>
  <si>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</si>
  <si>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</si>
  <si>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</si>
  <si>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</si>
  <si>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</si>
  <si>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</si>
  <si>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</si>
  <si>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</si>
  <si>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</si>
  <si>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</si>
  <si>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</si>
  <si>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</si>
  <si>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</si>
  <si>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</si>
  <si>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</si>
  <si>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</si>
  <si>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</si>
  <si>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</si>
  <si>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</si>
  <si>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</si>
  <si>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</si>
  <si>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</si>
  <si>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</si>
  <si>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</si>
  <si>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</si>
  <si>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</si>
  <si>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</si>
  <si>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</si>
  <si>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</si>
  <si>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</si>
  <si>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</si>
  <si>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</si>
  <si>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</si>
  <si>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</si>
  <si>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</si>
  <si>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</si>
  <si>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</si>
  <si>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</si>
  <si>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</si>
  <si>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</si>
  <si>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</si>
  <si>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</si>
  <si>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</si>
  <si>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</si>
  <si>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</si>
  <si>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</si>
  <si>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</si>
  <si>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</si>
  <si>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</si>
  <si>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</si>
  <si>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</si>
  <si>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</si>
  <si>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</si>
  <si>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</si>
  <si>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</si>
  <si>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</si>
  <si>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</si>
  <si>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</si>
  <si>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</si>
  <si>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</si>
  <si>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</si>
  <si>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</si>
  <si>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</si>
  <si>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</si>
  <si>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</si>
  <si>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</si>
  <si>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</si>
  <si>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</si>
  <si>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</si>
  <si>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</si>
  <si>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</si>
  <si>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</si>
  <si>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</si>
  <si>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</si>
  <si>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</si>
  <si>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</si>
  <si>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</si>
  <si>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</si>
  <si>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</si>
  <si>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</si>
  <si>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</si>
  <si>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</si>
  <si>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</si>
  <si>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</si>
  <si>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</si>
  <si>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</si>
  <si>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</si>
  <si>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</si>
  <si>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</si>
  <si>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</si>
  <si>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</si>
  <si>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</si>
  <si>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</si>
  <si>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</si>
  <si>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</si>
  <si>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</si>
  <si>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</si>
  <si>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</si>
  <si>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</si>
  <si>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</si>
  <si>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</si>
  <si>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</si>
  <si>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</si>
  <si>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</si>
  <si>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</si>
  <si>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</si>
  <si>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</si>
  <si>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</si>
  <si>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</si>
  <si>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</si>
  <si>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</si>
  <si>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</si>
  <si>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</si>
  <si>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</si>
  <si>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</si>
  <si>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</si>
  <si>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</si>
  <si>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</si>
  <si>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</si>
  <si>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</si>
  <si>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</si>
  <si>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</si>
  <si>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</si>
  <si>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</si>
  <si>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</si>
  <si>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</si>
  <si>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</si>
  <si>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</si>
  <si>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</si>
  <si>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</si>
  <si>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</si>
  <si>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</si>
  <si>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</si>
  <si>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</si>
  <si>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</si>
  <si>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</si>
  <si>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</si>
  <si>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</si>
  <si>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</si>
  <si>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</si>
  <si>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</si>
  <si>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</si>
  <si>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</si>
  <si>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</si>
  <si>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</si>
  <si>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</si>
  <si>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</si>
  <si>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</si>
  <si>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</si>
  <si>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</si>
  <si>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</si>
  <si>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</si>
  <si>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</si>
  <si>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</si>
  <si>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</si>
  <si>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</si>
  <si>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</si>
  <si>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</si>
  <si>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</si>
  <si>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</si>
  <si>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</si>
  <si>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</si>
  <si>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</si>
  <si>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</si>
  <si>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</si>
  <si>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</si>
  <si>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</si>
  <si>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</si>
  <si>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</si>
  <si>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</si>
  <si>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</si>
  <si>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</si>
  <si>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</si>
  <si>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</si>
  <si>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</si>
  <si>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</si>
  <si>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</si>
  <si>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</si>
  <si>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</si>
  <si>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</si>
  <si>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</si>
  <si>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</si>
  <si>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</si>
  <si>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</si>
  <si>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</si>
  <si>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</si>
  <si>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</si>
  <si>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</si>
  <si>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</si>
  <si>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</si>
  <si>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</si>
  <si>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</si>
  <si>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</si>
  <si>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</si>
  <si>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</si>
  <si>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</si>
  <si>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</si>
  <si>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</si>
  <si>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</si>
  <si>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</si>
  <si>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</si>
  <si>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</si>
  <si>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</si>
  <si>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</si>
  <si>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</si>
  <si>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</si>
  <si>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</si>
  <si>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</si>
  <si>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</si>
  <si>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</si>
  <si>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</si>
  <si>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</si>
  <si>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</si>
  <si>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</si>
  <si>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</si>
  <si>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</si>
  <si>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</si>
  <si>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</si>
  <si>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</si>
  <si>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</si>
  <si>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</si>
  <si>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</si>
  <si>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</si>
  <si>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</si>
  <si>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</si>
  <si>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</si>
  <si>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</si>
  <si>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</si>
  <si>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</si>
  <si>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</si>
  <si>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</si>
  <si>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</si>
  <si>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</si>
  <si>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</si>
  <si>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</si>
  <si>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</si>
  <si>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</si>
  <si>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</si>
  <si>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</si>
  <si>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</si>
  <si>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</si>
  <si>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</si>
  <si>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</si>
  <si>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</si>
  <si>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</si>
  <si>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</si>
  <si>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</si>
  <si>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</si>
  <si>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</si>
  <si>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</si>
  <si>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</si>
  <si>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</si>
  <si>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</si>
  <si>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</si>
  <si>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</si>
  <si>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</si>
  <si>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</si>
  <si>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</si>
  <si>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</si>
  <si>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</si>
  <si>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</si>
  <si>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</si>
  <si>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</si>
  <si>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</si>
  <si>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</si>
  <si>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</si>
  <si>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</si>
  <si>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</si>
  <si>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</si>
  <si>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</si>
  <si>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</si>
  <si>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</si>
  <si>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</si>
  <si>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</si>
  <si>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</si>
  <si>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</si>
  <si>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</si>
  <si>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</si>
  <si>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</si>
  <si>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</si>
  <si>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</si>
  <si>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</si>
  <si>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</si>
  <si>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</si>
  <si>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</si>
  <si>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</si>
  <si>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</si>
  <si>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</si>
  <si>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</si>
  <si>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</si>
  <si>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</si>
  <si>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</si>
  <si>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</si>
  <si>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</si>
  <si>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</si>
  <si>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</si>
  <si>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</si>
  <si>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</si>
  <si>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</si>
  <si>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</si>
  <si>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</si>
  <si>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</si>
  <si>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</si>
  <si>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</si>
  <si>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</si>
  <si>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</si>
  <si>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</si>
  <si>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</si>
  <si>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</si>
  <si>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</si>
  <si>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</si>
  <si>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</si>
  <si>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</si>
  <si>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</si>
  <si>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</si>
  <si>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</si>
  <si>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</si>
  <si>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</si>
  <si>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</si>
  <si>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</si>
  <si>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</si>
  <si>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</si>
  <si>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</si>
  <si>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</si>
  <si>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</si>
  <si>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</si>
  <si>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</si>
  <si>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</si>
  <si>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</si>
  <si>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</si>
  <si>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</si>
  <si>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</si>
  <si>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</si>
  <si>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</si>
  <si>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</si>
  <si>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</si>
  <si>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</si>
  <si>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</si>
  <si>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</si>
  <si>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</si>
  <si>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</si>
  <si>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</si>
  <si>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</si>
  <si>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</si>
  <si>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</si>
  <si>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</si>
  <si>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</si>
  <si>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</si>
  <si>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</si>
  <si>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</si>
  <si>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</si>
  <si>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</si>
  <si>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</si>
  <si>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</si>
  <si>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</si>
  <si>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</si>
  <si>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</si>
  <si>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</si>
  <si>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</si>
  <si>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</si>
  <si>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</si>
  <si>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</si>
  <si>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</si>
  <si>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</si>
  <si>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</si>
  <si>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</si>
  <si>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</si>
  <si>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</si>
  <si>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</si>
  <si>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</si>
  <si>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</si>
  <si>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</si>
  <si>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</si>
  <si>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</si>
  <si>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</si>
  <si>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</si>
  <si>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</si>
  <si>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</si>
  <si>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</si>
  <si>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</si>
  <si>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</si>
  <si>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</si>
  <si>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</si>
  <si>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</si>
  <si>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</si>
  <si>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</si>
  <si>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</si>
  <si>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</si>
  <si>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</si>
  <si>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</si>
  <si>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</si>
  <si>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</si>
  <si>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</si>
  <si>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</si>
  <si>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</si>
  <si>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</si>
  <si>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</si>
  <si>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</si>
  <si>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</si>
  <si>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</si>
  <si>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</si>
  <si>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</si>
  <si>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</si>
  <si>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</si>
  <si>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</si>
  <si>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</si>
  <si>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</si>
  <si>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</si>
  <si>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</si>
  <si>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</si>
  <si>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</si>
  <si>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</si>
  <si>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</si>
  <si>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</si>
  <si>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</si>
  <si>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</si>
  <si>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</si>
  <si>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</si>
  <si>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</si>
  <si>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</si>
  <si>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</si>
  <si>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</si>
  <si>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</si>
  <si>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</si>
  <si>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</si>
  <si>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</si>
  <si>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</si>
  <si>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</si>
  <si>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</si>
  <si>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</si>
  <si>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</si>
  <si>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</si>
  <si>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</si>
  <si>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</si>
  <si>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</si>
  <si>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</si>
  <si>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</si>
  <si>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</si>
  <si>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</si>
  <si>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</si>
  <si>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</si>
  <si>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</si>
  <si>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</si>
  <si>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</si>
  <si>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</si>
  <si>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</si>
  <si>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</si>
  <si>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</si>
  <si>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</si>
  <si>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</si>
  <si>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</si>
  <si>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</si>
  <si>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</si>
  <si>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</si>
  <si>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</si>
  <si>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</si>
  <si>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</si>
  <si>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</si>
  <si>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</si>
  <si>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</si>
  <si>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</si>
  <si>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</si>
  <si>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</si>
  <si>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</si>
  <si>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</si>
  <si>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</si>
  <si>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</si>
  <si>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</si>
  <si>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</si>
  <si>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</si>
  <si>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</si>
  <si>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</si>
  <si>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</si>
  <si>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</si>
  <si>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</si>
  <si>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</si>
  <si>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</si>
  <si>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</si>
  <si>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</si>
  <si>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</si>
  <si>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</si>
  <si>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</si>
  <si>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</si>
  <si>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</si>
  <si>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</si>
  <si>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</si>
  <si>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</si>
  <si>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</si>
  <si>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</si>
  <si>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</si>
  <si>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</si>
  <si>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</si>
  <si>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</si>
  <si>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</si>
  <si>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</si>
  <si>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</si>
  <si>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</si>
  <si>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</si>
  <si>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</si>
  <si>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</si>
  <si>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</si>
  <si>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</si>
  <si>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</si>
  <si>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</si>
  <si>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</si>
  <si>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</si>
  <si>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</si>
  <si>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</si>
  <si>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</si>
  <si>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</si>
  <si>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</si>
  <si>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</si>
  <si>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</si>
  <si>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</si>
  <si>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</si>
  <si>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</si>
  <si>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</si>
  <si>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</si>
  <si>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</si>
  <si>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</si>
  <si>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</si>
  <si>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</si>
  <si>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</si>
  <si>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</si>
  <si>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</si>
  <si>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</si>
  <si>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</si>
  <si>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</si>
  <si>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</si>
  <si>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</si>
  <si>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</si>
  <si>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</si>
  <si>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</si>
  <si>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</si>
  <si>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</si>
  <si>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</si>
  <si>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</si>
  <si>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</si>
  <si>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</si>
  <si>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</si>
  <si>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</si>
  <si>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>"ОПТЕЛА - ОПТИЧНИ ТЕХНОЛОГИИ" АД</t>
  </si>
  <si>
    <t>/Атлас Юнион ЕООД/</t>
  </si>
  <si>
    <t xml:space="preserve">/П. Стайков/ </t>
  </si>
  <si>
    <t xml:space="preserve">                      /Атлас Юнион ЕООД/</t>
  </si>
  <si>
    <t xml:space="preserve">                       /П. Стайков/</t>
  </si>
  <si>
    <t>/П. Стайков/</t>
  </si>
  <si>
    <t xml:space="preserve">Дата  на съставяне: 5.08.2008                                                                                                                   </t>
  </si>
  <si>
    <t xml:space="preserve">Дата на съставяне:5.8.2008                 </t>
  </si>
  <si>
    <t>Дата на съставяне: 5.08.2008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</si>
</sst>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C1">
      <selection activeCell="H4" sqref="H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901</v>
      </c>
      <c r="F3" s="217" t="s">
        <v>2</v>
      </c>
      <c r="G3" s="172"/>
      <c r="H3" s="461">
        <v>825397012</v>
      </c>
    </row>
    <row r="4" spans="1:8" ht="15">
      <c r="A4" s="583" t="s">
        <v>3</v>
      </c>
      <c r="B4" s="587"/>
      <c r="C4" s="587"/>
      <c r="D4" s="587"/>
      <c r="E4" s="504" t="s">
        <v>897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</v>
      </c>
      <c r="D11" s="151">
        <v>11</v>
      </c>
      <c r="E11" s="237" t="s">
        <v>22</v>
      </c>
      <c r="F11" s="242" t="s">
        <v>23</v>
      </c>
      <c r="G11" s="152">
        <v>315</v>
      </c>
      <c r="H11" s="152">
        <v>315</v>
      </c>
    </row>
    <row r="12" spans="1:8" ht="15">
      <c r="A12" s="235" t="s">
        <v>24</v>
      </c>
      <c r="B12" s="241" t="s">
        <v>25</v>
      </c>
      <c r="C12" s="151">
        <v>198</v>
      </c>
      <c r="D12" s="151">
        <v>72</v>
      </c>
      <c r="E12" s="237" t="s">
        <v>26</v>
      </c>
      <c r="F12" s="242" t="s">
        <v>27</v>
      </c>
      <c r="G12" s="153">
        <v>315</v>
      </c>
      <c r="H12" s="153">
        <v>315</v>
      </c>
    </row>
    <row r="13" spans="1:8" ht="15">
      <c r="A13" s="235" t="s">
        <v>28</v>
      </c>
      <c r="B13" s="241" t="s">
        <v>29</v>
      </c>
      <c r="C13" s="151">
        <v>222</v>
      </c>
      <c r="D13" s="151">
        <v>151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100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</v>
      </c>
      <c r="D16" s="151">
        <v>25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352</v>
      </c>
      <c r="D17" s="151">
        <v>168</v>
      </c>
      <c r="E17" s="243" t="s">
        <v>46</v>
      </c>
      <c r="F17" s="245" t="s">
        <v>47</v>
      </c>
      <c r="G17" s="154">
        <f>G11+G14+G15+G16</f>
        <v>315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</v>
      </c>
      <c r="D18" s="151">
        <v>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951</v>
      </c>
      <c r="D19" s="155">
        <f>SUM(D11:D18)</f>
        <v>440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12557</v>
      </c>
      <c r="D20" s="151">
        <v>12557</v>
      </c>
      <c r="E20" s="237" t="s">
        <v>57</v>
      </c>
      <c r="F20" s="242" t="s">
        <v>58</v>
      </c>
      <c r="G20" s="158">
        <v>16</v>
      </c>
      <c r="H20" s="158">
        <v>16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3509</v>
      </c>
      <c r="H21" s="156">
        <f>SUM(H22:H24)</f>
        <v>3360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</v>
      </c>
      <c r="H22" s="152">
        <v>25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3482</v>
      </c>
      <c r="H24" s="152">
        <v>3335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3525</v>
      </c>
      <c r="H25" s="154">
        <f>H19+H20+H21</f>
        <v>3376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9200</v>
      </c>
      <c r="H27" s="154">
        <f>SUM(H28:H30)</f>
        <v>-67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9306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-106</v>
      </c>
      <c r="H29" s="316">
        <v>-67</v>
      </c>
      <c r="M29" s="157"/>
    </row>
    <row r="30" spans="1:8" ht="15">
      <c r="A30" s="235" t="s">
        <v>90</v>
      </c>
      <c r="B30" s="241" t="s">
        <v>91</v>
      </c>
      <c r="C30" s="151">
        <v>62</v>
      </c>
      <c r="D30" s="151">
        <v>62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</v>
      </c>
      <c r="H31" s="152">
        <v>9119</v>
      </c>
      <c r="M31" s="157"/>
    </row>
    <row r="32" spans="1:15" ht="15">
      <c r="A32" s="235" t="s">
        <v>98</v>
      </c>
      <c r="B32" s="250" t="s">
        <v>99</v>
      </c>
      <c r="C32" s="155">
        <f>C30+C31</f>
        <v>62</v>
      </c>
      <c r="D32" s="155">
        <f>D30+D31</f>
        <v>62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9201</v>
      </c>
      <c r="H33" s="154">
        <f>H27+H31+H32</f>
        <v>9052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751</v>
      </c>
      <c r="D34" s="155">
        <f>SUM(D35:D38)</f>
        <v>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720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38</v>
      </c>
      <c r="E36" s="237" t="s">
        <v>110</v>
      </c>
      <c r="F36" s="261" t="s">
        <v>111</v>
      </c>
      <c r="G36" s="154">
        <f>G25+G17+G33</f>
        <v>13041</v>
      </c>
      <c r="H36" s="154">
        <f>H25+H17+H33</f>
        <v>12743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323</v>
      </c>
      <c r="H43" s="152">
        <v>182</v>
      </c>
      <c r="M43" s="157"/>
    </row>
    <row r="44" spans="1:8" ht="15">
      <c r="A44" s="235" t="s">
        <v>132</v>
      </c>
      <c r="B44" s="264" t="s">
        <v>133</v>
      </c>
      <c r="C44" s="151">
        <v>2</v>
      </c>
      <c r="D44" s="151">
        <v>2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753</v>
      </c>
      <c r="D45" s="155">
        <f>D34+D39+D44</f>
        <v>40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200</v>
      </c>
      <c r="H46" s="152"/>
    </row>
    <row r="47" spans="1:13" ht="15">
      <c r="A47" s="235" t="s">
        <v>143</v>
      </c>
      <c r="B47" s="241" t="s">
        <v>144</v>
      </c>
      <c r="C47" s="151">
        <v>29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170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693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1014</v>
      </c>
      <c r="H53" s="152">
        <v>1014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14358</v>
      </c>
      <c r="D55" s="155">
        <f>D19+D20+D21+D27+D32+D45+D51+D53+D54</f>
        <v>13100</v>
      </c>
      <c r="E55" s="237" t="s">
        <v>172</v>
      </c>
      <c r="F55" s="261" t="s">
        <v>173</v>
      </c>
      <c r="G55" s="154">
        <f>G49+G51+G52+G53+G54</f>
        <v>1707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100</v>
      </c>
      <c r="D58" s="151">
        <v>55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17</v>
      </c>
      <c r="D60" s="151">
        <v>13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1950</v>
      </c>
      <c r="D61" s="151">
        <v>1522</v>
      </c>
      <c r="E61" s="243" t="s">
        <v>189</v>
      </c>
      <c r="F61" s="272" t="s">
        <v>190</v>
      </c>
      <c r="G61" s="154">
        <f>SUM(G62:G68)</f>
        <v>2406</v>
      </c>
      <c r="H61" s="154">
        <f>SUM(H62:H68)</f>
        <v>1292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499</v>
      </c>
      <c r="H62" s="152">
        <v>183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162</v>
      </c>
      <c r="H63" s="152">
        <v>82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2076</v>
      </c>
      <c r="D64" s="155">
        <f>SUM(D58:D63)</f>
        <v>1599</v>
      </c>
      <c r="E64" s="237" t="s">
        <v>200</v>
      </c>
      <c r="F64" s="242" t="s">
        <v>201</v>
      </c>
      <c r="G64" s="152">
        <v>615</v>
      </c>
      <c r="H64" s="152">
        <v>191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319</v>
      </c>
      <c r="H65" s="152">
        <v>339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518</v>
      </c>
      <c r="H66" s="152">
        <v>304</v>
      </c>
    </row>
    <row r="67" spans="1:8" ht="15">
      <c r="A67" s="235" t="s">
        <v>207</v>
      </c>
      <c r="B67" s="241" t="s">
        <v>208</v>
      </c>
      <c r="C67" s="151">
        <v>658</v>
      </c>
      <c r="D67" s="151">
        <v>444</v>
      </c>
      <c r="E67" s="237" t="s">
        <v>209</v>
      </c>
      <c r="F67" s="242" t="s">
        <v>210</v>
      </c>
      <c r="G67" s="152">
        <v>175</v>
      </c>
      <c r="H67" s="152">
        <v>118</v>
      </c>
    </row>
    <row r="68" spans="1:8" ht="15">
      <c r="A68" s="235" t="s">
        <v>211</v>
      </c>
      <c r="B68" s="241" t="s">
        <v>212</v>
      </c>
      <c r="C68" s="151">
        <v>488</v>
      </c>
      <c r="D68" s="151">
        <v>140</v>
      </c>
      <c r="E68" s="237" t="s">
        <v>213</v>
      </c>
      <c r="F68" s="242" t="s">
        <v>214</v>
      </c>
      <c r="G68" s="152">
        <v>118</v>
      </c>
      <c r="H68" s="152">
        <v>75</v>
      </c>
    </row>
    <row r="69" spans="1:8" ht="15">
      <c r="A69" s="235" t="s">
        <v>215</v>
      </c>
      <c r="B69" s="241" t="s">
        <v>216</v>
      </c>
      <c r="C69" s="151">
        <v>71</v>
      </c>
      <c r="D69" s="151">
        <v>51</v>
      </c>
      <c r="E69" s="251" t="s">
        <v>78</v>
      </c>
      <c r="F69" s="242" t="s">
        <v>217</v>
      </c>
      <c r="G69" s="152">
        <v>258</v>
      </c>
      <c r="H69" s="152">
        <v>341</v>
      </c>
    </row>
    <row r="70" spans="1:8" ht="15">
      <c r="A70" s="235" t="s">
        <v>218</v>
      </c>
      <c r="B70" s="241" t="s">
        <v>219</v>
      </c>
      <c r="C70" s="151">
        <v>76</v>
      </c>
      <c r="D70" s="151">
        <v>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2664</v>
      </c>
      <c r="H71" s="161">
        <f>H59+H60+H61+H69+H70</f>
        <v>1633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204</v>
      </c>
      <c r="D74" s="151">
        <v>227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1502</v>
      </c>
      <c r="D75" s="155">
        <f>SUM(D67:D74)</f>
        <v>871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2664</v>
      </c>
      <c r="H79" s="162">
        <f>H71+H74+H75+H76</f>
        <v>1633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179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179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77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3847</v>
      </c>
      <c r="D93" s="155">
        <f>D64+D75+D84+D91+D92</f>
        <v>2472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18205</v>
      </c>
      <c r="D94" s="164">
        <f>D93+D55</f>
        <v>15572</v>
      </c>
      <c r="E94" s="449" t="s">
        <v>270</v>
      </c>
      <c r="F94" s="289" t="s">
        <v>271</v>
      </c>
      <c r="G94" s="165">
        <f>G36+G39+G55+G79</f>
        <v>18205</v>
      </c>
      <c r="H94" s="165">
        <f>H36+H39+H55+H79</f>
        <v>15572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909</v>
      </c>
      <c r="B98" s="432"/>
      <c r="C98" s="582" t="s">
        <v>381</v>
      </c>
      <c r="D98" s="582"/>
      <c r="E98" s="582"/>
      <c r="G98" s="428" t="s">
        <v>898</v>
      </c>
      <c r="H98" s="172"/>
      <c r="M98" s="157"/>
    </row>
    <row r="99" spans="3:8" ht="15" customHeight="1">
      <c r="C99" s="45"/>
      <c r="D99" s="1" t="s">
        <v>902</v>
      </c>
      <c r="G99" s="212" t="s">
        <v>159</v>
      </c>
      <c r="H99" s="425" t="s">
        <v>906</v>
      </c>
    </row>
    <row r="100" spans="1:8" ht="12.75">
      <c r="A100" s="173"/>
      <c r="B100" s="173"/>
      <c r="H100" s="169"/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52" sqref="B5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"ОПТЕЛА - ОПТИЧНИ ТЕХНОЛОГИИ" АД</v>
      </c>
      <c r="C2" s="590"/>
      <c r="D2" s="590"/>
      <c r="E2" s="590"/>
      <c r="F2" s="578" t="s">
        <v>2</v>
      </c>
      <c r="G2" s="578"/>
      <c r="H2" s="526">
        <f>'справка №1-БАЛАНС'!H3</f>
        <v>825397012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>
        <f>'справка №1-БАЛАНС'!E5</f>
        <v>39629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484</v>
      </c>
      <c r="D9" s="46">
        <v>72</v>
      </c>
      <c r="E9" s="298" t="s">
        <v>284</v>
      </c>
      <c r="F9" s="549" t="s">
        <v>285</v>
      </c>
      <c r="G9" s="550">
        <v>701</v>
      </c>
      <c r="H9" s="550"/>
    </row>
    <row r="10" spans="1:8" ht="12">
      <c r="A10" s="298" t="s">
        <v>286</v>
      </c>
      <c r="B10" s="299" t="s">
        <v>287</v>
      </c>
      <c r="C10" s="46">
        <v>390</v>
      </c>
      <c r="D10" s="46">
        <v>110</v>
      </c>
      <c r="E10" s="298" t="s">
        <v>288</v>
      </c>
      <c r="F10" s="549" t="s">
        <v>289</v>
      </c>
      <c r="G10" s="550">
        <v>5</v>
      </c>
      <c r="H10" s="550">
        <v>7</v>
      </c>
    </row>
    <row r="11" spans="1:8" ht="12">
      <c r="A11" s="298" t="s">
        <v>290</v>
      </c>
      <c r="B11" s="299" t="s">
        <v>291</v>
      </c>
      <c r="C11" s="46">
        <v>43</v>
      </c>
      <c r="D11" s="46">
        <v>38</v>
      </c>
      <c r="E11" s="300" t="s">
        <v>292</v>
      </c>
      <c r="F11" s="549" t="s">
        <v>293</v>
      </c>
      <c r="G11" s="550">
        <v>119</v>
      </c>
      <c r="H11" s="550">
        <v>41</v>
      </c>
    </row>
    <row r="12" spans="1:8" ht="12">
      <c r="A12" s="298" t="s">
        <v>294</v>
      </c>
      <c r="B12" s="299" t="s">
        <v>295</v>
      </c>
      <c r="C12" s="46">
        <v>234</v>
      </c>
      <c r="D12" s="46">
        <v>30</v>
      </c>
      <c r="E12" s="300" t="s">
        <v>78</v>
      </c>
      <c r="F12" s="549" t="s">
        <v>296</v>
      </c>
      <c r="G12" s="550">
        <v>258</v>
      </c>
      <c r="H12" s="550">
        <v>68</v>
      </c>
    </row>
    <row r="13" spans="1:18" ht="12">
      <c r="A13" s="298" t="s">
        <v>297</v>
      </c>
      <c r="B13" s="299" t="s">
        <v>298</v>
      </c>
      <c r="C13" s="46">
        <v>45</v>
      </c>
      <c r="D13" s="46">
        <v>7</v>
      </c>
      <c r="E13" s="301" t="s">
        <v>51</v>
      </c>
      <c r="F13" s="551" t="s">
        <v>299</v>
      </c>
      <c r="G13" s="548">
        <f>SUM(G9:G12)</f>
        <v>1083</v>
      </c>
      <c r="H13" s="548">
        <f>SUM(H9:H12)</f>
        <v>116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12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-145</v>
      </c>
      <c r="D15" s="47">
        <v>-117</v>
      </c>
      <c r="E15" s="296" t="s">
        <v>304</v>
      </c>
      <c r="F15" s="554" t="s">
        <v>305</v>
      </c>
      <c r="G15" s="550">
        <v>65</v>
      </c>
      <c r="H15" s="550"/>
    </row>
    <row r="16" spans="1:8" ht="12">
      <c r="A16" s="298" t="s">
        <v>306</v>
      </c>
      <c r="B16" s="299" t="s">
        <v>307</v>
      </c>
      <c r="C16" s="47">
        <v>51</v>
      </c>
      <c r="D16" s="47">
        <v>24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1114</v>
      </c>
      <c r="D19" s="49">
        <f>SUM(D9:D15)+D16</f>
        <v>167</v>
      </c>
      <c r="E19" s="304" t="s">
        <v>316</v>
      </c>
      <c r="F19" s="552" t="s">
        <v>317</v>
      </c>
      <c r="G19" s="550">
        <v>24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</v>
      </c>
      <c r="H21" s="550"/>
    </row>
    <row r="22" spans="1:8" ht="24">
      <c r="A22" s="304" t="s">
        <v>323</v>
      </c>
      <c r="B22" s="305" t="s">
        <v>324</v>
      </c>
      <c r="C22" s="46">
        <v>32</v>
      </c>
      <c r="D22" s="46">
        <v>17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16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28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50</v>
      </c>
      <c r="D26" s="49">
        <f>SUM(D22:D25)</f>
        <v>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1164</v>
      </c>
      <c r="D28" s="50">
        <f>D26+D19</f>
        <v>185</v>
      </c>
      <c r="E28" s="127" t="s">
        <v>338</v>
      </c>
      <c r="F28" s="554" t="s">
        <v>339</v>
      </c>
      <c r="G28" s="548">
        <f>G13+G15+G24</f>
        <v>1176</v>
      </c>
      <c r="H28" s="548">
        <f>H13+H15+H24</f>
        <v>116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69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1164</v>
      </c>
      <c r="D33" s="49">
        <f>D28+D31+D32</f>
        <v>185</v>
      </c>
      <c r="E33" s="127" t="s">
        <v>352</v>
      </c>
      <c r="F33" s="554" t="s">
        <v>353</v>
      </c>
      <c r="G33" s="53">
        <f>G32+G31+G28</f>
        <v>1176</v>
      </c>
      <c r="H33" s="53">
        <f>H32+H31+H28</f>
        <v>116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69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69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11</v>
      </c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1176</v>
      </c>
      <c r="D42" s="53">
        <f>D33+D35+D39</f>
        <v>185</v>
      </c>
      <c r="E42" s="128" t="s">
        <v>379</v>
      </c>
      <c r="F42" s="129" t="s">
        <v>380</v>
      </c>
      <c r="G42" s="53">
        <f>G39+G33</f>
        <v>1176</v>
      </c>
      <c r="H42" s="53">
        <f>H39+H33</f>
        <v>185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859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39665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902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89"/>
      <c r="E50" s="589"/>
      <c r="F50" s="589"/>
      <c r="G50" s="589"/>
      <c r="H50" s="589"/>
    </row>
    <row r="51" spans="1:8" ht="12">
      <c r="A51" s="564"/>
      <c r="B51" s="560"/>
      <c r="C51" s="428" t="s">
        <v>780</v>
      </c>
      <c r="D51" s="425" t="s">
        <v>903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- ОПТИЧНИ ТЕХНОЛОГИИ" АД</v>
      </c>
      <c r="C4" s="541" t="s">
        <v>2</v>
      </c>
      <c r="D4" s="541">
        <f>'справка №1-БАЛАНС'!H3</f>
        <v>825397012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39629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1365</v>
      </c>
      <c r="D10" s="54">
        <v>185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-1140</v>
      </c>
      <c r="D11" s="54">
        <v>-199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145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-164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-2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-180</v>
      </c>
      <c r="D19" s="54">
        <v>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-14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65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-167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-16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-131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220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89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89</v>
      </c>
      <c r="D46" s="56">
        <v>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904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0"/>
      <c r="D52" s="580"/>
      <c r="G52" s="133"/>
      <c r="H52" s="133"/>
    </row>
    <row r="53" spans="1:8" ht="12">
      <c r="A53" s="318"/>
      <c r="B53" s="318" t="s">
        <v>905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8">
      <selection activeCell="A45" sqref="A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1" t="s">
        <v>459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"ОПТЕЛА - ОПТИЧНИ ТЕХНОЛОГИИ"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825397012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39629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25</v>
      </c>
      <c r="G11" s="58">
        <f>'справка №1-БАЛАНС'!H23</f>
        <v>0</v>
      </c>
      <c r="H11" s="60">
        <v>3335</v>
      </c>
      <c r="I11" s="58">
        <f>'справка №1-БАЛАНС'!H28+'справка №1-БАЛАНС'!H31</f>
        <v>9119</v>
      </c>
      <c r="J11" s="58">
        <f>'справка №1-БАЛАНС'!H29+'справка №1-БАЛАНС'!H32</f>
        <v>-67</v>
      </c>
      <c r="K11" s="60"/>
      <c r="L11" s="344">
        <f>SUM(C11:K11)</f>
        <v>12743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25</v>
      </c>
      <c r="G15" s="61">
        <f t="shared" si="2"/>
        <v>0</v>
      </c>
      <c r="H15" s="61">
        <f t="shared" si="2"/>
        <v>3335</v>
      </c>
      <c r="I15" s="61">
        <f t="shared" si="2"/>
        <v>9119</v>
      </c>
      <c r="J15" s="61">
        <f t="shared" si="2"/>
        <v>-67</v>
      </c>
      <c r="K15" s="61">
        <f t="shared" si="2"/>
        <v>0</v>
      </c>
      <c r="L15" s="344">
        <f t="shared" si="1"/>
        <v>12743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</v>
      </c>
      <c r="J16" s="345">
        <f>+'справка №1-БАЛАНС'!G32</f>
        <v>0</v>
      </c>
      <c r="K16" s="60"/>
      <c r="L16" s="344">
        <f t="shared" si="1"/>
        <v>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2</v>
      </c>
      <c r="G28" s="60"/>
      <c r="H28" s="60">
        <v>147</v>
      </c>
      <c r="I28" s="60">
        <v>81</v>
      </c>
      <c r="J28" s="60">
        <v>67</v>
      </c>
      <c r="K28" s="60"/>
      <c r="L28" s="344">
        <f t="shared" si="1"/>
        <v>297</v>
      </c>
      <c r="M28" s="60">
        <v>793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27</v>
      </c>
      <c r="G29" s="59">
        <f t="shared" si="6"/>
        <v>0</v>
      </c>
      <c r="H29" s="59">
        <f t="shared" si="6"/>
        <v>3482</v>
      </c>
      <c r="I29" s="59">
        <f t="shared" si="6"/>
        <v>9201</v>
      </c>
      <c r="J29" s="59">
        <f t="shared" si="6"/>
        <v>0</v>
      </c>
      <c r="K29" s="59">
        <f t="shared" si="6"/>
        <v>0</v>
      </c>
      <c r="L29" s="344">
        <f t="shared" si="1"/>
        <v>13041</v>
      </c>
      <c r="M29" s="59">
        <f t="shared" si="6"/>
        <v>793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27</v>
      </c>
      <c r="G32" s="59">
        <f t="shared" si="7"/>
        <v>0</v>
      </c>
      <c r="H32" s="59">
        <f t="shared" si="7"/>
        <v>3482</v>
      </c>
      <c r="I32" s="59">
        <f t="shared" si="7"/>
        <v>9201</v>
      </c>
      <c r="J32" s="59">
        <f t="shared" si="7"/>
        <v>0</v>
      </c>
      <c r="K32" s="59">
        <f t="shared" si="7"/>
        <v>0</v>
      </c>
      <c r="L32" s="344">
        <f t="shared" si="1"/>
        <v>13041</v>
      </c>
      <c r="M32" s="59">
        <f>M29+M30+M31</f>
        <v>793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902</v>
      </c>
      <c r="F39" s="538"/>
      <c r="G39" s="538"/>
      <c r="H39" s="538"/>
      <c r="I39" s="538"/>
      <c r="J39" s="538"/>
      <c r="K39" s="538"/>
      <c r="L39" s="425" t="s">
        <v>906</v>
      </c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"ОПТЕЛА - ОПТИЧНИ ТЕХНОЛОГИИ"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825397012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39629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10" t="s">
        <v>780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0">
      <selection activeCell="D112" sqref="D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"ОПТЕЛА - ОПТИЧНИ ТЕХНОЛОГИИ" АД</v>
      </c>
      <c r="C3" s="621"/>
      <c r="D3" s="526" t="s">
        <v>2</v>
      </c>
      <c r="E3" s="107">
        <f>'справка №1-БАЛАНС'!H3</f>
        <v>825397012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39629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52" sqref="A5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"ОПТЕЛА - ОПТИЧНИ ТЕХНОЛОГИИ"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825397012</v>
      </c>
    </row>
    <row r="5" spans="1:9" ht="15">
      <c r="A5" s="501" t="s">
        <v>5</v>
      </c>
      <c r="B5" s="623">
        <f>'справка №1-БАЛАНС'!E5</f>
        <v>39629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9" sqref="C1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"ОПТЕЛА - ОПТИЧНИ ТЕХНОЛОГИИ" АД</v>
      </c>
      <c r="C5" s="629"/>
      <c r="D5" s="629"/>
      <c r="E5" s="570" t="s">
        <v>2</v>
      </c>
      <c r="F5" s="451">
        <f>'справка №1-БАЛАНС'!H3</f>
        <v>825397012</v>
      </c>
    </row>
    <row r="6" spans="1:13" ht="15" customHeight="1">
      <c r="A6" s="27" t="s">
        <v>821</v>
      </c>
      <c r="B6" s="630">
        <f>'справка №1-БАЛАНС'!E5</f>
        <v>39629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2008-08-22T08:40:00Z</cp:lastPrinted>
  <dcterms:created xsi:type="dcterms:W3CDTF">2000-06-29T12:02:40Z</dcterms:created>
  <dcterms:modified xsi:type="dcterms:W3CDTF">2008-08-22T08:41:22Z</dcterms:modified>
  <cp:category/>
  <cp:version/>
  <cp:contentType/>
  <cp:contentStatus/>
</cp:coreProperties>
</file>