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_xlnm.Print_Area" localSheetId="2">'Баланс'!$A$1:$H$68</definedName>
    <definedName name="_xlnm.Print_Area" localSheetId="1">'Отчет за всеобхв доход'!$A$1:$H$56</definedName>
    <definedName name="_xlnm.Print_Area" localSheetId="4">'СКапитал'!$A$1:$U$41</definedName>
    <definedName name="_xlnm.Print_Titles" localSheetId="1">'Отчет за всеобхв доход'!$1:$2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'ОППоток'!$52:$65536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'ОППоток'!$A$1:$F$25</definedName>
    <definedName name="Z_2BD2C2C3_AF9C_11D6_9CEF_00D009775214_.wvu.Rows" localSheetId="3" hidden="1">'ОППоток'!$50:$65536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'ОППоток'!$52:$65536,'ОППоток'!$33:$34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'СКапитал'!$A$1:$S$31</definedName>
    <definedName name="Z_9656BBF7_C4A3_41EC_B0C6_A21B380E3C2F_.wvu.Rows" localSheetId="3" hidden="1">'ОППоток'!$52:$65536,'ОППоток'!$33:$34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17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sharedStrings.xml><?xml version="1.0" encoding="utf-8"?>
<sst xmlns="http://schemas.openxmlformats.org/spreadsheetml/2006/main" count="341" uniqueCount="284">
  <si>
    <t>Име на дружеството:</t>
  </si>
  <si>
    <t>Адрес на управление:</t>
  </si>
  <si>
    <t>Обслужващи банки:</t>
  </si>
  <si>
    <t>Приложения</t>
  </si>
  <si>
    <t>Юристи:</t>
  </si>
  <si>
    <t>Одитори:</t>
  </si>
  <si>
    <t xml:space="preserve">Приходи </t>
  </si>
  <si>
    <t>Гл. счетоводител (съставител):</t>
  </si>
  <si>
    <t>Финансов директор: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</si>
  <si>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</si>
  <si>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</si>
  <si>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</si>
  <si>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</si>
  <si>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</si>
  <si>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</si>
  <si>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</si>
  <si>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</si>
  <si>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</si>
  <si>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</si>
  <si>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</si>
  <si>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</si>
  <si>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</si>
  <si>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</si>
  <si>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</si>
  <si>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</si>
  <si>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</si>
  <si>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</si>
  <si>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</si>
  <si>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</si>
  <si>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</si>
  <si>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</si>
  <si>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</si>
  <si>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</si>
  <si>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</si>
  <si>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</si>
  <si>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</si>
  <si>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</si>
  <si>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</si>
  <si>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</si>
  <si>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</si>
  <si>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</si>
  <si>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</si>
  <si>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</si>
  <si>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</si>
  <si>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</si>
  <si>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</si>
  <si>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</si>
  <si>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</si>
  <si>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</si>
  <si>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</si>
  <si>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</si>
  <si>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</si>
  <si>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 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</si>
  <si>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</si>
  <si>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</si>
  <si>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</si>
  <si>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</si>
  <si>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</si>
  <si>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</si>
  <si>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</si>
  <si>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</si>
  <si>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Парични средства и парични еквиваленти на 31 декември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</si>
  <si>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</si>
  <si>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</si>
  <si>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</si>
  <si>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</si>
  <si>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</si>
  <si>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</si>
  <si>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</si>
  <si>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</si>
  <si>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</si>
  <si>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</si>
  <si>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</si>
  <si>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</si>
  <si>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</si>
  <si>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</si>
  <si>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</si>
  <si>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</si>
  <si>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</si>
  <si>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</si>
  <si>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</si>
  <si>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</si>
  <si>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</si>
  <si>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</si>
  <si>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Investments in subsidiaries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</si>
  <si>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</si>
  <si>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</si>
  <si>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</si>
  <si>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</si>
  <si>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</si>
  <si>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</si>
  <si>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</si>
  <si>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</si>
  <si>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</si>
  <si>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</si>
  <si>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</si>
  <si>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</si>
  <si>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</si>
  <si>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</si>
  <si>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</si>
  <si>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</si>
  <si>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</si>
  <si>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</si>
  <si>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</si>
  <si>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Current liabilities</t>
  </si>
  <si>
    <t>Payables to personnel and for social security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</si>
  <si>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</si>
  <si>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</si>
  <si>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</si>
  <si>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</si>
  <si>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</si>
  <si>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</si>
  <si>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Address of Management:</t>
  </si>
  <si>
    <t>Lawyers:</t>
  </si>
  <si>
    <t>Bankers:</t>
  </si>
  <si>
    <t>Auditors:</t>
  </si>
  <si>
    <t>Finance Director: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</si>
  <si>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</si>
  <si>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</si>
  <si>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</si>
  <si>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</si>
  <si>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</si>
  <si>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</si>
  <si>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</si>
  <si>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</si>
  <si>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</si>
  <si>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</si>
  <si>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</si>
  <si>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</si>
  <si>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</si>
  <si>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</si>
  <si>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</si>
  <si>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</si>
  <si>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</si>
  <si>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</si>
  <si>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</si>
  <si>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</si>
  <si>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Repayments of long-term bank loans</t>
  </si>
  <si>
    <t>Proceeds from long-term bank loans</t>
  </si>
  <si>
    <t>Payment of finance lease liabilities</t>
  </si>
  <si>
    <t>Interest and charges paid on investment purpose loan</t>
  </si>
  <si>
    <t xml:space="preserve">STATEMENT OF CHANGES IN EQUITY </t>
  </si>
  <si>
    <t>Balance as at 1 January 2008</t>
  </si>
  <si>
    <t>Changes in equity for 2008</t>
  </si>
  <si>
    <t>Balance as at 31 December 2008</t>
  </si>
  <si>
    <t>Total comprehensive income for the year</t>
  </si>
  <si>
    <t>Statutory reseve</t>
  </si>
  <si>
    <t>Retained
earnings</t>
  </si>
  <si>
    <t>Revaluation surplus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</si>
  <si>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</si>
  <si>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</si>
  <si>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</si>
  <si>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</si>
  <si>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</si>
  <si>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</si>
  <si>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</si>
  <si>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</si>
  <si>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</si>
  <si>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</si>
  <si>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</si>
  <si>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</si>
  <si>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</si>
  <si>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</si>
  <si>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</si>
  <si>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Other Reserves</t>
  </si>
  <si>
    <t>*Reserves</t>
  </si>
  <si>
    <t>Trasfer to retained earnings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</si>
  <si>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</si>
  <si>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</si>
  <si>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</si>
  <si>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</si>
  <si>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</si>
  <si>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</si>
  <si>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>"X" OOD, AD, EOOD, EAD</t>
  </si>
  <si>
    <t>Управителен съвет:</t>
  </si>
  <si>
    <t xml:space="preserve">Изпълнителен директор/ 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</si>
  <si>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</si>
  <si>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</si>
  <si>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</si>
  <si>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</si>
  <si>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</si>
  <si>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</si>
  <si>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</si>
  <si>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</si>
  <si>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</si>
  <si>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</si>
  <si>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</si>
  <si>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</si>
  <si>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</si>
  <si>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</si>
  <si>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</si>
  <si>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</si>
  <si>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</si>
  <si>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</si>
  <si>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</si>
  <si>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</si>
  <si>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</si>
  <si>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</si>
  <si>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</si>
  <si>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</si>
  <si>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</si>
  <si>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</si>
  <si>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 xml:space="preserve">Изпълнителен директор/Управител: </t>
  </si>
  <si>
    <t>Краткосрочни провизии</t>
  </si>
  <si>
    <t xml:space="preserve">(КОНСОЛИДИРАН) ОТЧЕТ ЗА ПАРИЧНИТЕ ПОТОЦИ 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</si>
  <si>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</si>
  <si>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</si>
  <si>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</si>
  <si>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Прехвърляне към неразпределената печалба</t>
  </si>
  <si>
    <t>Finance income</t>
  </si>
  <si>
    <t>Finance expenses</t>
  </si>
  <si>
    <t>Non-controlling interest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</si>
  <si>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</si>
  <si>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</si>
  <si>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</si>
  <si>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</si>
  <si>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</si>
  <si>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</si>
  <si>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</si>
  <si>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</si>
  <si>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</si>
  <si>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</si>
  <si>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</si>
  <si>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</si>
  <si>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</si>
  <si>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</si>
  <si>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ОБЩО ВСЕОБХВАТЕН (СЪВКУПЕН) ДОХОД ЗА ГОДИНАТА</t>
  </si>
  <si>
    <t>Основен акционерен  капитал</t>
  </si>
  <si>
    <t>Основен (акционерен) капитал</t>
  </si>
  <si>
    <t>Активи (група активи) държани за продажба</t>
  </si>
  <si>
    <t xml:space="preserve">мястото на тази позиция може да се прецени спрямо значивостта за клиента </t>
  </si>
  <si>
    <t>"ТРАНССТРОЙ - БУРГАС"  АД</t>
  </si>
  <si>
    <t xml:space="preserve">Счетоводител: </t>
  </si>
  <si>
    <t>гр. Бургас, ул. "Успенска" № 8</t>
  </si>
  <si>
    <t>Корпоративна ТБ</t>
  </si>
  <si>
    <t>Бург одит МСД ЕООД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</si>
  <si>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</si>
  <si>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</si>
  <si>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</si>
  <si>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</si>
  <si>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                                                                                / Нина Богданова /</t>
  </si>
  <si>
    <t xml:space="preserve"> ОТЧЕТ ЗА ПРОМЕНИТЕ В СОБСТВЕНИЯ КАПИТАЛ</t>
  </si>
  <si>
    <t>Балансова стойност на продадени активи (без продукцията)</t>
  </si>
  <si>
    <t xml:space="preserve">                                                                                 / Петя Евтимова /</t>
  </si>
  <si>
    <t xml:space="preserve">                                                                                 / Петя Евтимова/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</si>
  <si>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</si>
  <si>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</si>
  <si>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Петя Парушева Евтимова</t>
  </si>
  <si>
    <t>Нина Атаносова Богданова</t>
  </si>
  <si>
    <r>
      <t>!!!</t>
    </r>
    <r>
      <rPr>
        <b/>
        <sz val="12"/>
        <color indexed="8"/>
        <rFont val="Times New Roman"/>
        <family val="1"/>
      </rPr>
      <t xml:space="preserve">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  </r>
  </si>
  <si>
    <t>Дял от печалбата на дъщерни предприятия</t>
  </si>
  <si>
    <t>Печалба отнасяща се към дружеството - майка</t>
  </si>
  <si>
    <t>Неконтролируемо участие</t>
  </si>
  <si>
    <r>
      <t xml:space="preserve">(КОНСОЛИДИРАН) ОТЧЕТ ЗА ВСЕОБХВАТНИЯ </t>
    </r>
    <r>
      <rPr>
        <b/>
        <sz val="12"/>
        <rFont val="Times New Roman"/>
        <family val="1"/>
      </rPr>
      <t>ДОХОД</t>
    </r>
  </si>
  <si>
    <t xml:space="preserve">(КОНСОЛИДИРАН) ОТЧЕТ ЗА ФИНАНСОВОТО СЪСТОЯНИЕ </t>
  </si>
  <si>
    <r>
      <t xml:space="preserve">           Общ всеобхватен </t>
    </r>
    <r>
      <rPr>
        <sz val="12"/>
        <color indexed="10"/>
        <rFont val="Times New Roman"/>
        <family val="1"/>
      </rPr>
      <t>(съвкупен)</t>
    </r>
    <r>
      <rPr>
        <sz val="12"/>
        <color indexed="8"/>
        <rFont val="Times New Roman"/>
        <family val="1"/>
      </rPr>
      <t xml:space="preserve"> доход за годината</t>
    </r>
  </si>
  <si>
    <t>1.1.1</t>
  </si>
  <si>
    <t>1.2.5</t>
  </si>
  <si>
    <t>1.2.1</t>
  </si>
  <si>
    <t>1.2.2</t>
  </si>
  <si>
    <t>1.2.4</t>
  </si>
  <si>
    <t>1.2.3</t>
  </si>
  <si>
    <t>1.1.2</t>
  </si>
  <si>
    <t>1.2.6</t>
  </si>
  <si>
    <t>1.2.7</t>
  </si>
  <si>
    <t>4.</t>
  </si>
  <si>
    <t>2.7.1</t>
  </si>
  <si>
    <t>2.7.3</t>
  </si>
  <si>
    <t>2.7.2</t>
  </si>
  <si>
    <t>2.7.4</t>
  </si>
  <si>
    <t>2.8</t>
  </si>
  <si>
    <t>2.9</t>
  </si>
  <si>
    <t>2.12</t>
  </si>
  <si>
    <t>2.11</t>
  </si>
  <si>
    <t>2.13</t>
  </si>
  <si>
    <t>2.10</t>
  </si>
  <si>
    <t>за годината, завършваща на 31 декември 2011 година</t>
  </si>
  <si>
    <t xml:space="preserve">към 31 декември 2011 година </t>
  </si>
  <si>
    <t>31 декември 2011               BGN'000</t>
  </si>
  <si>
    <t>31 декември 2010             BGN'000</t>
  </si>
  <si>
    <t>Приложенията на страници от 1 до ... са неразделна част от (консолидирания) финансовия отчет.</t>
  </si>
  <si>
    <t>Салдо към 1 януари 2011 година (оригинално отчетено)</t>
  </si>
  <si>
    <t>Салдо към 31 декември 2011 година</t>
  </si>
  <si>
    <t>Промени в собствения капитал за 2011 година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</si>
</sst>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* #,##0.00_);_(* \(#,##0.00\);_(* &quot;-&quot;_);_(@_)"/>
    <numFmt numFmtId="170" formatCode="#,##0;\(#,##0\)"/>
  </numFmts>
  <fonts count="5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/>
      <protection/>
    </xf>
    <xf numFmtId="167" fontId="9" fillId="0" borderId="10" xfId="42" applyFont="1" applyFill="1" applyBorder="1" applyAlignment="1">
      <alignment horizontal="left"/>
    </xf>
    <xf numFmtId="167" fontId="9" fillId="0" borderId="0" xfId="42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8" fontId="9" fillId="0" borderId="0" xfId="42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0" fontId="15" fillId="0" borderId="10" xfId="60" applyFont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24" borderId="0" xfId="0" applyFont="1" applyFill="1" applyAlignment="1">
      <alignment/>
    </xf>
    <xf numFmtId="0" fontId="16" fillId="0" borderId="0" xfId="60" applyFont="1" applyAlignment="1">
      <alignment vertical="center"/>
      <protection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3" fillId="0" borderId="0" xfId="0" applyFont="1" applyAlignment="1">
      <alignment/>
    </xf>
    <xf numFmtId="168" fontId="13" fillId="0" borderId="0" xfId="42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14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67" fontId="8" fillId="0" borderId="10" xfId="45" applyFont="1" applyFill="1" applyBorder="1" applyAlignment="1">
      <alignment horizontal="left" vertical="center"/>
    </xf>
    <xf numFmtId="0" fontId="21" fillId="0" borderId="10" xfId="59" applyFont="1" applyFill="1" applyBorder="1" applyAlignment="1">
      <alignment horizontal="left" vertical="center" wrapText="1"/>
      <protection/>
    </xf>
    <xf numFmtId="0" fontId="21" fillId="0" borderId="10" xfId="59" applyFont="1" applyFill="1" applyBorder="1" applyAlignment="1">
      <alignment horizontal="left" vertical="center"/>
      <protection/>
    </xf>
    <xf numFmtId="0" fontId="22" fillId="0" borderId="0" xfId="59" applyFont="1" applyFill="1">
      <alignment/>
      <protection/>
    </xf>
    <xf numFmtId="0" fontId="21" fillId="0" borderId="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21" fillId="0" borderId="0" xfId="59" applyFont="1" applyFill="1" applyBorder="1" applyAlignment="1">
      <alignment horizontal="left" vertical="center" wrapText="1"/>
      <protection/>
    </xf>
    <xf numFmtId="0" fontId="9" fillId="0" borderId="0" xfId="59" applyFont="1" applyFill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left" vertical="center" wrapText="1"/>
      <protection/>
    </xf>
    <xf numFmtId="0" fontId="23" fillId="0" borderId="0" xfId="59" applyFont="1" applyFill="1" applyBorder="1" applyAlignment="1">
      <alignment horizontal="left" vertical="center"/>
      <protection/>
    </xf>
    <xf numFmtId="0" fontId="9" fillId="0" borderId="0" xfId="59" applyFont="1" applyFill="1">
      <alignment/>
      <protection/>
    </xf>
    <xf numFmtId="0" fontId="23" fillId="0" borderId="0" xfId="59" applyFont="1" applyFill="1" applyBorder="1" applyAlignment="1">
      <alignment vertical="center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>
      <alignment/>
      <protection/>
    </xf>
    <xf numFmtId="0" fontId="8" fillId="0" borderId="0" xfId="59" applyFont="1" applyFill="1" applyBorder="1" applyAlignment="1">
      <alignment horizontal="center" wrapText="1"/>
      <protection/>
    </xf>
    <xf numFmtId="0" fontId="8" fillId="0" borderId="0" xfId="59" applyFont="1" applyFill="1" applyBorder="1" applyAlignment="1">
      <alignment horizontal="center"/>
      <protection/>
    </xf>
    <xf numFmtId="3" fontId="9" fillId="0" borderId="0" xfId="59" applyNumberFormat="1" applyFont="1" applyFill="1">
      <alignment/>
      <protection/>
    </xf>
    <xf numFmtId="3" fontId="9" fillId="0" borderId="0" xfId="59" applyNumberFormat="1" applyFont="1" applyFill="1" applyAlignment="1">
      <alignment wrapText="1"/>
      <protection/>
    </xf>
    <xf numFmtId="0" fontId="9" fillId="0" borderId="0" xfId="59" applyFont="1" applyFill="1" applyAlignment="1">
      <alignment wrapText="1"/>
      <protection/>
    </xf>
    <xf numFmtId="0" fontId="9" fillId="0" borderId="0" xfId="59" applyFont="1" applyFill="1" applyBorder="1" applyAlignment="1">
      <alignment vertical="center" wrapText="1"/>
      <protection/>
    </xf>
    <xf numFmtId="0" fontId="9" fillId="0" borderId="0" xfId="59" applyFont="1" applyFill="1" applyBorder="1">
      <alignment/>
      <protection/>
    </xf>
    <xf numFmtId="0" fontId="9" fillId="0" borderId="0" xfId="59" applyFont="1" applyFill="1" applyBorder="1" applyAlignment="1">
      <alignment horizontal="center"/>
      <protection/>
    </xf>
    <xf numFmtId="3" fontId="23" fillId="0" borderId="0" xfId="59" applyNumberFormat="1" applyFont="1" applyFill="1" applyBorder="1" applyAlignment="1">
      <alignment horizontal="right"/>
      <protection/>
    </xf>
    <xf numFmtId="0" fontId="22" fillId="0" borderId="10" xfId="67" applyFont="1" applyFill="1" applyBorder="1" applyAlignment="1">
      <alignment horizontal="left" vertical="center"/>
      <protection/>
    </xf>
    <xf numFmtId="0" fontId="9" fillId="0" borderId="0" xfId="66" applyFont="1" applyFill="1" applyAlignment="1">
      <alignment vertical="center"/>
      <protection/>
    </xf>
    <xf numFmtId="0" fontId="14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9" fillId="0" borderId="0" xfId="66" applyFont="1" applyFill="1" applyBorder="1" applyAlignment="1">
      <alignment vertical="center"/>
      <protection/>
    </xf>
    <xf numFmtId="0" fontId="22" fillId="0" borderId="0" xfId="67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/>
      <protection/>
    </xf>
    <xf numFmtId="0" fontId="14" fillId="0" borderId="0" xfId="59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>
      <alignment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15" fontId="8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/>
      <protection/>
    </xf>
    <xf numFmtId="165" fontId="9" fillId="0" borderId="0" xfId="61" applyNumberFormat="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0" xfId="61" applyFont="1" applyFill="1" applyAlignment="1">
      <alignment horizontal="center"/>
      <protection/>
    </xf>
    <xf numFmtId="165" fontId="9" fillId="0" borderId="0" xfId="61" applyNumberFormat="1" applyFont="1" applyFill="1" applyAlignment="1">
      <alignment horizontal="right"/>
      <protection/>
    </xf>
    <xf numFmtId="0" fontId="9" fillId="0" borderId="0" xfId="63" applyFont="1" applyFill="1" applyBorder="1">
      <alignment/>
      <protection/>
    </xf>
    <xf numFmtId="0" fontId="24" fillId="0" borderId="0" xfId="69" applyFont="1" applyFill="1">
      <alignment/>
      <protection/>
    </xf>
    <xf numFmtId="0" fontId="22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168" fontId="8" fillId="0" borderId="10" xfId="45" applyNumberFormat="1" applyFont="1" applyFill="1" applyBorder="1" applyAlignment="1">
      <alignment horizontal="left" vertical="center"/>
    </xf>
    <xf numFmtId="168" fontId="9" fillId="0" borderId="0" xfId="45" applyNumberFormat="1" applyFont="1" applyFill="1" applyBorder="1" applyAlignment="1" applyProtection="1">
      <alignment vertical="top"/>
      <protection/>
    </xf>
    <xf numFmtId="168" fontId="8" fillId="0" borderId="0" xfId="45" applyNumberFormat="1" applyFont="1" applyFill="1" applyBorder="1" applyAlignment="1">
      <alignment horizontal="left" vertical="center"/>
    </xf>
    <xf numFmtId="168" fontId="14" fillId="0" borderId="0" xfId="45" applyNumberFormat="1" applyFont="1" applyFill="1" applyBorder="1" applyAlignment="1" applyProtection="1">
      <alignment vertical="top"/>
      <protection/>
    </xf>
    <xf numFmtId="168" fontId="14" fillId="0" borderId="0" xfId="45" applyNumberFormat="1" applyFont="1" applyFill="1" applyBorder="1" applyAlignment="1" applyProtection="1">
      <alignment vertical="top"/>
      <protection locked="0"/>
    </xf>
    <xf numFmtId="168" fontId="14" fillId="0" borderId="0" xfId="45" applyNumberFormat="1" applyFont="1" applyFill="1" applyBorder="1" applyAlignment="1">
      <alignment horizontal="right"/>
    </xf>
    <xf numFmtId="168" fontId="12" fillId="0" borderId="0" xfId="45" applyNumberFormat="1" applyFont="1" applyFill="1" applyBorder="1" applyAlignment="1" applyProtection="1">
      <alignment vertical="top"/>
      <protection locked="0"/>
    </xf>
    <xf numFmtId="168" fontId="8" fillId="0" borderId="0" xfId="45" applyNumberFormat="1" applyFont="1" applyFill="1" applyBorder="1" applyAlignment="1">
      <alignment horizontal="right"/>
    </xf>
    <xf numFmtId="168" fontId="9" fillId="0" borderId="0" xfId="45" applyNumberFormat="1" applyFont="1" applyFill="1" applyBorder="1" applyAlignment="1" applyProtection="1">
      <alignment vertical="top"/>
      <protection locked="0"/>
    </xf>
    <xf numFmtId="168" fontId="8" fillId="0" borderId="10" xfId="45" applyNumberFormat="1" applyFont="1" applyFill="1" applyBorder="1" applyAlignment="1" applyProtection="1">
      <alignment vertical="center"/>
      <protection/>
    </xf>
    <xf numFmtId="168" fontId="8" fillId="0" borderId="0" xfId="45" applyNumberFormat="1" applyFont="1" applyFill="1" applyBorder="1" applyAlignment="1" applyProtection="1">
      <alignment vertical="center"/>
      <protection/>
    </xf>
    <xf numFmtId="168" fontId="8" fillId="0" borderId="10" xfId="45" applyNumberFormat="1" applyFont="1" applyFill="1" applyBorder="1" applyAlignment="1" applyProtection="1">
      <alignment vertical="center"/>
      <protection/>
    </xf>
    <xf numFmtId="168" fontId="8" fillId="0" borderId="11" xfId="45" applyNumberFormat="1" applyFont="1" applyFill="1" applyBorder="1" applyAlignment="1" applyProtection="1">
      <alignment vertical="center"/>
      <protection/>
    </xf>
    <xf numFmtId="168" fontId="8" fillId="23" borderId="12" xfId="45" applyNumberFormat="1" applyFont="1" applyFill="1" applyBorder="1" applyAlignment="1" applyProtection="1">
      <alignment vertical="center"/>
      <protection/>
    </xf>
    <xf numFmtId="168" fontId="8" fillId="23" borderId="10" xfId="45" applyNumberFormat="1" applyFont="1" applyFill="1" applyBorder="1" applyAlignment="1" applyProtection="1">
      <alignment vertical="center"/>
      <protection/>
    </xf>
    <xf numFmtId="168" fontId="9" fillId="0" borderId="0" xfId="45" applyNumberFormat="1" applyFont="1" applyFill="1" applyBorder="1" applyAlignment="1">
      <alignment/>
    </xf>
    <xf numFmtId="168" fontId="8" fillId="0" borderId="0" xfId="45" applyNumberFormat="1" applyFont="1" applyFill="1" applyBorder="1" applyAlignment="1">
      <alignment/>
    </xf>
    <xf numFmtId="168" fontId="9" fillId="0" borderId="0" xfId="45" applyNumberFormat="1" applyFont="1" applyFill="1" applyBorder="1" applyAlignment="1" applyProtection="1">
      <alignment vertical="center"/>
      <protection/>
    </xf>
    <xf numFmtId="168" fontId="9" fillId="0" borderId="0" xfId="45" applyNumberFormat="1" applyFont="1" applyFill="1" applyBorder="1" applyAlignment="1" applyProtection="1">
      <alignment vertical="top"/>
      <protection/>
    </xf>
    <xf numFmtId="168" fontId="8" fillId="0" borderId="0" xfId="45" applyNumberFormat="1" applyFont="1" applyFill="1" applyBorder="1" applyAlignment="1" applyProtection="1">
      <alignment vertical="top"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0" fontId="9" fillId="0" borderId="0" xfId="62" applyFont="1" applyFill="1" applyAlignment="1">
      <alignment horizontal="left"/>
      <protection/>
    </xf>
    <xf numFmtId="0" fontId="8" fillId="24" borderId="10" xfId="59" applyFont="1" applyFill="1" applyBorder="1" applyAlignment="1">
      <alignment horizontal="left" vertical="center" wrapText="1"/>
      <protection/>
    </xf>
    <xf numFmtId="165" fontId="18" fillId="0" borderId="0" xfId="59" applyNumberFormat="1" applyFont="1" applyFill="1" applyBorder="1" applyAlignment="1">
      <alignment horizontal="right"/>
      <protection/>
    </xf>
    <xf numFmtId="165" fontId="18" fillId="0" borderId="0" xfId="59" applyNumberFormat="1" applyFont="1" applyFill="1" applyBorder="1" applyAlignment="1">
      <alignment horizontal="center" wrapText="1"/>
      <protection/>
    </xf>
    <xf numFmtId="0" fontId="47" fillId="0" borderId="0" xfId="59" applyFont="1" applyFill="1" applyBorder="1" applyAlignment="1">
      <alignment horizontal="left" vertical="center" wrapText="1"/>
      <protection/>
    </xf>
    <xf numFmtId="165" fontId="16" fillId="23" borderId="13" xfId="65" applyNumberFormat="1" applyFont="1" applyFill="1" applyBorder="1" applyAlignment="1">
      <alignment horizontal="right" vertical="center"/>
      <protection/>
    </xf>
    <xf numFmtId="165" fontId="16" fillId="0" borderId="0" xfId="59" applyNumberFormat="1" applyFont="1" applyFill="1" applyBorder="1" applyAlignment="1">
      <alignment horizontal="center" wrapText="1"/>
      <protection/>
    </xf>
    <xf numFmtId="165" fontId="16" fillId="0" borderId="0" xfId="65" applyNumberFormat="1" applyFont="1" applyFill="1" applyBorder="1" applyAlignment="1">
      <alignment horizontal="right" vertical="center"/>
      <protection/>
    </xf>
    <xf numFmtId="165" fontId="16" fillId="23" borderId="14" xfId="65" applyNumberFormat="1" applyFont="1" applyFill="1" applyBorder="1" applyAlignment="1">
      <alignment horizontal="right" vertical="center"/>
      <protection/>
    </xf>
    <xf numFmtId="165" fontId="18" fillId="0" borderId="0" xfId="59" applyNumberFormat="1" applyFont="1" applyFill="1" applyBorder="1" applyAlignment="1">
      <alignment horizontal="right" vertical="center"/>
      <protection/>
    </xf>
    <xf numFmtId="165" fontId="18" fillId="0" borderId="0" xfId="59" applyNumberFormat="1" applyFont="1" applyFill="1" applyBorder="1" applyAlignment="1">
      <alignment horizontal="center" vertical="center"/>
      <protection/>
    </xf>
    <xf numFmtId="165" fontId="16" fillId="0" borderId="0" xfId="65" applyNumberFormat="1" applyFont="1" applyFill="1" applyBorder="1" applyAlignment="1">
      <alignment vertical="center"/>
      <protection/>
    </xf>
    <xf numFmtId="165" fontId="18" fillId="0" borderId="0" xfId="59" applyNumberFormat="1" applyFont="1" applyFill="1">
      <alignment/>
      <protection/>
    </xf>
    <xf numFmtId="165" fontId="42" fillId="0" borderId="0" xfId="59" applyNumberFormat="1" applyFont="1" applyFill="1" applyBorder="1" applyAlignment="1">
      <alignment horizontal="right"/>
      <protection/>
    </xf>
    <xf numFmtId="165" fontId="42" fillId="0" borderId="0" xfId="59" applyNumberFormat="1" applyFont="1" applyFill="1" applyBorder="1" applyAlignment="1">
      <alignment horizontal="center" wrapText="1"/>
      <protection/>
    </xf>
    <xf numFmtId="165" fontId="18" fillId="0" borderId="0" xfId="45" applyNumberFormat="1" applyFont="1" applyFill="1" applyBorder="1" applyAlignment="1">
      <alignment horizontal="right"/>
    </xf>
    <xf numFmtId="165" fontId="43" fillId="0" borderId="0" xfId="65" applyNumberFormat="1" applyFont="1" applyFill="1" applyBorder="1" applyAlignment="1">
      <alignment vertical="center"/>
      <protection/>
    </xf>
    <xf numFmtId="165" fontId="43" fillId="0" borderId="0" xfId="59" applyNumberFormat="1" applyFont="1" applyFill="1" applyBorder="1" applyAlignment="1">
      <alignment horizontal="center" wrapText="1"/>
      <protection/>
    </xf>
    <xf numFmtId="165" fontId="43" fillId="23" borderId="10" xfId="65" applyNumberFormat="1" applyFont="1" applyFill="1" applyBorder="1" applyAlignment="1">
      <alignment vertical="center"/>
      <protection/>
    </xf>
    <xf numFmtId="165" fontId="43" fillId="23" borderId="14" xfId="65" applyNumberFormat="1" applyFont="1" applyFill="1" applyBorder="1" applyAlignment="1">
      <alignment vertical="center"/>
      <protection/>
    </xf>
    <xf numFmtId="0" fontId="16" fillId="0" borderId="0" xfId="59" applyFont="1" applyFill="1" applyBorder="1" applyAlignment="1">
      <alignment horizontal="left" vertical="center"/>
      <protection/>
    </xf>
    <xf numFmtId="167" fontId="16" fillId="24" borderId="10" xfId="45" applyFont="1" applyFill="1" applyBorder="1" applyAlignment="1">
      <alignment horizontal="left" vertical="center"/>
    </xf>
    <xf numFmtId="0" fontId="43" fillId="0" borderId="0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>
      <alignment horizontal="center" wrapText="1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 wrapText="1"/>
      <protection/>
    </xf>
    <xf numFmtId="0" fontId="16" fillId="0" borderId="0" xfId="59" applyFont="1" applyFill="1" applyBorder="1" applyAlignment="1">
      <alignment horizontal="center" wrapText="1"/>
      <protection/>
    </xf>
    <xf numFmtId="0" fontId="18" fillId="0" borderId="0" xfId="59" applyFont="1" applyFill="1" applyBorder="1">
      <alignment/>
      <protection/>
    </xf>
    <xf numFmtId="0" fontId="16" fillId="0" borderId="0" xfId="60" applyFont="1" applyFill="1" applyAlignment="1">
      <alignment vertical="center"/>
      <protection/>
    </xf>
    <xf numFmtId="0" fontId="16" fillId="0" borderId="0" xfId="60" applyFont="1" applyFill="1" applyAlignment="1">
      <alignment horizontal="left" vertical="center"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18" fillId="0" borderId="0" xfId="59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59" applyFont="1" applyFill="1">
      <alignment/>
      <protection/>
    </xf>
    <xf numFmtId="0" fontId="18" fillId="0" borderId="0" xfId="60" applyFont="1" applyFill="1" applyAlignment="1">
      <alignment horizontal="left" vertical="center" wrapText="1"/>
      <protection/>
    </xf>
    <xf numFmtId="0" fontId="44" fillId="0" borderId="0" xfId="59" applyFont="1" applyFill="1" applyBorder="1" applyAlignment="1">
      <alignment horizontal="left" vertical="center"/>
      <protection/>
    </xf>
    <xf numFmtId="0" fontId="45" fillId="0" borderId="0" xfId="59" applyFont="1" applyFill="1" applyBorder="1" applyAlignment="1">
      <alignment horizontal="left" vertical="center"/>
      <protection/>
    </xf>
    <xf numFmtId="0" fontId="45" fillId="0" borderId="0" xfId="59" applyFont="1" applyFill="1" applyBorder="1" applyAlignment="1">
      <alignment horizontal="center" wrapText="1"/>
      <protection/>
    </xf>
    <xf numFmtId="167" fontId="45" fillId="0" borderId="0" xfId="45" applyFont="1" applyFill="1" applyBorder="1" applyAlignment="1">
      <alignment horizontal="right"/>
    </xf>
    <xf numFmtId="0" fontId="44" fillId="0" borderId="0" xfId="68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0" fontId="45" fillId="0" borderId="0" xfId="59" applyFont="1" applyFill="1" applyBorder="1" applyAlignment="1">
      <alignment horizontal="center"/>
      <protection/>
    </xf>
    <xf numFmtId="170" fontId="45" fillId="0" borderId="0" xfId="59" applyNumberFormat="1" applyFont="1" applyFill="1" applyBorder="1">
      <alignment/>
      <protection/>
    </xf>
    <xf numFmtId="0" fontId="47" fillId="0" borderId="0" xfId="59" applyFont="1" applyFill="1">
      <alignment/>
      <protection/>
    </xf>
    <xf numFmtId="0" fontId="47" fillId="0" borderId="0" xfId="60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horizontal="center"/>
      <protection/>
    </xf>
    <xf numFmtId="0" fontId="47" fillId="0" borderId="0" xfId="0" applyFont="1" applyFill="1" applyAlignment="1">
      <alignment/>
    </xf>
    <xf numFmtId="0" fontId="47" fillId="0" borderId="0" xfId="59" applyFont="1" applyFill="1" applyBorder="1" applyAlignment="1">
      <alignment horizontal="right" vertical="center" wrapText="1"/>
      <protection/>
    </xf>
    <xf numFmtId="0" fontId="47" fillId="0" borderId="0" xfId="60" applyFont="1" applyFill="1" applyBorder="1" applyAlignment="1">
      <alignment horizontal="left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8" fontId="18" fillId="0" borderId="0" xfId="42" applyNumberFormat="1" applyFont="1" applyFill="1" applyBorder="1" applyAlignment="1">
      <alignment/>
    </xf>
    <xf numFmtId="167" fontId="16" fillId="24" borderId="10" xfId="42" applyFont="1" applyFill="1" applyBorder="1" applyAlignment="1">
      <alignment horizontal="left" vertical="center"/>
    </xf>
    <xf numFmtId="167" fontId="16" fillId="0" borderId="10" xfId="42" applyFont="1" applyFill="1" applyBorder="1" applyAlignment="1">
      <alignment horizontal="left" vertical="center"/>
    </xf>
    <xf numFmtId="167" fontId="18" fillId="0" borderId="10" xfId="42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8" fontId="18" fillId="0" borderId="0" xfId="42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/>
    </xf>
    <xf numFmtId="168" fontId="18" fillId="0" borderId="0" xfId="42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165" fontId="16" fillId="23" borderId="11" xfId="0" applyNumberFormat="1" applyFont="1" applyFill="1" applyBorder="1" applyAlignment="1">
      <alignment horizontal="right"/>
    </xf>
    <xf numFmtId="168" fontId="16" fillId="0" borderId="0" xfId="42" applyNumberFormat="1" applyFont="1" applyFill="1" applyBorder="1" applyAlignment="1">
      <alignment/>
    </xf>
    <xf numFmtId="168" fontId="18" fillId="0" borderId="10" xfId="42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5" fontId="16" fillId="23" borderId="12" xfId="0" applyNumberFormat="1" applyFont="1" applyFill="1" applyBorder="1" applyAlignment="1">
      <alignment horizontal="right"/>
    </xf>
    <xf numFmtId="165" fontId="16" fillId="0" borderId="0" xfId="42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 horizontal="center"/>
    </xf>
    <xf numFmtId="165" fontId="18" fillId="0" borderId="0" xfId="42" applyNumberFormat="1" applyFont="1" applyFill="1" applyBorder="1" applyAlignment="1">
      <alignment/>
    </xf>
    <xf numFmtId="0" fontId="50" fillId="0" borderId="15" xfId="0" applyFont="1" applyBorder="1" applyAlignment="1">
      <alignment vertical="top" wrapText="1"/>
    </xf>
    <xf numFmtId="0" fontId="18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center" vertical="center"/>
      <protection/>
    </xf>
    <xf numFmtId="169" fontId="16" fillId="0" borderId="0" xfId="42" applyNumberFormat="1" applyFont="1" applyFill="1" applyBorder="1" applyAlignment="1">
      <alignment/>
    </xf>
    <xf numFmtId="0" fontId="50" fillId="0" borderId="0" xfId="0" applyFont="1" applyAlignment="1">
      <alignment vertical="top" wrapText="1"/>
    </xf>
    <xf numFmtId="0" fontId="16" fillId="0" borderId="0" xfId="65" applyFont="1" applyFill="1" applyAlignment="1">
      <alignment vertical="center"/>
      <protection/>
    </xf>
    <xf numFmtId="0" fontId="42" fillId="0" borderId="0" xfId="0" applyFont="1" applyFill="1" applyAlignment="1">
      <alignment/>
    </xf>
    <xf numFmtId="0" fontId="16" fillId="24" borderId="10" xfId="60" applyFont="1" applyFill="1" applyBorder="1" applyAlignment="1">
      <alignment horizontal="left" vertical="center"/>
      <protection/>
    </xf>
    <xf numFmtId="0" fontId="16" fillId="0" borderId="10" xfId="60" applyFont="1" applyFill="1" applyBorder="1" applyAlignment="1">
      <alignment horizontal="left" vertical="center"/>
      <protection/>
    </xf>
    <xf numFmtId="0" fontId="46" fillId="0" borderId="10" xfId="67" applyFont="1" applyFill="1" applyBorder="1" applyAlignment="1">
      <alignment horizontal="left" vertical="center"/>
      <protection/>
    </xf>
    <xf numFmtId="0" fontId="16" fillId="0" borderId="0" xfId="60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horizontal="left" vertical="center"/>
      <protection/>
    </xf>
    <xf numFmtId="0" fontId="46" fillId="0" borderId="0" xfId="67" applyFont="1" applyFill="1" applyBorder="1" applyAlignment="1">
      <alignment horizontal="left" vertical="center"/>
      <protection/>
    </xf>
    <xf numFmtId="0" fontId="18" fillId="0" borderId="0" xfId="66" applyFont="1" applyFill="1" applyBorder="1" applyAlignment="1" quotePrefix="1">
      <alignment horizontal="left" vertical="center"/>
      <protection/>
    </xf>
    <xf numFmtId="15" fontId="16" fillId="0" borderId="0" xfId="60" applyNumberFormat="1" applyFont="1" applyFill="1" applyBorder="1" applyAlignment="1">
      <alignment horizontal="center" vertical="center" wrapText="1"/>
      <protection/>
    </xf>
    <xf numFmtId="165" fontId="16" fillId="0" borderId="0" xfId="62" applyNumberFormat="1" applyFont="1" applyFill="1" applyBorder="1" applyAlignment="1">
      <alignment horizontal="right" vertical="center" wrapText="1"/>
      <protection/>
    </xf>
    <xf numFmtId="0" fontId="16" fillId="0" borderId="0" xfId="61" applyFont="1" applyFill="1" applyBorder="1" applyAlignment="1">
      <alignment vertical="top" wrapText="1"/>
      <protection/>
    </xf>
    <xf numFmtId="0" fontId="18" fillId="0" borderId="0" xfId="61" applyFont="1" applyFill="1" applyBorder="1" applyAlignment="1">
      <alignment horizontal="center"/>
      <protection/>
    </xf>
    <xf numFmtId="165" fontId="18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 applyBorder="1" applyAlignment="1">
      <alignment vertical="top" wrapText="1"/>
      <protection/>
    </xf>
    <xf numFmtId="165" fontId="18" fillId="0" borderId="0" xfId="64" applyNumberFormat="1" applyFont="1" applyFill="1" applyBorder="1" applyAlignment="1">
      <alignment horizontal="right"/>
      <protection/>
    </xf>
    <xf numFmtId="165" fontId="16" fillId="23" borderId="13" xfId="64" applyNumberFormat="1" applyFont="1" applyFill="1" applyBorder="1" applyAlignment="1">
      <alignment horizontal="right"/>
      <protection/>
    </xf>
    <xf numFmtId="0" fontId="16" fillId="0" borderId="0" xfId="61" applyFont="1" applyFill="1" applyBorder="1" applyAlignment="1">
      <alignment vertical="top"/>
      <protection/>
    </xf>
    <xf numFmtId="0" fontId="18" fillId="0" borderId="0" xfId="61" applyFont="1" applyFill="1" applyBorder="1" applyAlignment="1">
      <alignment vertical="top"/>
      <protection/>
    </xf>
    <xf numFmtId="165" fontId="16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left" wrapText="1"/>
      <protection/>
    </xf>
    <xf numFmtId="165" fontId="16" fillId="23" borderId="10" xfId="64" applyNumberFormat="1" applyFont="1" applyFill="1" applyBorder="1" applyAlignment="1">
      <alignment horizontal="right"/>
      <protection/>
    </xf>
    <xf numFmtId="3" fontId="18" fillId="0" borderId="0" xfId="61" applyNumberFormat="1" applyFont="1" applyFill="1">
      <alignment/>
      <protection/>
    </xf>
    <xf numFmtId="49" fontId="18" fillId="0" borderId="0" xfId="61" applyNumberFormat="1" applyFont="1" applyFill="1" applyBorder="1" applyAlignment="1">
      <alignment horizontal="right"/>
      <protection/>
    </xf>
    <xf numFmtId="3" fontId="16" fillId="0" borderId="0" xfId="61" applyNumberFormat="1" applyFont="1" applyFill="1">
      <alignment/>
      <protection/>
    </xf>
    <xf numFmtId="165" fontId="16" fillId="23" borderId="12" xfId="64" applyNumberFormat="1" applyFont="1" applyFill="1" applyBorder="1" applyAlignment="1">
      <alignment horizontal="right"/>
      <protection/>
    </xf>
    <xf numFmtId="0" fontId="16" fillId="0" borderId="0" xfId="61" applyFont="1" applyFill="1" applyBorder="1">
      <alignment/>
      <protection/>
    </xf>
    <xf numFmtId="0" fontId="18" fillId="0" borderId="0" xfId="61" applyFont="1" applyFill="1" applyBorder="1" applyAlignment="1">
      <alignment horizontal="center"/>
      <protection/>
    </xf>
    <xf numFmtId="165" fontId="16" fillId="0" borderId="0" xfId="64" applyNumberFormat="1" applyFont="1" applyFill="1" applyBorder="1" applyAlignment="1">
      <alignment horizontal="right"/>
      <protection/>
    </xf>
    <xf numFmtId="0" fontId="18" fillId="0" borderId="0" xfId="61" applyFont="1" applyFill="1" applyAlignment="1">
      <alignment horizontal="center"/>
      <protection/>
    </xf>
    <xf numFmtId="165" fontId="18" fillId="0" borderId="0" xfId="61" applyNumberFormat="1" applyFont="1" applyFill="1" applyAlignment="1">
      <alignment horizontal="right"/>
      <protection/>
    </xf>
    <xf numFmtId="0" fontId="47" fillId="0" borderId="0" xfId="60" applyFont="1" applyFill="1" applyBorder="1" applyAlignment="1">
      <alignment horizontal="right" vertical="center"/>
      <protection/>
    </xf>
    <xf numFmtId="0" fontId="42" fillId="0" borderId="0" xfId="60" applyFont="1" applyFill="1" applyBorder="1" applyAlignment="1">
      <alignment horizontal="right" vertical="center"/>
      <protection/>
    </xf>
    <xf numFmtId="165" fontId="16" fillId="23" borderId="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65" fontId="50" fillId="0" borderId="0" xfId="59" applyNumberFormat="1" applyFont="1" applyFill="1" applyBorder="1" applyAlignment="1">
      <alignment horizontal="right"/>
      <protection/>
    </xf>
    <xf numFmtId="165" fontId="9" fillId="0" borderId="0" xfId="59" applyNumberFormat="1" applyFont="1" applyFill="1">
      <alignment/>
      <protection/>
    </xf>
    <xf numFmtId="165" fontId="50" fillId="0" borderId="0" xfId="45" applyNumberFormat="1" applyFont="1" applyFill="1" applyBorder="1" applyAlignment="1">
      <alignment horizontal="right"/>
    </xf>
    <xf numFmtId="0" fontId="16" fillId="0" borderId="10" xfId="60" applyFont="1" applyFill="1" applyBorder="1" applyAlignment="1">
      <alignment horizontal="left" vertical="center"/>
      <protection/>
    </xf>
    <xf numFmtId="168" fontId="16" fillId="0" borderId="10" xfId="45" applyNumberFormat="1" applyFont="1" applyFill="1" applyBorder="1" applyAlignment="1">
      <alignment horizontal="left" vertical="center"/>
    </xf>
    <xf numFmtId="168" fontId="16" fillId="0" borderId="10" xfId="45" applyNumberFormat="1" applyFont="1" applyFill="1" applyBorder="1" applyAlignment="1">
      <alignment horizontal="left" vertical="center"/>
    </xf>
    <xf numFmtId="168" fontId="18" fillId="0" borderId="0" xfId="45" applyNumberFormat="1" applyFont="1" applyFill="1" applyBorder="1" applyAlignment="1">
      <alignment horizontal="left" vertical="center"/>
    </xf>
    <xf numFmtId="168" fontId="18" fillId="0" borderId="0" xfId="45" applyNumberFormat="1" applyFont="1" applyFill="1" applyBorder="1" applyAlignment="1">
      <alignment horizontal="left" vertical="center"/>
    </xf>
    <xf numFmtId="168" fontId="18" fillId="0" borderId="0" xfId="45" applyNumberFormat="1" applyFont="1" applyFill="1" applyBorder="1" applyAlignment="1" applyProtection="1">
      <alignment vertical="top"/>
      <protection/>
    </xf>
    <xf numFmtId="168" fontId="16" fillId="0" borderId="0" xfId="45" applyNumberFormat="1" applyFont="1" applyFill="1" applyBorder="1" applyAlignment="1">
      <alignment horizontal="left" vertical="center"/>
    </xf>
    <xf numFmtId="168" fontId="16" fillId="0" borderId="0" xfId="45" applyNumberFormat="1" applyFont="1" applyFill="1" applyBorder="1" applyAlignment="1" applyProtection="1">
      <alignment horizontal="right" vertical="top" wrapText="1"/>
      <protection/>
    </xf>
    <xf numFmtId="168" fontId="16" fillId="0" borderId="0" xfId="45" applyNumberFormat="1" applyFont="1" applyFill="1" applyBorder="1" applyAlignment="1">
      <alignment horizontal="right" vertical="top"/>
    </xf>
    <xf numFmtId="0" fontId="18" fillId="0" borderId="0" xfId="59" applyFont="1" applyFill="1" applyBorder="1" applyAlignment="1">
      <alignment horizontal="left" vertical="center"/>
      <protection/>
    </xf>
    <xf numFmtId="0" fontId="16" fillId="0" borderId="0" xfId="62" applyNumberFormat="1" applyFont="1" applyFill="1" applyBorder="1" applyAlignment="1" applyProtection="1">
      <alignment/>
      <protection/>
    </xf>
    <xf numFmtId="168" fontId="16" fillId="0" borderId="0" xfId="45" applyNumberFormat="1" applyFont="1" applyFill="1" applyBorder="1" applyAlignment="1" applyProtection="1">
      <alignment horizontal="center" vertical="top" wrapText="1"/>
      <protection/>
    </xf>
    <xf numFmtId="0" fontId="16" fillId="0" borderId="0" xfId="59" applyFont="1" applyFill="1" applyBorder="1" applyAlignment="1">
      <alignment/>
      <protection/>
    </xf>
    <xf numFmtId="0" fontId="16" fillId="0" borderId="0" xfId="59" applyFont="1" applyFill="1" applyBorder="1" applyAlignment="1">
      <alignment horizontal="center" vertical="top"/>
      <protection/>
    </xf>
    <xf numFmtId="168" fontId="16" fillId="0" borderId="0" xfId="45" applyNumberFormat="1" applyFont="1" applyFill="1" applyBorder="1" applyAlignment="1">
      <alignment horizontal="center" vertical="top"/>
    </xf>
    <xf numFmtId="0" fontId="42" fillId="0" borderId="0" xfId="59" applyFont="1" applyFill="1" applyBorder="1" applyAlignment="1">
      <alignment/>
      <protection/>
    </xf>
    <xf numFmtId="168" fontId="16" fillId="0" borderId="0" xfId="45" applyNumberFormat="1" applyFont="1" applyFill="1" applyBorder="1" applyAlignment="1">
      <alignment horizontal="right"/>
    </xf>
    <xf numFmtId="0" fontId="18" fillId="0" borderId="0" xfId="59" applyFont="1" applyFill="1" applyBorder="1" applyAlignment="1">
      <alignment/>
      <protection/>
    </xf>
    <xf numFmtId="168" fontId="47" fillId="0" borderId="0" xfId="45" applyNumberFormat="1" applyFont="1" applyFill="1" applyBorder="1" applyAlignment="1">
      <alignment horizontal="right"/>
    </xf>
    <xf numFmtId="0" fontId="16" fillId="0" borderId="0" xfId="62" applyNumberFormat="1" applyFont="1" applyFill="1" applyBorder="1" applyAlignment="1" applyProtection="1">
      <alignment vertical="center" wrapText="1"/>
      <protection/>
    </xf>
    <xf numFmtId="168" fontId="16" fillId="0" borderId="10" xfId="45" applyNumberFormat="1" applyFont="1" applyFill="1" applyBorder="1" applyAlignment="1" applyProtection="1">
      <alignment vertical="center"/>
      <protection/>
    </xf>
    <xf numFmtId="168" fontId="18" fillId="0" borderId="0" xfId="45" applyNumberFormat="1" applyFont="1" applyFill="1" applyBorder="1" applyAlignment="1" applyProtection="1">
      <alignment vertical="center"/>
      <protection/>
    </xf>
    <xf numFmtId="168" fontId="16" fillId="0" borderId="0" xfId="45" applyNumberFormat="1" applyFont="1" applyFill="1" applyBorder="1" applyAlignment="1" applyProtection="1">
      <alignment vertical="center"/>
      <protection/>
    </xf>
    <xf numFmtId="0" fontId="18" fillId="0" borderId="0" xfId="62" applyNumberFormat="1" applyFont="1" applyFill="1" applyBorder="1" applyAlignment="1" applyProtection="1">
      <alignment vertical="center" wrapText="1"/>
      <protection/>
    </xf>
    <xf numFmtId="168" fontId="16" fillId="23" borderId="12" xfId="45" applyNumberFormat="1" applyFont="1" applyFill="1" applyBorder="1" applyAlignment="1" applyProtection="1">
      <alignment vertical="center"/>
      <protection/>
    </xf>
    <xf numFmtId="0" fontId="47" fillId="0" borderId="0" xfId="62" applyNumberFormat="1" applyFont="1" applyFill="1" applyBorder="1" applyAlignment="1" applyProtection="1">
      <alignment vertical="center" wrapText="1"/>
      <protection/>
    </xf>
    <xf numFmtId="0" fontId="16" fillId="0" borderId="12" xfId="62" applyNumberFormat="1" applyFont="1" applyFill="1" applyBorder="1" applyAlignment="1" applyProtection="1">
      <alignment vertical="center" wrapText="1"/>
      <protection/>
    </xf>
    <xf numFmtId="168" fontId="47" fillId="0" borderId="0" xfId="45" applyNumberFormat="1" applyFont="1" applyFill="1" applyBorder="1" applyAlignment="1">
      <alignment horizontal="center"/>
    </xf>
    <xf numFmtId="168" fontId="18" fillId="0" borderId="0" xfId="45" applyNumberFormat="1" applyFont="1" applyFill="1" applyBorder="1" applyAlignment="1">
      <alignment horizontal="center"/>
    </xf>
    <xf numFmtId="168" fontId="18" fillId="0" borderId="0" xfId="45" applyNumberFormat="1" applyFont="1" applyFill="1" applyBorder="1" applyAlignment="1">
      <alignment horizontal="right"/>
    </xf>
    <xf numFmtId="168" fontId="18" fillId="0" borderId="0" xfId="45" applyNumberFormat="1" applyFont="1" applyFill="1" applyBorder="1" applyAlignment="1">
      <alignment/>
    </xf>
    <xf numFmtId="168" fontId="16" fillId="0" borderId="0" xfId="45" applyNumberFormat="1" applyFont="1" applyFill="1" applyBorder="1" applyAlignment="1">
      <alignment/>
    </xf>
    <xf numFmtId="0" fontId="18" fillId="0" borderId="0" xfId="59" applyFont="1" applyFill="1" applyBorder="1">
      <alignment/>
      <protection/>
    </xf>
    <xf numFmtId="168" fontId="18" fillId="0" borderId="0" xfId="45" applyNumberFormat="1" applyFont="1" applyFill="1" applyBorder="1" applyAlignment="1" applyProtection="1">
      <alignment vertical="center"/>
      <protection/>
    </xf>
    <xf numFmtId="0" fontId="18" fillId="0" borderId="0" xfId="61" applyFont="1" applyFill="1">
      <alignment/>
      <protection/>
    </xf>
    <xf numFmtId="168" fontId="18" fillId="0" borderId="0" xfId="45" applyNumberFormat="1" applyFont="1" applyFill="1" applyBorder="1" applyAlignment="1" applyProtection="1">
      <alignment vertical="top"/>
      <protection/>
    </xf>
    <xf numFmtId="168" fontId="16" fillId="0" borderId="0" xfId="45" applyNumberFormat="1" applyFont="1" applyFill="1" applyBorder="1" applyAlignment="1" applyProtection="1">
      <alignment vertical="top"/>
      <protection/>
    </xf>
    <xf numFmtId="0" fontId="47" fillId="0" borderId="0" xfId="60" applyFont="1" applyFill="1" applyBorder="1" applyAlignment="1">
      <alignment horizontal="right"/>
      <protection/>
    </xf>
    <xf numFmtId="0" fontId="47" fillId="0" borderId="0" xfId="62" applyNumberFormat="1" applyFont="1" applyFill="1" applyBorder="1" applyAlignment="1" applyProtection="1" quotePrefix="1">
      <alignment horizontal="right" vertical="top"/>
      <protection/>
    </xf>
    <xf numFmtId="168" fontId="18" fillId="0" borderId="12" xfId="45" applyNumberFormat="1" applyFont="1" applyFill="1" applyBorder="1" applyAlignment="1" applyProtection="1">
      <alignment vertical="center"/>
      <protection/>
    </xf>
    <xf numFmtId="168" fontId="16" fillId="0" borderId="12" xfId="45" applyNumberFormat="1" applyFont="1" applyFill="1" applyBorder="1" applyAlignment="1" applyProtection="1">
      <alignment vertical="center"/>
      <protection/>
    </xf>
    <xf numFmtId="168" fontId="16" fillId="0" borderId="12" xfId="45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/>
    </xf>
    <xf numFmtId="49" fontId="18" fillId="0" borderId="0" xfId="59" applyNumberFormat="1" applyFont="1" applyFill="1" applyBorder="1" applyAlignment="1">
      <alignment horizontal="center" wrapText="1"/>
      <protection/>
    </xf>
    <xf numFmtId="49" fontId="16" fillId="0" borderId="0" xfId="59" applyNumberFormat="1" applyFont="1" applyFill="1" applyBorder="1" applyAlignment="1">
      <alignment horizontal="center" wrapText="1"/>
      <protection/>
    </xf>
    <xf numFmtId="49" fontId="18" fillId="0" borderId="0" xfId="59" applyNumberFormat="1" applyFont="1" applyFill="1">
      <alignment/>
      <protection/>
    </xf>
    <xf numFmtId="49" fontId="42" fillId="0" borderId="0" xfId="59" applyNumberFormat="1" applyFont="1" applyFill="1" applyBorder="1" applyAlignment="1">
      <alignment horizontal="center" wrapText="1"/>
      <protection/>
    </xf>
    <xf numFmtId="49" fontId="43" fillId="0" borderId="0" xfId="59" applyNumberFormat="1" applyFont="1" applyFill="1" applyBorder="1" applyAlignment="1">
      <alignment horizontal="center" wrapText="1"/>
      <protection/>
    </xf>
    <xf numFmtId="49" fontId="45" fillId="0" borderId="0" xfId="59" applyNumberFormat="1" applyFont="1" applyFill="1" applyBorder="1" applyAlignment="1">
      <alignment horizontal="center" wrapText="1"/>
      <protection/>
    </xf>
    <xf numFmtId="49" fontId="16" fillId="0" borderId="0" xfId="45" applyNumberFormat="1" applyFont="1" applyFill="1" applyBorder="1" applyAlignment="1" applyProtection="1">
      <alignment vertical="center"/>
      <protection/>
    </xf>
    <xf numFmtId="49" fontId="18" fillId="0" borderId="0" xfId="45" applyNumberFormat="1" applyFont="1" applyFill="1" applyBorder="1" applyAlignment="1" applyProtection="1">
      <alignment vertical="center"/>
      <protection/>
    </xf>
    <xf numFmtId="49" fontId="16" fillId="0" borderId="0" xfId="45" applyNumberFormat="1" applyFont="1" applyFill="1" applyBorder="1" applyAlignment="1" applyProtection="1">
      <alignment horizontal="center" vertical="center"/>
      <protection/>
    </xf>
    <xf numFmtId="49" fontId="16" fillId="0" borderId="0" xfId="45" applyNumberFormat="1" applyFont="1" applyFill="1" applyBorder="1" applyAlignment="1" applyProtection="1">
      <alignment horizontal="center" vertical="center"/>
      <protection/>
    </xf>
    <xf numFmtId="2" fontId="16" fillId="0" borderId="0" xfId="65" applyNumberFormat="1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165" fontId="8" fillId="0" borderId="0" xfId="59" applyNumberFormat="1" applyFont="1" applyFill="1" applyBorder="1" applyAlignment="1">
      <alignment horizontal="right" vertical="center" wrapText="1"/>
      <protection/>
    </xf>
    <xf numFmtId="165" fontId="9" fillId="0" borderId="0" xfId="59" applyNumberFormat="1" applyFont="1" applyFill="1" applyBorder="1" applyAlignment="1">
      <alignment horizontal="right" vertical="center" wrapText="1"/>
      <protection/>
    </xf>
    <xf numFmtId="0" fontId="47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16" fillId="24" borderId="0" xfId="59" applyFont="1" applyFill="1" applyBorder="1" applyAlignment="1">
      <alignment horizontal="left" vertical="center" wrapText="1"/>
      <protection/>
    </xf>
    <xf numFmtId="0" fontId="46" fillId="24" borderId="0" xfId="59" applyFont="1" applyFill="1">
      <alignment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wrapText="1"/>
      <protection/>
    </xf>
    <xf numFmtId="168" fontId="16" fillId="0" borderId="0" xfId="45" applyNumberFormat="1" applyFont="1" applyFill="1" applyBorder="1" applyAlignment="1" applyProtection="1">
      <alignment horizontal="right" vertical="top" wrapText="1"/>
      <protection/>
    </xf>
    <xf numFmtId="168" fontId="16" fillId="0" borderId="0" xfId="45" applyNumberFormat="1" applyFont="1" applyFill="1" applyBorder="1" applyAlignment="1">
      <alignment horizontal="right" vertical="top"/>
    </xf>
    <xf numFmtId="168" fontId="14" fillId="0" borderId="0" xfId="45" applyNumberFormat="1" applyFont="1" applyFill="1" applyBorder="1" applyAlignment="1" applyProtection="1">
      <alignment horizontal="right" vertical="top" wrapText="1"/>
      <protection/>
    </xf>
    <xf numFmtId="168" fontId="14" fillId="0" borderId="0" xfId="45" applyNumberFormat="1" applyFont="1" applyFill="1" applyBorder="1" applyAlignment="1">
      <alignment horizontal="right" vertical="top"/>
    </xf>
    <xf numFmtId="168" fontId="16" fillId="0" borderId="0" xfId="44" applyNumberFormat="1" applyFont="1" applyFill="1" applyBorder="1" applyAlignment="1" applyProtection="1">
      <alignment horizontal="right" vertical="top" wrapText="1"/>
      <protection/>
    </xf>
    <xf numFmtId="168" fontId="16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D45" sqref="D45"/>
    </sheetView>
  </sheetViews>
  <sheetFormatPr defaultColWidth="0" defaultRowHeight="12.75" customHeight="1" zeroHeight="1" outlineLevelCol="1"/>
  <cols>
    <col min="1" max="1" width="38.140625" style="24" customWidth="1"/>
    <col min="2" max="2" width="31.140625" style="24" hidden="1" customWidth="1" outlineLevel="1"/>
    <col min="3" max="3" width="9.28125" style="24" customWidth="1" collapsed="1"/>
    <col min="4" max="4" width="9.8515625" style="24" customWidth="1"/>
    <col min="5" max="5" width="29.57421875" style="24" customWidth="1"/>
    <col min="6" max="6" width="13.421875" style="24" hidden="1" customWidth="1" outlineLevel="1"/>
    <col min="7" max="7" width="9.28125" style="24" customWidth="1" collapsed="1"/>
    <col min="8" max="10" width="9.28125" style="24" customWidth="1"/>
    <col min="11" max="16384" width="9.28125" style="24" hidden="1" customWidth="1"/>
  </cols>
  <sheetData>
    <row r="1" spans="1:9" ht="18.75">
      <c r="A1" s="21" t="s">
        <v>0</v>
      </c>
      <c r="B1" s="21" t="s">
        <v>110</v>
      </c>
      <c r="C1" s="22"/>
      <c r="D1" s="22"/>
      <c r="E1" s="23" t="s">
        <v>231</v>
      </c>
      <c r="F1" s="23" t="s">
        <v>173</v>
      </c>
      <c r="G1" s="22"/>
      <c r="H1" s="22"/>
      <c r="I1" s="22"/>
    </row>
    <row r="2" ht="12.75"/>
    <row r="3" ht="12.75"/>
    <row r="4" ht="12.75"/>
    <row r="5" spans="1:10" ht="18.75">
      <c r="A5" s="25"/>
      <c r="B5" s="25" t="s">
        <v>218</v>
      </c>
      <c r="E5" s="26"/>
      <c r="F5" s="27"/>
      <c r="G5" s="28"/>
      <c r="H5" s="28"/>
      <c r="I5" s="28"/>
      <c r="J5" s="28"/>
    </row>
    <row r="6" spans="1:10" ht="18.75">
      <c r="A6" s="25" t="s">
        <v>174</v>
      </c>
      <c r="B6" s="25" t="s">
        <v>217</v>
      </c>
      <c r="E6" s="26"/>
      <c r="F6" s="27"/>
      <c r="G6" s="28"/>
      <c r="H6" s="28"/>
      <c r="I6" s="28"/>
      <c r="J6" s="28"/>
    </row>
    <row r="7" spans="1:10" ht="17.25" customHeight="1">
      <c r="A7" s="29"/>
      <c r="B7" s="25"/>
      <c r="E7" s="26"/>
      <c r="F7" s="27"/>
      <c r="G7" s="28"/>
      <c r="H7" s="28"/>
      <c r="I7" s="28"/>
      <c r="J7" s="28"/>
    </row>
    <row r="8" spans="1:10" ht="18.75">
      <c r="A8" s="25"/>
      <c r="B8" s="25"/>
      <c r="E8" s="26"/>
      <c r="F8" s="27"/>
      <c r="G8" s="28"/>
      <c r="H8" s="28"/>
      <c r="I8" s="28"/>
      <c r="J8" s="28"/>
    </row>
    <row r="9" spans="1:10" ht="18.75">
      <c r="A9" s="25"/>
      <c r="B9" s="25"/>
      <c r="E9" s="26"/>
      <c r="F9" s="27"/>
      <c r="G9" s="28"/>
      <c r="H9" s="28"/>
      <c r="I9" s="28"/>
      <c r="J9" s="28"/>
    </row>
    <row r="10" spans="1:10" ht="16.5">
      <c r="A10" s="30"/>
      <c r="B10" s="30"/>
      <c r="E10" s="26"/>
      <c r="F10" s="27"/>
      <c r="G10" s="30"/>
      <c r="H10" s="28"/>
      <c r="I10" s="28"/>
      <c r="J10" s="28"/>
    </row>
    <row r="11" spans="1:10" ht="18.75">
      <c r="A11" s="25"/>
      <c r="B11" s="25"/>
      <c r="E11" s="26"/>
      <c r="F11" s="27"/>
      <c r="G11" s="28"/>
      <c r="H11" s="28"/>
      <c r="I11" s="28"/>
      <c r="J11" s="28"/>
    </row>
    <row r="12" spans="1:10" ht="18.75">
      <c r="A12" s="25"/>
      <c r="B12" s="25"/>
      <c r="E12" s="31"/>
      <c r="F12" s="27"/>
      <c r="G12" s="28"/>
      <c r="H12" s="28"/>
      <c r="I12" s="28"/>
      <c r="J12" s="28"/>
    </row>
    <row r="13" spans="1:10" ht="18.75">
      <c r="A13" s="25"/>
      <c r="B13" s="25"/>
      <c r="E13" s="31"/>
      <c r="F13" s="31"/>
      <c r="G13" s="28"/>
      <c r="H13" s="28"/>
      <c r="I13" s="28"/>
      <c r="J13" s="28"/>
    </row>
    <row r="14" spans="1:10" ht="18.75">
      <c r="A14" s="25"/>
      <c r="B14" s="25"/>
      <c r="E14" s="31"/>
      <c r="F14" s="31"/>
      <c r="G14" s="28"/>
      <c r="H14" s="28"/>
      <c r="I14" s="28"/>
      <c r="J14" s="28"/>
    </row>
    <row r="15" spans="1:10" ht="18.75">
      <c r="A15" s="25"/>
      <c r="B15" s="25"/>
      <c r="E15" s="32"/>
      <c r="F15" s="32"/>
      <c r="G15" s="32"/>
      <c r="H15" s="28"/>
      <c r="I15" s="28"/>
      <c r="J15" s="28"/>
    </row>
    <row r="16" spans="1:8" ht="18.75">
      <c r="A16" s="25" t="s">
        <v>175</v>
      </c>
      <c r="B16" s="25" t="s">
        <v>214</v>
      </c>
      <c r="E16" s="32"/>
      <c r="F16" s="33"/>
      <c r="G16" s="33"/>
      <c r="H16" s="34"/>
    </row>
    <row r="17" spans="1:10" ht="18.75">
      <c r="A17" s="25" t="s">
        <v>248</v>
      </c>
      <c r="B17" s="25" t="s">
        <v>215</v>
      </c>
      <c r="E17" s="32"/>
      <c r="F17" s="33"/>
      <c r="G17" s="33"/>
      <c r="H17" s="35"/>
      <c r="I17" s="28"/>
      <c r="J17" s="28"/>
    </row>
    <row r="18" spans="5:10" ht="16.5">
      <c r="E18" s="32"/>
      <c r="F18" s="33"/>
      <c r="G18" s="33"/>
      <c r="H18" s="35"/>
      <c r="I18" s="28"/>
      <c r="J18" s="28"/>
    </row>
    <row r="19" spans="1:10" ht="18.75">
      <c r="A19" s="25" t="s">
        <v>8</v>
      </c>
      <c r="B19" s="25" t="s">
        <v>116</v>
      </c>
      <c r="E19" s="32"/>
      <c r="F19" s="33"/>
      <c r="G19" s="33"/>
      <c r="H19" s="35"/>
      <c r="I19" s="28"/>
      <c r="J19" s="28"/>
    </row>
    <row r="20" spans="1:10" ht="18.75">
      <c r="A20" s="25"/>
      <c r="B20" s="25"/>
      <c r="E20" s="32"/>
      <c r="F20" s="33"/>
      <c r="G20" s="33"/>
      <c r="H20" s="35"/>
      <c r="I20" s="28"/>
      <c r="J20" s="28"/>
    </row>
    <row r="21" spans="1:10" ht="18.75">
      <c r="A21" s="36"/>
      <c r="B21" s="36"/>
      <c r="E21" s="32"/>
      <c r="F21" s="33"/>
      <c r="G21" s="33"/>
      <c r="H21" s="35"/>
      <c r="I21" s="28"/>
      <c r="J21" s="28"/>
    </row>
    <row r="22" spans="1:10" ht="18.75">
      <c r="A22" s="25" t="s">
        <v>232</v>
      </c>
      <c r="B22" s="25" t="s">
        <v>216</v>
      </c>
      <c r="C22" s="25"/>
      <c r="D22" s="25"/>
      <c r="E22" s="32"/>
      <c r="F22" s="33"/>
      <c r="G22" s="33"/>
      <c r="H22" s="35"/>
      <c r="I22" s="28"/>
      <c r="J22" s="28"/>
    </row>
    <row r="23" spans="1:10" ht="18.75">
      <c r="A23" s="25" t="s">
        <v>247</v>
      </c>
      <c r="B23" s="25"/>
      <c r="E23" s="32"/>
      <c r="F23" s="33"/>
      <c r="G23" s="33"/>
      <c r="H23" s="34"/>
      <c r="I23" s="25"/>
      <c r="J23" s="25"/>
    </row>
    <row r="24" spans="1:8" ht="18.75">
      <c r="A24" s="25"/>
      <c r="B24" s="25"/>
      <c r="E24" s="32"/>
      <c r="F24" s="33"/>
      <c r="G24" s="33"/>
      <c r="H24" s="34"/>
    </row>
    <row r="25" spans="1:8" ht="18.75">
      <c r="A25" s="25" t="s">
        <v>1</v>
      </c>
      <c r="B25" s="25" t="s">
        <v>112</v>
      </c>
      <c r="E25" s="32"/>
      <c r="F25" s="33"/>
      <c r="G25" s="33"/>
      <c r="H25" s="34"/>
    </row>
    <row r="26" spans="1:8" ht="18.75">
      <c r="A26" s="25" t="s">
        <v>233</v>
      </c>
      <c r="B26" s="25"/>
      <c r="E26" s="32"/>
      <c r="F26" s="33"/>
      <c r="G26" s="33"/>
      <c r="H26" s="34"/>
    </row>
    <row r="27" spans="1:8" ht="18.75">
      <c r="A27" s="25"/>
      <c r="B27" s="25"/>
      <c r="E27" s="28"/>
      <c r="F27" s="35"/>
      <c r="G27" s="35"/>
      <c r="H27" s="34"/>
    </row>
    <row r="28" spans="1:8" ht="18.75">
      <c r="A28" s="25"/>
      <c r="B28" s="25"/>
      <c r="E28" s="32"/>
      <c r="F28" s="34"/>
      <c r="G28" s="34"/>
      <c r="H28" s="34"/>
    </row>
    <row r="29" spans="1:8" ht="18.75">
      <c r="A29" s="25"/>
      <c r="B29" s="25"/>
      <c r="E29" s="32"/>
      <c r="F29" s="34"/>
      <c r="G29" s="34"/>
      <c r="H29" s="34"/>
    </row>
    <row r="30" spans="1:8" ht="18.75">
      <c r="A30" s="25" t="s">
        <v>4</v>
      </c>
      <c r="B30" s="25" t="s">
        <v>113</v>
      </c>
      <c r="D30" s="37"/>
      <c r="E30" s="32"/>
      <c r="F30" s="33"/>
      <c r="G30" s="34"/>
      <c r="H30" s="38"/>
    </row>
    <row r="31" spans="1:8" ht="18.75">
      <c r="A31" s="25"/>
      <c r="B31" s="25"/>
      <c r="D31" s="37"/>
      <c r="E31" s="32"/>
      <c r="F31" s="33"/>
      <c r="G31" s="34"/>
      <c r="H31" s="39"/>
    </row>
    <row r="32" spans="1:8" ht="18.75">
      <c r="A32" s="25"/>
      <c r="B32" s="25"/>
      <c r="D32" s="37"/>
      <c r="E32" s="32"/>
      <c r="F32" s="33"/>
      <c r="G32" s="34"/>
      <c r="H32" s="39"/>
    </row>
    <row r="33" spans="1:8" ht="18.75">
      <c r="A33" s="25"/>
      <c r="B33" s="25"/>
      <c r="D33" s="37"/>
      <c r="E33" s="32"/>
      <c r="F33" s="33"/>
      <c r="G33" s="34"/>
      <c r="H33" s="39"/>
    </row>
    <row r="34" spans="1:8" ht="18.75">
      <c r="A34" s="25"/>
      <c r="B34" s="25"/>
      <c r="D34" s="37"/>
      <c r="E34" s="32"/>
      <c r="F34" s="33"/>
      <c r="G34" s="34"/>
      <c r="H34" s="39"/>
    </row>
    <row r="35" spans="1:8" ht="18.75">
      <c r="A35" s="25"/>
      <c r="B35" s="25"/>
      <c r="E35" s="32"/>
      <c r="F35" s="39"/>
      <c r="G35" s="39"/>
      <c r="H35" s="39"/>
    </row>
    <row r="36" spans="1:8" ht="18.75">
      <c r="A36" s="25"/>
      <c r="B36" s="25"/>
      <c r="D36" s="28"/>
      <c r="E36" s="32"/>
      <c r="F36" s="35"/>
      <c r="G36" s="34"/>
      <c r="H36" s="39"/>
    </row>
    <row r="37" spans="1:8" ht="18.75">
      <c r="A37" s="25"/>
      <c r="B37" s="25"/>
      <c r="E37" s="32"/>
      <c r="F37" s="39"/>
      <c r="G37" s="34"/>
      <c r="H37" s="39"/>
    </row>
    <row r="38" spans="1:10" ht="18.75">
      <c r="A38" s="25" t="s">
        <v>2</v>
      </c>
      <c r="B38" s="25" t="s">
        <v>114</v>
      </c>
      <c r="E38" s="32"/>
      <c r="F38" s="33"/>
      <c r="G38" s="34"/>
      <c r="H38" s="39"/>
      <c r="I38" s="25"/>
      <c r="J38" s="25"/>
    </row>
    <row r="39" spans="1:10" ht="18.75">
      <c r="A39" s="25" t="s">
        <v>234</v>
      </c>
      <c r="B39" s="25"/>
      <c r="C39" s="40"/>
      <c r="D39" s="41"/>
      <c r="E39" s="32"/>
      <c r="F39" s="33"/>
      <c r="G39" s="34"/>
      <c r="H39" s="39"/>
      <c r="I39" s="25"/>
      <c r="J39" s="25"/>
    </row>
    <row r="40" spans="1:8" ht="18.75">
      <c r="A40" s="25"/>
      <c r="B40" s="25"/>
      <c r="C40" s="42"/>
      <c r="D40" s="40"/>
      <c r="E40" s="32"/>
      <c r="F40" s="33"/>
      <c r="G40" s="34"/>
      <c r="H40" s="39"/>
    </row>
    <row r="41" spans="1:8" ht="18.75">
      <c r="A41" s="25"/>
      <c r="B41" s="25"/>
      <c r="C41" s="43"/>
      <c r="D41" s="40"/>
      <c r="E41" s="32"/>
      <c r="F41" s="33"/>
      <c r="G41" s="34"/>
      <c r="H41" s="39"/>
    </row>
    <row r="42" spans="1:8" ht="18.75">
      <c r="A42" s="25"/>
      <c r="B42" s="25"/>
      <c r="C42" s="42"/>
      <c r="D42" s="40"/>
      <c r="E42" s="32"/>
      <c r="F42" s="33"/>
      <c r="G42" s="34"/>
      <c r="H42" s="39"/>
    </row>
    <row r="43" spans="1:8" ht="18.75">
      <c r="A43" s="25"/>
      <c r="B43" s="25"/>
      <c r="C43" s="41"/>
      <c r="D43" s="40"/>
      <c r="E43" s="32"/>
      <c r="F43" s="33"/>
      <c r="G43" s="34"/>
      <c r="H43" s="39"/>
    </row>
    <row r="44" spans="1:8" ht="18.75">
      <c r="A44" s="25"/>
      <c r="B44" s="25"/>
      <c r="C44" s="41"/>
      <c r="D44" s="44"/>
      <c r="E44" s="32"/>
      <c r="F44" s="33"/>
      <c r="G44" s="34"/>
      <c r="H44" s="39"/>
    </row>
    <row r="45" spans="1:8" ht="18.75">
      <c r="A45" s="25"/>
      <c r="B45" s="25"/>
      <c r="C45" s="41"/>
      <c r="D45" s="45"/>
      <c r="E45" s="32"/>
      <c r="F45" s="33"/>
      <c r="G45" s="34"/>
      <c r="H45" s="39"/>
    </row>
    <row r="46" spans="1:8" ht="18.75">
      <c r="A46" s="25"/>
      <c r="B46" s="25"/>
      <c r="C46" s="41"/>
      <c r="D46" s="45"/>
      <c r="E46" s="32"/>
      <c r="F46" s="33"/>
      <c r="G46" s="34"/>
      <c r="H46" s="39"/>
    </row>
    <row r="47" spans="1:10" ht="18.75">
      <c r="A47" s="25" t="s">
        <v>5</v>
      </c>
      <c r="B47" s="25" t="s">
        <v>115</v>
      </c>
      <c r="E47" s="28" t="s">
        <v>235</v>
      </c>
      <c r="F47" s="46" t="s">
        <v>111</v>
      </c>
      <c r="G47" s="39"/>
      <c r="H47" s="47"/>
      <c r="I47" s="48"/>
      <c r="J47" s="48"/>
    </row>
    <row r="48" spans="1:8" ht="18.75">
      <c r="A48" s="25"/>
      <c r="B48" s="25"/>
      <c r="F48" s="39"/>
      <c r="G48" s="34"/>
      <c r="H48" s="39"/>
    </row>
    <row r="49" spans="1:7" ht="18.75">
      <c r="A49" s="25"/>
      <c r="B49" s="25"/>
      <c r="G49" s="25"/>
    </row>
    <row r="50" spans="1:7" ht="18.75">
      <c r="A50" s="25"/>
      <c r="B50" s="25"/>
      <c r="G50" s="25"/>
    </row>
    <row r="51" spans="1:7" ht="18.75">
      <c r="A51" s="25"/>
      <c r="B51" s="25"/>
      <c r="G51" s="25"/>
    </row>
    <row r="52" spans="1:7" ht="18.75">
      <c r="A52" s="25"/>
      <c r="B52" s="25"/>
      <c r="G52" s="25"/>
    </row>
    <row r="53" spans="1:7" ht="18.75">
      <c r="A53" s="25"/>
      <c r="B53" s="25"/>
      <c r="G53" s="25"/>
    </row>
    <row r="54" spans="1:7" ht="18.75">
      <c r="A54" s="25"/>
      <c r="B54" s="25"/>
      <c r="G54" s="25"/>
    </row>
    <row r="55" spans="1:7" ht="18.75">
      <c r="A55" s="25"/>
      <c r="B55" s="25"/>
      <c r="G55" s="25"/>
    </row>
    <row r="56" ht="12.75"/>
    <row r="57" ht="12.75"/>
    <row r="58" ht="12.75"/>
    <row r="59" ht="12.75"/>
    <row r="60" ht="12.75"/>
    <row r="6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SheetLayoutView="80" zoomScalePageLayoutView="0" workbookViewId="0" topLeftCell="A1">
      <selection activeCell="A43" sqref="A43"/>
    </sheetView>
  </sheetViews>
  <sheetFormatPr defaultColWidth="9.140625" defaultRowHeight="12.75" outlineLevelCol="1"/>
  <cols>
    <col min="1" max="1" width="62.28125" style="2" customWidth="1"/>
    <col min="2" max="2" width="55.28125" style="2" hidden="1" customWidth="1" outlineLevel="1"/>
    <col min="3" max="3" width="14.421875" style="15" hidden="1" customWidth="1" collapsed="1"/>
    <col min="4" max="4" width="13.28125" style="15" customWidth="1"/>
    <col min="5" max="5" width="13.00390625" style="11" customWidth="1"/>
    <col min="6" max="6" width="1.1484375" style="15" customWidth="1"/>
    <col min="7" max="7" width="1.421875" style="15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177" t="str">
        <f>'Cover '!E1</f>
        <v>"ТРАНССТРОЙ - БУРГАС"  АД</v>
      </c>
      <c r="B1" s="178" t="str">
        <f>'Cover '!F1</f>
        <v>"X" OOD, AD, EOOD, EAD</v>
      </c>
      <c r="C1" s="179"/>
      <c r="D1" s="179"/>
      <c r="E1" s="179"/>
      <c r="F1" s="7"/>
      <c r="G1" s="8"/>
      <c r="H1" s="9"/>
    </row>
    <row r="2" spans="1:8" s="1" customFormat="1" ht="33" customHeight="1">
      <c r="A2" s="180" t="s">
        <v>253</v>
      </c>
      <c r="B2" s="180" t="s">
        <v>213</v>
      </c>
      <c r="C2" s="181"/>
      <c r="D2" s="181"/>
      <c r="E2" s="181"/>
      <c r="F2" s="10"/>
      <c r="G2" s="10"/>
      <c r="H2" s="20" t="s">
        <v>187</v>
      </c>
    </row>
    <row r="3" spans="1:8" ht="15.75">
      <c r="A3" s="182" t="s">
        <v>276</v>
      </c>
      <c r="B3" s="182" t="s">
        <v>71</v>
      </c>
      <c r="C3" s="181"/>
      <c r="D3" s="181"/>
      <c r="E3" s="176"/>
      <c r="F3" s="10"/>
      <c r="G3" s="10"/>
      <c r="H3" s="1" t="s">
        <v>182</v>
      </c>
    </row>
    <row r="4" spans="1:7" ht="15" customHeight="1">
      <c r="A4" s="182"/>
      <c r="B4" s="182"/>
      <c r="C4" s="183"/>
      <c r="D4" s="183"/>
      <c r="E4" s="184"/>
      <c r="F4" s="12"/>
      <c r="G4" s="10"/>
    </row>
    <row r="5" spans="1:7" ht="37.5" customHeight="1">
      <c r="A5" s="185"/>
      <c r="B5" s="185"/>
      <c r="C5" s="301" t="s">
        <v>3</v>
      </c>
      <c r="D5" s="302" t="s">
        <v>278</v>
      </c>
      <c r="E5" s="302" t="s">
        <v>279</v>
      </c>
      <c r="F5" s="13"/>
      <c r="G5" s="2"/>
    </row>
    <row r="6" spans="1:7" ht="3" customHeight="1">
      <c r="A6" s="185"/>
      <c r="B6" s="186"/>
      <c r="C6" s="301"/>
      <c r="D6" s="303"/>
      <c r="E6" s="303"/>
      <c r="F6" s="14"/>
      <c r="G6" s="2"/>
    </row>
    <row r="7" spans="1:7" ht="15.75">
      <c r="A7" s="187"/>
      <c r="B7" s="187"/>
      <c r="C7" s="286"/>
      <c r="D7" s="175"/>
      <c r="E7" s="176"/>
      <c r="G7" s="16"/>
    </row>
    <row r="8" spans="1:5" ht="15" customHeight="1">
      <c r="A8" s="185" t="s">
        <v>6</v>
      </c>
      <c r="B8" s="185" t="s">
        <v>67</v>
      </c>
      <c r="C8" s="286" t="s">
        <v>256</v>
      </c>
      <c r="D8" s="188">
        <f>5638+3</f>
        <v>5641</v>
      </c>
      <c r="E8" s="188">
        <v>15500</v>
      </c>
    </row>
    <row r="9" spans="1:8" ht="15.75">
      <c r="A9" s="174" t="s">
        <v>242</v>
      </c>
      <c r="B9" s="185"/>
      <c r="C9" s="286" t="s">
        <v>257</v>
      </c>
      <c r="D9" s="189">
        <v>-103</v>
      </c>
      <c r="E9" s="189">
        <v>-378</v>
      </c>
      <c r="H9" s="17"/>
    </row>
    <row r="10" spans="1:6" ht="31.5">
      <c r="A10" s="190" t="s">
        <v>10</v>
      </c>
      <c r="B10" s="185" t="s">
        <v>73</v>
      </c>
      <c r="C10" s="286"/>
      <c r="D10" s="189">
        <v>2896</v>
      </c>
      <c r="E10" s="189">
        <v>-948</v>
      </c>
      <c r="F10" s="15">
        <v>0</v>
      </c>
    </row>
    <row r="11" spans="1:8" ht="18" customHeight="1">
      <c r="A11" s="190" t="s">
        <v>190</v>
      </c>
      <c r="B11" s="185" t="s">
        <v>74</v>
      </c>
      <c r="C11" s="286"/>
      <c r="D11" s="189"/>
      <c r="E11" s="189"/>
      <c r="H11" s="2" t="s">
        <v>189</v>
      </c>
    </row>
    <row r="12" spans="1:5" ht="15.75">
      <c r="A12" s="185" t="s">
        <v>191</v>
      </c>
      <c r="B12" s="185" t="s">
        <v>75</v>
      </c>
      <c r="C12" s="286" t="s">
        <v>258</v>
      </c>
      <c r="D12" s="189">
        <v>-809</v>
      </c>
      <c r="E12" s="189">
        <v>-5271</v>
      </c>
    </row>
    <row r="13" spans="1:5" ht="15.75">
      <c r="A13" s="185" t="s">
        <v>11</v>
      </c>
      <c r="B13" s="185" t="s">
        <v>79</v>
      </c>
      <c r="C13" s="286" t="s">
        <v>259</v>
      </c>
      <c r="D13" s="189">
        <v>-2928</v>
      </c>
      <c r="E13" s="189">
        <v>-4594</v>
      </c>
    </row>
    <row r="14" spans="1:5" ht="15.75">
      <c r="A14" s="185" t="s">
        <v>12</v>
      </c>
      <c r="B14" s="185" t="s">
        <v>78</v>
      </c>
      <c r="C14" s="286" t="s">
        <v>260</v>
      </c>
      <c r="D14" s="189">
        <f>-787-127</f>
        <v>-914</v>
      </c>
      <c r="E14" s="189">
        <v>-1867</v>
      </c>
    </row>
    <row r="15" spans="1:5" ht="15.75">
      <c r="A15" s="185" t="s">
        <v>13</v>
      </c>
      <c r="B15" s="185" t="s">
        <v>76</v>
      </c>
      <c r="C15" s="286" t="s">
        <v>261</v>
      </c>
      <c r="D15" s="189">
        <v>-807</v>
      </c>
      <c r="E15" s="189">
        <v>-1035</v>
      </c>
    </row>
    <row r="16" spans="1:8" ht="15.75">
      <c r="A16" s="185" t="s">
        <v>176</v>
      </c>
      <c r="B16" s="185" t="s">
        <v>77</v>
      </c>
      <c r="C16" s="286" t="s">
        <v>257</v>
      </c>
      <c r="D16" s="189">
        <f>-2402-110</f>
        <v>-2512</v>
      </c>
      <c r="E16" s="189">
        <v>-165</v>
      </c>
      <c r="H16" s="17" t="s">
        <v>177</v>
      </c>
    </row>
    <row r="17" spans="1:8" ht="30">
      <c r="A17" s="180" t="s">
        <v>151</v>
      </c>
      <c r="B17" s="180" t="s">
        <v>68</v>
      </c>
      <c r="C17" s="286"/>
      <c r="D17" s="191">
        <f>SUM(D8:D16)</f>
        <v>464</v>
      </c>
      <c r="E17" s="191">
        <f>SUM(E8:E16)</f>
        <v>1242</v>
      </c>
      <c r="F17" s="2"/>
      <c r="H17" s="17" t="s">
        <v>230</v>
      </c>
    </row>
    <row r="18" spans="1:8" ht="15.75">
      <c r="A18" s="174"/>
      <c r="B18" s="174"/>
      <c r="C18" s="286"/>
      <c r="D18" s="175"/>
      <c r="E18" s="176"/>
      <c r="F18" s="2"/>
      <c r="H18" s="17"/>
    </row>
    <row r="19" spans="1:6" ht="15.75">
      <c r="A19" s="190" t="s">
        <v>178</v>
      </c>
      <c r="B19" s="190" t="s">
        <v>209</v>
      </c>
      <c r="C19" s="286" t="s">
        <v>262</v>
      </c>
      <c r="D19" s="188">
        <v>103</v>
      </c>
      <c r="E19" s="188">
        <v>64</v>
      </c>
      <c r="F19" s="16"/>
    </row>
    <row r="20" spans="1:5" ht="17.25" customHeight="1">
      <c r="A20" s="190" t="s">
        <v>179</v>
      </c>
      <c r="B20" s="190" t="s">
        <v>210</v>
      </c>
      <c r="C20" s="286" t="s">
        <v>263</v>
      </c>
      <c r="D20" s="189">
        <v>-564</v>
      </c>
      <c r="E20" s="189">
        <v>-1032</v>
      </c>
    </row>
    <row r="21" spans="1:8" ht="15.75">
      <c r="A21" s="180" t="s">
        <v>153</v>
      </c>
      <c r="B21" s="180" t="s">
        <v>152</v>
      </c>
      <c r="C21" s="286"/>
      <c r="D21" s="191">
        <f>SUM(D19:D20)</f>
        <v>-461</v>
      </c>
      <c r="E21" s="191">
        <f>SUM(E19:E20)</f>
        <v>-968</v>
      </c>
      <c r="H21" s="300"/>
    </row>
    <row r="22" spans="1:8" ht="15.75">
      <c r="A22" s="180"/>
      <c r="B22" s="180"/>
      <c r="C22" s="286"/>
      <c r="D22" s="175"/>
      <c r="E22" s="192"/>
      <c r="H22" s="300"/>
    </row>
    <row r="23" spans="1:8" ht="18.75" customHeight="1">
      <c r="A23" s="185" t="s">
        <v>250</v>
      </c>
      <c r="B23" s="185" t="s">
        <v>69</v>
      </c>
      <c r="C23" s="286"/>
      <c r="D23" s="175"/>
      <c r="E23" s="176"/>
      <c r="F23" s="16"/>
      <c r="H23" s="17"/>
    </row>
    <row r="24" spans="1:8" ht="15.75">
      <c r="A24" s="174"/>
      <c r="B24" s="174"/>
      <c r="C24" s="286"/>
      <c r="D24" s="240"/>
      <c r="E24" s="193"/>
      <c r="H24" s="17"/>
    </row>
    <row r="25" spans="1:8" ht="15.75">
      <c r="A25" s="180"/>
      <c r="B25" s="180"/>
      <c r="C25" s="286"/>
      <c r="D25" s="239"/>
      <c r="E25" s="239"/>
      <c r="H25" s="17" t="s">
        <v>188</v>
      </c>
    </row>
    <row r="26" spans="1:8" ht="15.75">
      <c r="A26" s="180" t="s">
        <v>183</v>
      </c>
      <c r="B26" s="180" t="s">
        <v>170</v>
      </c>
      <c r="C26" s="286"/>
      <c r="D26" s="239">
        <f>D17+D21</f>
        <v>3</v>
      </c>
      <c r="E26" s="239">
        <f>E17+E21</f>
        <v>274</v>
      </c>
      <c r="H26" s="17"/>
    </row>
    <row r="27" spans="1:8" ht="15.75">
      <c r="A27" s="185" t="s">
        <v>184</v>
      </c>
      <c r="B27" s="185" t="s">
        <v>171</v>
      </c>
      <c r="C27" s="286" t="s">
        <v>264</v>
      </c>
      <c r="D27" s="193">
        <v>0</v>
      </c>
      <c r="E27" s="176">
        <v>-24</v>
      </c>
      <c r="H27" s="17"/>
    </row>
    <row r="28" spans="1:8" ht="31.5">
      <c r="A28" s="180" t="s">
        <v>9</v>
      </c>
      <c r="B28" s="180" t="s">
        <v>70</v>
      </c>
      <c r="C28" s="286"/>
      <c r="D28" s="191">
        <f>D26+D27</f>
        <v>3</v>
      </c>
      <c r="E28" s="191">
        <f>SUM(E26:E27)</f>
        <v>250</v>
      </c>
      <c r="H28" s="17"/>
    </row>
    <row r="29" spans="1:8" ht="15.75">
      <c r="A29" s="185" t="s">
        <v>180</v>
      </c>
      <c r="B29" s="190" t="s">
        <v>172</v>
      </c>
      <c r="C29" s="286"/>
      <c r="D29" s="175"/>
      <c r="E29" s="176"/>
      <c r="H29" s="17"/>
    </row>
    <row r="30" spans="1:8" ht="16.5" thickBot="1">
      <c r="A30" s="182" t="s">
        <v>168</v>
      </c>
      <c r="B30" s="182" t="s">
        <v>169</v>
      </c>
      <c r="C30" s="287"/>
      <c r="D30" s="195">
        <f>SUM(D28:D29)</f>
        <v>3</v>
      </c>
      <c r="E30" s="195">
        <f>SUM(E28:E29)</f>
        <v>250</v>
      </c>
      <c r="H30" s="17"/>
    </row>
    <row r="31" spans="1:8" ht="16.5" thickTop="1">
      <c r="A31" s="182"/>
      <c r="B31" s="182"/>
      <c r="C31" s="287"/>
      <c r="D31" s="194"/>
      <c r="E31" s="192"/>
      <c r="H31" s="17"/>
    </row>
    <row r="32" spans="1:5" ht="32.25" thickBot="1">
      <c r="A32" s="180" t="s">
        <v>226</v>
      </c>
      <c r="B32" s="182" t="s">
        <v>72</v>
      </c>
      <c r="C32" s="286"/>
      <c r="D32" s="195">
        <f>D30</f>
        <v>3</v>
      </c>
      <c r="E32" s="195">
        <f>E30</f>
        <v>250</v>
      </c>
    </row>
    <row r="33" spans="1:6" ht="16.5" thickTop="1">
      <c r="A33" s="182" t="s">
        <v>251</v>
      </c>
      <c r="B33" s="182"/>
      <c r="C33" s="286"/>
      <c r="D33" s="197">
        <v>3</v>
      </c>
      <c r="E33" s="196">
        <v>280</v>
      </c>
      <c r="F33" s="16"/>
    </row>
    <row r="34" spans="1:5" ht="15.75">
      <c r="A34" s="182" t="s">
        <v>252</v>
      </c>
      <c r="B34" s="182"/>
      <c r="C34" s="286"/>
      <c r="D34" s="197">
        <v>-8</v>
      </c>
      <c r="E34" s="197">
        <v>-43</v>
      </c>
    </row>
    <row r="35" spans="1:8" ht="16.5" thickBot="1">
      <c r="A35" s="182"/>
      <c r="B35" s="182"/>
      <c r="C35" s="286"/>
      <c r="D35" s="197"/>
      <c r="E35" s="196"/>
      <c r="F35" s="16"/>
      <c r="G35" s="16"/>
      <c r="H35" s="17" t="s">
        <v>181</v>
      </c>
    </row>
    <row r="36" spans="1:8" ht="15.75">
      <c r="A36" s="199" t="s">
        <v>238</v>
      </c>
      <c r="B36" s="200">
        <v>23</v>
      </c>
      <c r="C36" s="286" t="s">
        <v>265</v>
      </c>
      <c r="D36" s="299">
        <v>0.03</v>
      </c>
      <c r="E36" s="202">
        <v>3.19</v>
      </c>
      <c r="G36" s="16"/>
      <c r="H36" s="1"/>
    </row>
    <row r="37" spans="1:6" ht="15.75">
      <c r="A37" s="203" t="s">
        <v>239</v>
      </c>
      <c r="B37" s="200"/>
      <c r="C37" s="286" t="s">
        <v>265</v>
      </c>
      <c r="D37" s="299">
        <v>0.03</v>
      </c>
      <c r="E37" s="202">
        <v>3.19</v>
      </c>
      <c r="F37" s="19"/>
    </row>
    <row r="38" spans="1:5" ht="36.75" customHeight="1">
      <c r="A38" s="204"/>
      <c r="B38" s="200"/>
      <c r="C38" s="288"/>
      <c r="D38" s="201"/>
      <c r="E38" s="196"/>
    </row>
    <row r="39" spans="1:6" ht="36" customHeight="1">
      <c r="A39" s="204"/>
      <c r="B39" s="200"/>
      <c r="C39" s="174"/>
      <c r="D39" s="201"/>
      <c r="E39" s="196"/>
      <c r="F39" s="18"/>
    </row>
    <row r="40" spans="1:6" ht="15.75">
      <c r="A40" s="205"/>
      <c r="B40" s="205"/>
      <c r="C40" s="175"/>
      <c r="D40" s="197"/>
      <c r="E40" s="198"/>
      <c r="F40" s="18"/>
    </row>
    <row r="41" spans="1:6" ht="15.75">
      <c r="A41" s="171" t="s">
        <v>280</v>
      </c>
      <c r="B41" s="171"/>
      <c r="C41" s="194"/>
      <c r="D41" s="194"/>
      <c r="E41" s="176"/>
      <c r="F41" s="18"/>
    </row>
    <row r="42" spans="1:6" ht="15.75">
      <c r="A42" s="171"/>
      <c r="B42" s="171" t="s">
        <v>224</v>
      </c>
      <c r="C42" s="194"/>
      <c r="D42" s="194"/>
      <c r="E42" s="176"/>
      <c r="F42" s="18"/>
    </row>
    <row r="43" spans="1:8" ht="14.25" customHeight="1">
      <c r="A43" s="171"/>
      <c r="B43" s="171"/>
      <c r="C43" s="194"/>
      <c r="D43" s="194"/>
      <c r="E43" s="176"/>
      <c r="F43" s="18"/>
      <c r="H43" s="2" t="s">
        <v>186</v>
      </c>
    </row>
    <row r="44" spans="1:6" ht="14.25" customHeight="1">
      <c r="A44" s="187" t="s">
        <v>236</v>
      </c>
      <c r="B44" s="187" t="s">
        <v>212</v>
      </c>
      <c r="C44" s="194"/>
      <c r="D44" s="194"/>
      <c r="E44" s="176"/>
      <c r="F44" s="18"/>
    </row>
    <row r="45" spans="1:6" ht="14.25" customHeight="1">
      <c r="A45" s="171" t="s">
        <v>240</v>
      </c>
      <c r="B45" s="174"/>
      <c r="C45" s="194"/>
      <c r="D45" s="194"/>
      <c r="E45" s="176"/>
      <c r="F45" s="18"/>
    </row>
    <row r="46" spans="1:6" ht="14.25" customHeight="1">
      <c r="A46" s="174"/>
      <c r="B46" s="174"/>
      <c r="C46" s="175"/>
      <c r="D46" s="175"/>
      <c r="E46" s="176"/>
      <c r="F46" s="18"/>
    </row>
    <row r="47" spans="1:6" ht="14.25" customHeight="1">
      <c r="A47" s="173" t="s">
        <v>237</v>
      </c>
      <c r="B47" s="173" t="s">
        <v>117</v>
      </c>
      <c r="C47" s="175"/>
      <c r="D47" s="175"/>
      <c r="E47" s="176"/>
      <c r="F47" s="19"/>
    </row>
    <row r="48" spans="1:5" ht="14.25" customHeight="1">
      <c r="A48" s="171" t="s">
        <v>243</v>
      </c>
      <c r="B48" s="174"/>
      <c r="C48" s="175"/>
      <c r="D48" s="175"/>
      <c r="E48" s="176"/>
    </row>
    <row r="49" spans="1:2" ht="14.25" customHeight="1">
      <c r="A49" s="3"/>
      <c r="B49" s="4"/>
    </row>
    <row r="50" ht="14.25" customHeight="1"/>
    <row r="51" ht="14.25" customHeight="1"/>
    <row r="52" ht="14.25" customHeight="1"/>
  </sheetData>
  <sheetProtection/>
  <mergeCells count="4">
    <mergeCell ref="H21:H22"/>
    <mergeCell ref="C5:C6"/>
    <mergeCell ref="D5:D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7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31">
      <selection activeCell="J15" sqref="J14:J15"/>
    </sheetView>
  </sheetViews>
  <sheetFormatPr defaultColWidth="9.140625" defaultRowHeight="12.75" outlineLevelCol="1"/>
  <cols>
    <col min="1" max="1" width="55.00390625" style="52" customWidth="1"/>
    <col min="2" max="2" width="49.57421875" style="52" hidden="1" customWidth="1" outlineLevel="1"/>
    <col min="3" max="3" width="13.7109375" style="52" hidden="1" customWidth="1" collapsed="1"/>
    <col min="4" max="4" width="12.28125" style="52" customWidth="1"/>
    <col min="5" max="5" width="1.1484375" style="52" customWidth="1"/>
    <col min="6" max="6" width="11.421875" style="52" customWidth="1"/>
    <col min="7" max="7" width="1.1484375" style="52" customWidth="1"/>
    <col min="8" max="8" width="69.140625" style="59" hidden="1" customWidth="1"/>
    <col min="9" max="16384" width="9.140625" style="52" customWidth="1"/>
  </cols>
  <sheetData>
    <row r="1" spans="1:8" ht="15.75">
      <c r="A1" s="144" t="str">
        <f>'Cover '!E1</f>
        <v>"ТРАНССТРОЙ - БУРГАС"  АД</v>
      </c>
      <c r="B1" s="49" t="str">
        <f>'Cover '!F1</f>
        <v>"X" OOD, AD, EOOD, EAD</v>
      </c>
      <c r="C1" s="50"/>
      <c r="D1" s="50"/>
      <c r="E1" s="50"/>
      <c r="F1" s="51"/>
      <c r="H1" s="124" t="s">
        <v>187</v>
      </c>
    </row>
    <row r="2" spans="1:8" ht="15.75">
      <c r="A2" s="145" t="s">
        <v>254</v>
      </c>
      <c r="B2" s="54" t="s">
        <v>109</v>
      </c>
      <c r="D2" s="55"/>
      <c r="E2" s="55"/>
      <c r="F2" s="53"/>
      <c r="H2" s="56" t="s">
        <v>192</v>
      </c>
    </row>
    <row r="3" spans="1:8" ht="15.75">
      <c r="A3" s="145" t="s">
        <v>277</v>
      </c>
      <c r="B3" s="54" t="s">
        <v>80</v>
      </c>
      <c r="C3" s="57"/>
      <c r="D3" s="57"/>
      <c r="E3" s="57"/>
      <c r="F3" s="58"/>
      <c r="H3" s="59" t="s">
        <v>193</v>
      </c>
    </row>
    <row r="4" spans="1:6" ht="29.25" customHeight="1">
      <c r="A4" s="60"/>
      <c r="B4" s="60"/>
      <c r="C4" s="305" t="s">
        <v>3</v>
      </c>
      <c r="D4" s="302" t="s">
        <v>278</v>
      </c>
      <c r="E4" s="61"/>
      <c r="F4" s="302" t="s">
        <v>279</v>
      </c>
    </row>
    <row r="5" spans="2:6" ht="14.25" customHeight="1">
      <c r="B5" s="54"/>
      <c r="C5" s="305"/>
      <c r="D5" s="303"/>
      <c r="E5" s="61"/>
      <c r="F5" s="303"/>
    </row>
    <row r="6" spans="1:6" s="64" customFormat="1" ht="15.75">
      <c r="A6" s="143" t="s">
        <v>14</v>
      </c>
      <c r="B6" s="62" t="s">
        <v>155</v>
      </c>
      <c r="C6" s="63"/>
      <c r="D6" s="63"/>
      <c r="E6" s="63"/>
      <c r="F6" s="63"/>
    </row>
    <row r="7" spans="1:6" s="64" customFormat="1" ht="15.75">
      <c r="A7" s="143" t="s">
        <v>15</v>
      </c>
      <c r="B7" s="62" t="s">
        <v>81</v>
      </c>
      <c r="C7" s="65"/>
      <c r="D7" s="65"/>
      <c r="E7" s="65"/>
      <c r="F7" s="66"/>
    </row>
    <row r="8" spans="1:8" s="64" customFormat="1" ht="15.75">
      <c r="A8" s="146" t="s">
        <v>16</v>
      </c>
      <c r="B8" s="146" t="s">
        <v>82</v>
      </c>
      <c r="C8" s="147">
        <v>2.1</v>
      </c>
      <c r="D8" s="125">
        <v>5086</v>
      </c>
      <c r="E8" s="126"/>
      <c r="F8" s="125">
        <v>6311</v>
      </c>
      <c r="H8" s="67"/>
    </row>
    <row r="9" spans="1:8" s="64" customFormat="1" ht="15.75">
      <c r="A9" s="148" t="s">
        <v>17</v>
      </c>
      <c r="B9" s="148" t="s">
        <v>83</v>
      </c>
      <c r="C9" s="147">
        <v>2.2</v>
      </c>
      <c r="D9" s="125">
        <v>10</v>
      </c>
      <c r="E9" s="126"/>
      <c r="F9" s="125">
        <v>10</v>
      </c>
      <c r="H9" s="67"/>
    </row>
    <row r="10" spans="1:8" s="64" customFormat="1" ht="15.75">
      <c r="A10" s="148" t="s">
        <v>18</v>
      </c>
      <c r="B10" s="148" t="s">
        <v>84</v>
      </c>
      <c r="C10" s="147">
        <v>2.1</v>
      </c>
      <c r="D10" s="125">
        <v>0</v>
      </c>
      <c r="E10" s="126"/>
      <c r="F10" s="125">
        <v>803</v>
      </c>
      <c r="H10" s="67" t="s">
        <v>194</v>
      </c>
    </row>
    <row r="11" spans="1:8" s="64" customFormat="1" ht="30">
      <c r="A11" s="148" t="s">
        <v>195</v>
      </c>
      <c r="B11" s="148" t="s">
        <v>156</v>
      </c>
      <c r="C11" s="147">
        <v>2.6</v>
      </c>
      <c r="D11" s="125">
        <v>578</v>
      </c>
      <c r="E11" s="126"/>
      <c r="F11" s="125">
        <v>481</v>
      </c>
      <c r="H11" s="68" t="s">
        <v>196</v>
      </c>
    </row>
    <row r="12" spans="1:8" s="64" customFormat="1" ht="15.75">
      <c r="A12" s="149" t="s">
        <v>154</v>
      </c>
      <c r="B12" s="149" t="s">
        <v>157</v>
      </c>
      <c r="C12" s="147"/>
      <c r="D12" s="125"/>
      <c r="E12" s="126"/>
      <c r="F12" s="125">
        <v>51</v>
      </c>
      <c r="H12" s="67"/>
    </row>
    <row r="13" spans="1:6" s="64" customFormat="1" ht="14.25" customHeight="1">
      <c r="A13" s="143"/>
      <c r="B13" s="143"/>
      <c r="C13" s="150"/>
      <c r="D13" s="128">
        <f>SUM(D8:D12)</f>
        <v>5674</v>
      </c>
      <c r="E13" s="129"/>
      <c r="F13" s="128">
        <f>SUM(F8:F12)</f>
        <v>7656</v>
      </c>
    </row>
    <row r="14" spans="1:6" s="64" customFormat="1" ht="14.25" customHeight="1">
      <c r="A14" s="143"/>
      <c r="B14" s="143"/>
      <c r="C14" s="150"/>
      <c r="D14" s="130"/>
      <c r="E14" s="129"/>
      <c r="F14" s="130"/>
    </row>
    <row r="15" spans="1:6" s="64" customFormat="1" ht="15.75">
      <c r="A15" s="143" t="s">
        <v>19</v>
      </c>
      <c r="B15" s="143" t="s">
        <v>85</v>
      </c>
      <c r="C15" s="150"/>
      <c r="D15" s="125"/>
      <c r="E15" s="129"/>
      <c r="F15" s="125"/>
    </row>
    <row r="16" spans="1:6" s="64" customFormat="1" ht="15.75">
      <c r="A16" s="146" t="s">
        <v>20</v>
      </c>
      <c r="B16" s="146" t="s">
        <v>86</v>
      </c>
      <c r="C16" s="147">
        <v>2.4</v>
      </c>
      <c r="D16" s="241">
        <v>5925</v>
      </c>
      <c r="E16" s="126"/>
      <c r="F16" s="241">
        <v>3090</v>
      </c>
    </row>
    <row r="17" spans="1:8" s="64" customFormat="1" ht="30">
      <c r="A17" s="146" t="s">
        <v>21</v>
      </c>
      <c r="B17" s="148" t="s">
        <v>87</v>
      </c>
      <c r="C17" s="147"/>
      <c r="D17" s="241">
        <v>1408</v>
      </c>
      <c r="E17" s="126"/>
      <c r="F17" s="241">
        <v>1175</v>
      </c>
      <c r="G17" s="67"/>
      <c r="H17" s="68" t="s">
        <v>196</v>
      </c>
    </row>
    <row r="18" spans="1:8" s="64" customFormat="1" ht="45">
      <c r="A18" s="146" t="s">
        <v>22</v>
      </c>
      <c r="B18" s="148" t="s">
        <v>88</v>
      </c>
      <c r="C18" s="147">
        <v>2.5</v>
      </c>
      <c r="D18" s="241">
        <f>236+617+4060+1645</f>
        <v>6558</v>
      </c>
      <c r="E18" s="126"/>
      <c r="F18" s="241">
        <v>8442</v>
      </c>
      <c r="H18" s="69" t="s">
        <v>201</v>
      </c>
    </row>
    <row r="19" spans="1:6" s="64" customFormat="1" ht="15.75">
      <c r="A19" s="151" t="s">
        <v>23</v>
      </c>
      <c r="B19" s="148" t="s">
        <v>89</v>
      </c>
      <c r="C19" s="147">
        <v>2.5</v>
      </c>
      <c r="D19" s="241">
        <v>2326</v>
      </c>
      <c r="E19" s="126"/>
      <c r="F19" s="241">
        <v>2537</v>
      </c>
    </row>
    <row r="20" spans="1:6" s="64" customFormat="1" ht="15.75">
      <c r="A20" s="146" t="s">
        <v>24</v>
      </c>
      <c r="B20" s="146" t="s">
        <v>90</v>
      </c>
      <c r="C20" s="147">
        <v>2.6</v>
      </c>
      <c r="D20" s="241">
        <v>694</v>
      </c>
      <c r="E20" s="126"/>
      <c r="F20" s="241">
        <v>1312</v>
      </c>
    </row>
    <row r="21" spans="1:6" s="64" customFormat="1" ht="15.75">
      <c r="A21" s="146" t="s">
        <v>229</v>
      </c>
      <c r="B21" s="146"/>
      <c r="C21" s="147"/>
      <c r="D21" s="241">
        <v>3</v>
      </c>
      <c r="E21" s="126"/>
      <c r="F21" s="241">
        <v>68</v>
      </c>
    </row>
    <row r="22" spans="1:6" s="64" customFormat="1" ht="15.75">
      <c r="A22" s="143"/>
      <c r="B22" s="143"/>
      <c r="C22" s="150"/>
      <c r="D22" s="128">
        <f>SUM(D16:D21)</f>
        <v>16914</v>
      </c>
      <c r="E22" s="128">
        <f>SUM(E16:E21)</f>
        <v>0</v>
      </c>
      <c r="F22" s="128">
        <f>SUM(F16:F21)</f>
        <v>16624</v>
      </c>
    </row>
    <row r="23" spans="1:6" s="64" customFormat="1" ht="15.75">
      <c r="A23" s="143"/>
      <c r="B23" s="143"/>
      <c r="C23" s="150"/>
      <c r="D23" s="130"/>
      <c r="E23" s="129"/>
      <c r="F23" s="130"/>
    </row>
    <row r="24" spans="1:6" s="64" customFormat="1" ht="16.5" thickBot="1">
      <c r="A24" s="143" t="s">
        <v>25</v>
      </c>
      <c r="B24" s="152" t="s">
        <v>91</v>
      </c>
      <c r="C24" s="150"/>
      <c r="D24" s="131">
        <f>SUM(D13+D22)</f>
        <v>22588</v>
      </c>
      <c r="E24" s="129"/>
      <c r="F24" s="131">
        <f>SUM(F13+F22)</f>
        <v>24280</v>
      </c>
    </row>
    <row r="25" spans="1:6" s="64" customFormat="1" ht="16.5" thickTop="1">
      <c r="A25" s="146"/>
      <c r="B25" s="146"/>
      <c r="C25" s="147"/>
      <c r="D25" s="125"/>
      <c r="E25" s="126"/>
      <c r="F25" s="125"/>
    </row>
    <row r="26" spans="1:6" s="64" customFormat="1" ht="15.75">
      <c r="A26" s="143" t="s">
        <v>26</v>
      </c>
      <c r="B26" s="153" t="s">
        <v>92</v>
      </c>
      <c r="C26" s="154"/>
      <c r="D26" s="132"/>
      <c r="E26" s="133"/>
      <c r="F26" s="132"/>
    </row>
    <row r="27" spans="1:6" s="64" customFormat="1" ht="15.75">
      <c r="A27" s="143" t="s">
        <v>27</v>
      </c>
      <c r="B27" s="143" t="s">
        <v>93</v>
      </c>
      <c r="C27" s="154"/>
      <c r="D27" s="132"/>
      <c r="E27" s="133"/>
      <c r="F27" s="132"/>
    </row>
    <row r="28" spans="1:8" s="64" customFormat="1" ht="31.5">
      <c r="A28" s="155" t="s">
        <v>198</v>
      </c>
      <c r="B28" s="155" t="s">
        <v>219</v>
      </c>
      <c r="C28" s="156"/>
      <c r="D28" s="132"/>
      <c r="E28" s="133"/>
      <c r="F28" s="132"/>
      <c r="H28" s="64" t="s">
        <v>188</v>
      </c>
    </row>
    <row r="29" spans="1:6" s="64" customFormat="1" ht="15.75">
      <c r="A29" s="146" t="s">
        <v>227</v>
      </c>
      <c r="B29" s="148" t="s">
        <v>220</v>
      </c>
      <c r="C29" s="289" t="s">
        <v>266</v>
      </c>
      <c r="D29" s="125">
        <v>88</v>
      </c>
      <c r="E29" s="126"/>
      <c r="F29" s="125">
        <v>88</v>
      </c>
    </row>
    <row r="30" spans="1:6" s="64" customFormat="1" ht="15.75">
      <c r="A30" s="146" t="s">
        <v>29</v>
      </c>
      <c r="B30" s="148" t="s">
        <v>96</v>
      </c>
      <c r="C30" s="289" t="s">
        <v>267</v>
      </c>
      <c r="D30" s="125">
        <f>856-80+3</f>
        <v>779</v>
      </c>
      <c r="E30" s="126"/>
      <c r="F30" s="125">
        <v>422</v>
      </c>
    </row>
    <row r="31" spans="1:8" s="64" customFormat="1" ht="17.25" customHeight="1">
      <c r="A31" s="146" t="s">
        <v>28</v>
      </c>
      <c r="B31" s="148" t="s">
        <v>95</v>
      </c>
      <c r="C31" s="289" t="s">
        <v>268</v>
      </c>
      <c r="D31" s="125">
        <v>4514</v>
      </c>
      <c r="E31" s="126"/>
      <c r="F31" s="125">
        <v>4514</v>
      </c>
      <c r="H31" s="70" t="s">
        <v>197</v>
      </c>
    </row>
    <row r="32" spans="1:8" s="64" customFormat="1" ht="15.75">
      <c r="A32" s="146" t="s">
        <v>185</v>
      </c>
      <c r="B32" s="148" t="s">
        <v>211</v>
      </c>
      <c r="C32" s="289" t="s">
        <v>269</v>
      </c>
      <c r="D32" s="125">
        <v>4</v>
      </c>
      <c r="E32" s="126"/>
      <c r="F32" s="125">
        <v>13</v>
      </c>
      <c r="H32" s="70" t="s">
        <v>188</v>
      </c>
    </row>
    <row r="33" spans="1:6" s="64" customFormat="1" ht="15.75">
      <c r="A33" s="143" t="s">
        <v>66</v>
      </c>
      <c r="B33" s="152" t="s">
        <v>97</v>
      </c>
      <c r="C33" s="289"/>
      <c r="D33" s="128">
        <f>SUM(D29:D32)</f>
        <v>5385</v>
      </c>
      <c r="E33" s="129"/>
      <c r="F33" s="128">
        <f>SUM(F29:F32)</f>
        <v>5037</v>
      </c>
    </row>
    <row r="34" spans="1:6" s="64" customFormat="1" ht="15.75">
      <c r="A34" s="143"/>
      <c r="B34" s="143"/>
      <c r="C34" s="289"/>
      <c r="D34" s="134"/>
      <c r="E34" s="126"/>
      <c r="F34" s="134"/>
    </row>
    <row r="35" spans="1:6" s="64" customFormat="1" ht="15.75">
      <c r="A35" s="143"/>
      <c r="B35" s="143"/>
      <c r="C35" s="289"/>
      <c r="D35" s="134"/>
      <c r="E35" s="126"/>
      <c r="F35" s="134"/>
    </row>
    <row r="36" spans="1:6" s="64" customFormat="1" ht="15.75">
      <c r="A36" s="143" t="s">
        <v>30</v>
      </c>
      <c r="B36" s="143" t="s">
        <v>98</v>
      </c>
      <c r="C36" s="290"/>
      <c r="D36" s="125"/>
      <c r="E36" s="129"/>
      <c r="F36" s="125"/>
    </row>
    <row r="37" spans="1:6" s="64" customFormat="1" ht="15.75">
      <c r="A37" s="143" t="s">
        <v>31</v>
      </c>
      <c r="B37" s="143" t="s">
        <v>99</v>
      </c>
      <c r="C37" s="289"/>
      <c r="D37" s="125"/>
      <c r="E37" s="126"/>
      <c r="F37" s="125"/>
    </row>
    <row r="38" spans="1:6" s="64" customFormat="1" ht="15.75">
      <c r="A38" s="146" t="s">
        <v>32</v>
      </c>
      <c r="B38" s="146" t="s">
        <v>100</v>
      </c>
      <c r="C38" s="289"/>
      <c r="D38" s="125">
        <v>4012</v>
      </c>
      <c r="E38" s="126"/>
      <c r="F38" s="125">
        <v>3544</v>
      </c>
    </row>
    <row r="39" spans="1:8" s="64" customFormat="1" ht="30">
      <c r="A39" s="157" t="s">
        <v>33</v>
      </c>
      <c r="B39" s="146" t="s">
        <v>101</v>
      </c>
      <c r="C39" s="289"/>
      <c r="D39" s="125">
        <v>0</v>
      </c>
      <c r="E39" s="126"/>
      <c r="F39" s="125">
        <v>2</v>
      </c>
      <c r="H39" s="68" t="s">
        <v>196</v>
      </c>
    </row>
    <row r="40" spans="1:6" s="64" customFormat="1" ht="15.75">
      <c r="A40" s="157" t="s">
        <v>34</v>
      </c>
      <c r="B40" s="157" t="s">
        <v>102</v>
      </c>
      <c r="C40" s="289"/>
      <c r="D40" s="125">
        <v>0</v>
      </c>
      <c r="E40" s="126"/>
      <c r="F40" s="125">
        <v>1893</v>
      </c>
    </row>
    <row r="41" spans="1:6" s="64" customFormat="1" ht="15.75">
      <c r="A41" s="148" t="s">
        <v>35</v>
      </c>
      <c r="B41" s="148" t="s">
        <v>103</v>
      </c>
      <c r="C41" s="289" t="s">
        <v>271</v>
      </c>
      <c r="D41" s="125">
        <v>360</v>
      </c>
      <c r="E41" s="126"/>
      <c r="F41" s="125">
        <v>401</v>
      </c>
    </row>
    <row r="42" spans="1:6" s="64" customFormat="1" ht="15.75">
      <c r="A42" s="143"/>
      <c r="B42" s="143"/>
      <c r="C42" s="290" t="s">
        <v>270</v>
      </c>
      <c r="D42" s="128">
        <f>SUM(D38:D41)</f>
        <v>4372</v>
      </c>
      <c r="E42" s="129"/>
      <c r="F42" s="128">
        <f>SUM(F38:F41)</f>
        <v>5840</v>
      </c>
    </row>
    <row r="43" spans="1:6" s="64" customFormat="1" ht="15.75">
      <c r="A43" s="158"/>
      <c r="B43" s="158"/>
      <c r="C43" s="291"/>
      <c r="D43" s="135"/>
      <c r="E43" s="135"/>
      <c r="F43" s="135"/>
    </row>
    <row r="44" spans="1:6" s="64" customFormat="1" ht="15.75">
      <c r="A44" s="143" t="s">
        <v>36</v>
      </c>
      <c r="B44" s="143" t="s">
        <v>104</v>
      </c>
      <c r="C44" s="292"/>
      <c r="D44" s="136"/>
      <c r="E44" s="137"/>
      <c r="F44" s="136"/>
    </row>
    <row r="45" spans="1:8" s="64" customFormat="1" ht="30">
      <c r="A45" s="157" t="s">
        <v>199</v>
      </c>
      <c r="B45" s="157" t="s">
        <v>221</v>
      </c>
      <c r="C45" s="289"/>
      <c r="D45" s="138">
        <f>3370+7782</f>
        <v>11152</v>
      </c>
      <c r="E45" s="126"/>
      <c r="F45" s="138">
        <v>11200</v>
      </c>
      <c r="H45" s="69" t="s">
        <v>200</v>
      </c>
    </row>
    <row r="46" spans="1:8" s="64" customFormat="1" ht="15.75">
      <c r="A46" s="157" t="s">
        <v>33</v>
      </c>
      <c r="B46" s="157" t="s">
        <v>106</v>
      </c>
      <c r="C46" s="289"/>
      <c r="D46" s="243">
        <v>3</v>
      </c>
      <c r="E46" s="126"/>
      <c r="F46" s="243">
        <v>12</v>
      </c>
      <c r="G46" s="67"/>
      <c r="H46" s="67"/>
    </row>
    <row r="47" spans="1:8" s="64" customFormat="1" ht="31.5">
      <c r="A47" s="159" t="s">
        <v>37</v>
      </c>
      <c r="B47" s="159" t="s">
        <v>105</v>
      </c>
      <c r="C47" s="289" t="s">
        <v>272</v>
      </c>
      <c r="D47" s="243">
        <f>785+33</f>
        <v>818</v>
      </c>
      <c r="E47" s="126"/>
      <c r="F47" s="243">
        <v>522</v>
      </c>
      <c r="G47" s="67"/>
      <c r="H47" s="67"/>
    </row>
    <row r="48" spans="1:6" s="64" customFormat="1" ht="15.75">
      <c r="A48" s="157" t="s">
        <v>38</v>
      </c>
      <c r="B48" s="157" t="s">
        <v>107</v>
      </c>
      <c r="C48" s="289" t="s">
        <v>273</v>
      </c>
      <c r="D48" s="243">
        <v>332</v>
      </c>
      <c r="E48" s="126"/>
      <c r="F48" s="243">
        <v>1089</v>
      </c>
    </row>
    <row r="49" spans="1:10" s="64" customFormat="1" ht="15.75">
      <c r="A49" s="157" t="s">
        <v>203</v>
      </c>
      <c r="B49" s="157" t="s">
        <v>222</v>
      </c>
      <c r="C49" s="289" t="s">
        <v>274</v>
      </c>
      <c r="D49" s="243">
        <v>348</v>
      </c>
      <c r="E49" s="126"/>
      <c r="F49" s="243">
        <v>308</v>
      </c>
      <c r="J49" s="242"/>
    </row>
    <row r="50" spans="1:10" s="64" customFormat="1" ht="15.75">
      <c r="A50" s="157" t="s">
        <v>39</v>
      </c>
      <c r="B50" s="157" t="s">
        <v>108</v>
      </c>
      <c r="C50" s="289"/>
      <c r="D50" s="243">
        <v>178</v>
      </c>
      <c r="E50" s="126"/>
      <c r="F50" s="243">
        <v>272</v>
      </c>
      <c r="J50" s="242"/>
    </row>
    <row r="51" spans="1:10" s="64" customFormat="1" ht="15.75">
      <c r="A51" s="143"/>
      <c r="B51" s="143"/>
      <c r="C51" s="290" t="s">
        <v>275</v>
      </c>
      <c r="D51" s="128">
        <f>SUM(D45:D50)</f>
        <v>12831</v>
      </c>
      <c r="E51" s="129"/>
      <c r="F51" s="128">
        <f>SUM(F45:F50)</f>
        <v>13403</v>
      </c>
      <c r="J51" s="242"/>
    </row>
    <row r="52" spans="1:6" ht="9" customHeight="1">
      <c r="A52" s="145"/>
      <c r="B52" s="145"/>
      <c r="C52" s="293"/>
      <c r="D52" s="139"/>
      <c r="E52" s="140"/>
      <c r="F52" s="139"/>
    </row>
    <row r="53" spans="1:6" ht="15.75">
      <c r="A53" s="145" t="s">
        <v>40</v>
      </c>
      <c r="B53" s="145" t="s">
        <v>158</v>
      </c>
      <c r="C53" s="293"/>
      <c r="D53" s="141">
        <f>D42+D51</f>
        <v>17203</v>
      </c>
      <c r="E53" s="141" t="e">
        <f>E42+E51+#REF!</f>
        <v>#REF!</v>
      </c>
      <c r="F53" s="141">
        <f>F42+F51</f>
        <v>19243</v>
      </c>
    </row>
    <row r="54" spans="1:6" ht="15.75">
      <c r="A54" s="160"/>
      <c r="B54" s="160"/>
      <c r="C54" s="293"/>
      <c r="D54" s="139"/>
      <c r="E54" s="140"/>
      <c r="F54" s="139"/>
    </row>
    <row r="55" spans="1:6" ht="16.5" thickBot="1">
      <c r="A55" s="145" t="s">
        <v>41</v>
      </c>
      <c r="B55" s="145" t="s">
        <v>159</v>
      </c>
      <c r="C55" s="293"/>
      <c r="D55" s="142">
        <f>D33+D53</f>
        <v>22588</v>
      </c>
      <c r="E55" s="142" t="e">
        <f>E33+E53</f>
        <v>#REF!</v>
      </c>
      <c r="F55" s="142">
        <f>F33+F53</f>
        <v>24280</v>
      </c>
    </row>
    <row r="56" spans="1:6" ht="16.5" thickTop="1">
      <c r="A56" s="161"/>
      <c r="B56" s="161"/>
      <c r="C56" s="294"/>
      <c r="D56" s="162"/>
      <c r="E56" s="162"/>
      <c r="F56" s="163"/>
    </row>
    <row r="57" spans="1:6" ht="102.75" customHeight="1" hidden="1">
      <c r="A57" s="306" t="s">
        <v>249</v>
      </c>
      <c r="B57" s="307"/>
      <c r="C57" s="307"/>
      <c r="D57" s="307"/>
      <c r="E57" s="307"/>
      <c r="F57" s="307"/>
    </row>
    <row r="58" spans="1:6" ht="15.75" hidden="1">
      <c r="A58" s="161"/>
      <c r="B58" s="161"/>
      <c r="C58" s="162"/>
      <c r="D58" s="162"/>
      <c r="E58" s="162"/>
      <c r="F58" s="163"/>
    </row>
    <row r="59" spans="1:6" ht="17.25" customHeight="1" hidden="1">
      <c r="A59" s="164" t="s">
        <v>245</v>
      </c>
      <c r="B59" s="165"/>
      <c r="C59" s="166"/>
      <c r="D59" s="166"/>
      <c r="E59" s="166"/>
      <c r="F59" s="167"/>
    </row>
    <row r="60" spans="1:6" ht="15.75" hidden="1">
      <c r="A60" s="165"/>
      <c r="B60" s="168" t="s">
        <v>224</v>
      </c>
      <c r="C60" s="166"/>
      <c r="D60" s="166"/>
      <c r="E60" s="166"/>
      <c r="F60" s="167"/>
    </row>
    <row r="61" spans="1:6" ht="27.75" customHeight="1" hidden="1">
      <c r="A61" s="304" t="s">
        <v>246</v>
      </c>
      <c r="B61" s="304"/>
      <c r="C61" s="304"/>
      <c r="D61" s="304"/>
      <c r="E61" s="304"/>
      <c r="F61" s="304"/>
    </row>
    <row r="62" spans="1:6" ht="17.25" customHeight="1" hidden="1">
      <c r="A62" s="127"/>
      <c r="B62" s="168" t="s">
        <v>225</v>
      </c>
      <c r="C62" s="168"/>
      <c r="D62" s="168"/>
      <c r="E62" s="168"/>
      <c r="F62" s="168"/>
    </row>
    <row r="63" spans="1:6" ht="15.75">
      <c r="A63" s="164" t="s">
        <v>280</v>
      </c>
      <c r="B63" s="127"/>
      <c r="C63" s="127"/>
      <c r="D63" s="127"/>
      <c r="E63" s="127"/>
      <c r="F63" s="127"/>
    </row>
    <row r="64" spans="1:6" s="71" customFormat="1" ht="15.75">
      <c r="A64" s="169" t="s">
        <v>202</v>
      </c>
      <c r="B64" s="127" t="s">
        <v>223</v>
      </c>
      <c r="C64" s="170"/>
      <c r="D64" s="170"/>
      <c r="E64" s="170"/>
      <c r="F64" s="170"/>
    </row>
    <row r="65" spans="1:6" s="71" customFormat="1" ht="15.75">
      <c r="A65" s="171" t="s">
        <v>240</v>
      </c>
      <c r="B65" s="172"/>
      <c r="C65" s="170"/>
      <c r="D65" s="170"/>
      <c r="E65" s="170"/>
      <c r="F65" s="170"/>
    </row>
    <row r="66" spans="1:6" s="71" customFormat="1" ht="16.5" customHeight="1">
      <c r="A66" s="172"/>
      <c r="B66" s="172"/>
      <c r="C66" s="170"/>
      <c r="D66" s="170"/>
      <c r="E66" s="170"/>
      <c r="F66" s="170"/>
    </row>
    <row r="67" spans="1:6" s="71" customFormat="1" ht="15.75">
      <c r="A67" s="169" t="s">
        <v>7</v>
      </c>
      <c r="B67" s="173" t="s">
        <v>117</v>
      </c>
      <c r="C67" s="170"/>
      <c r="D67" s="170"/>
      <c r="E67" s="170"/>
      <c r="F67" s="170"/>
    </row>
    <row r="68" spans="1:7" s="2" customFormat="1" ht="15.75">
      <c r="A68" s="171" t="s">
        <v>244</v>
      </c>
      <c r="B68" s="174"/>
      <c r="C68" s="175"/>
      <c r="D68" s="176"/>
      <c r="E68" s="175"/>
      <c r="F68" s="176"/>
      <c r="G68" s="15"/>
    </row>
    <row r="69" spans="1:6" s="71" customFormat="1" ht="15">
      <c r="A69" s="5"/>
      <c r="B69" s="5"/>
      <c r="C69" s="72"/>
      <c r="D69" s="72"/>
      <c r="E69" s="72"/>
      <c r="F69" s="72"/>
    </row>
    <row r="73" spans="1:2" ht="15">
      <c r="A73" s="73"/>
      <c r="B73" s="73"/>
    </row>
    <row r="74" spans="1:2" ht="15">
      <c r="A74" s="73"/>
      <c r="B74" s="73"/>
    </row>
    <row r="75" spans="1:2" ht="15">
      <c r="A75" s="73"/>
      <c r="B75" s="73"/>
    </row>
  </sheetData>
  <sheetProtection/>
  <mergeCells count="5">
    <mergeCell ref="A61:F61"/>
    <mergeCell ref="C4:C5"/>
    <mergeCell ref="D4:D5"/>
    <mergeCell ref="F4:F5"/>
    <mergeCell ref="A57:F57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7" sqref="A7"/>
    </sheetView>
  </sheetViews>
  <sheetFormatPr defaultColWidth="2.57421875" defaultRowHeight="12.75" outlineLevelCol="1"/>
  <cols>
    <col min="1" max="1" width="67.140625" style="84" customWidth="1"/>
    <col min="2" max="2" width="61.7109375" style="84" hidden="1" customWidth="1" outlineLevel="1"/>
    <col min="3" max="3" width="14.57421875" style="91" hidden="1" customWidth="1" collapsed="1"/>
    <col min="4" max="4" width="10.7109375" style="91" customWidth="1"/>
    <col min="5" max="5" width="1.7109375" style="91" customWidth="1"/>
    <col min="6" max="6" width="11.28125" style="92" customWidth="1"/>
    <col min="7" max="7" width="1.57421875" style="91" customWidth="1"/>
    <col min="8" max="8" width="11.57421875" style="84" customWidth="1"/>
    <col min="9" max="9" width="12.00390625" style="84" customWidth="1"/>
    <col min="10" max="10" width="11.57421875" style="84" customWidth="1"/>
    <col min="11" max="11" width="13.00390625" style="84" customWidth="1"/>
    <col min="12" max="31" width="11.57421875" style="84" customWidth="1"/>
    <col min="32" max="16384" width="2.57421875" style="84" customWidth="1"/>
  </cols>
  <sheetData>
    <row r="1" spans="1:18" s="75" customFormat="1" ht="15.75">
      <c r="A1" s="206" t="str">
        <f>'Cover '!E1</f>
        <v>"ТРАНССТРОЙ - БУРГАС"  АД</v>
      </c>
      <c r="B1" s="207" t="str">
        <f>'Cover '!F1</f>
        <v>"X" OOD, AD, EOOD, EAD</v>
      </c>
      <c r="C1" s="208"/>
      <c r="D1" s="208"/>
      <c r="E1" s="208"/>
      <c r="F1" s="208"/>
      <c r="G1" s="74"/>
      <c r="I1" s="76"/>
      <c r="J1" s="77"/>
      <c r="K1" s="71"/>
      <c r="L1" s="78"/>
      <c r="M1" s="78"/>
      <c r="N1" s="78"/>
      <c r="O1" s="78"/>
      <c r="P1" s="78"/>
      <c r="Q1" s="78"/>
      <c r="R1" s="78"/>
    </row>
    <row r="2" spans="1:18" s="80" customFormat="1" ht="15.75">
      <c r="A2" s="209" t="s">
        <v>204</v>
      </c>
      <c r="B2" s="210" t="s">
        <v>118</v>
      </c>
      <c r="C2" s="211"/>
      <c r="D2" s="211"/>
      <c r="E2" s="211"/>
      <c r="F2" s="211"/>
      <c r="G2" s="79"/>
      <c r="I2" s="81"/>
      <c r="J2" s="54"/>
      <c r="K2" s="56"/>
      <c r="L2" s="82"/>
      <c r="M2" s="82"/>
      <c r="N2" s="82"/>
      <c r="O2" s="82"/>
      <c r="P2" s="82"/>
      <c r="Q2" s="82"/>
      <c r="R2" s="82"/>
    </row>
    <row r="3" spans="1:9" s="80" customFormat="1" ht="15.75">
      <c r="A3" s="210" t="s">
        <v>276</v>
      </c>
      <c r="B3" s="210" t="s">
        <v>71</v>
      </c>
      <c r="C3" s="211"/>
      <c r="D3" s="211"/>
      <c r="E3" s="211"/>
      <c r="F3" s="211"/>
      <c r="G3" s="79"/>
      <c r="I3" s="81"/>
    </row>
    <row r="4" spans="1:7" ht="15.75">
      <c r="A4" s="212"/>
      <c r="B4" s="212"/>
      <c r="C4" s="308" t="s">
        <v>3</v>
      </c>
      <c r="D4" s="302" t="s">
        <v>278</v>
      </c>
      <c r="E4" s="61"/>
      <c r="F4" s="302" t="s">
        <v>279</v>
      </c>
      <c r="G4" s="83"/>
    </row>
    <row r="5" spans="1:9" ht="23.25" customHeight="1">
      <c r="A5" s="212"/>
      <c r="B5" s="212"/>
      <c r="C5" s="308"/>
      <c r="D5" s="303"/>
      <c r="E5" s="61"/>
      <c r="F5" s="303"/>
      <c r="G5" s="85"/>
      <c r="I5" s="88"/>
    </row>
    <row r="6" spans="1:9" ht="15.75">
      <c r="A6" s="212"/>
      <c r="B6" s="212"/>
      <c r="C6" s="213"/>
      <c r="D6" s="214"/>
      <c r="E6" s="213"/>
      <c r="F6" s="214"/>
      <c r="G6" s="86"/>
      <c r="I6" s="88"/>
    </row>
    <row r="7" spans="1:11" ht="15.75">
      <c r="A7" s="215" t="s">
        <v>43</v>
      </c>
      <c r="B7" s="215" t="s">
        <v>119</v>
      </c>
      <c r="C7" s="216"/>
      <c r="D7" s="217"/>
      <c r="E7" s="216"/>
      <c r="F7" s="217"/>
      <c r="G7" s="87"/>
      <c r="H7" s="89"/>
      <c r="I7" s="89"/>
      <c r="J7" s="89"/>
      <c r="K7" s="89"/>
    </row>
    <row r="8" spans="1:11" ht="15.75">
      <c r="A8" s="218" t="s">
        <v>44</v>
      </c>
      <c r="B8" s="218" t="s">
        <v>120</v>
      </c>
      <c r="C8" s="216"/>
      <c r="D8" s="219">
        <v>6294</v>
      </c>
      <c r="E8" s="216"/>
      <c r="F8" s="219">
        <v>11589</v>
      </c>
      <c r="G8" s="87"/>
      <c r="H8" s="89"/>
      <c r="I8" s="89"/>
      <c r="J8" s="89"/>
      <c r="K8" s="89"/>
    </row>
    <row r="9" spans="1:11" ht="15.75">
      <c r="A9" s="218" t="s">
        <v>45</v>
      </c>
      <c r="B9" s="218" t="s">
        <v>121</v>
      </c>
      <c r="C9" s="216"/>
      <c r="D9" s="219">
        <v>-3479</v>
      </c>
      <c r="E9" s="216"/>
      <c r="F9" s="219">
        <v>-9417</v>
      </c>
      <c r="G9" s="87"/>
      <c r="H9" s="309"/>
      <c r="I9" s="309"/>
      <c r="J9" s="309"/>
      <c r="K9" s="309"/>
    </row>
    <row r="10" spans="1:7" ht="15.75">
      <c r="A10" s="218" t="s">
        <v>205</v>
      </c>
      <c r="B10" s="218" t="s">
        <v>122</v>
      </c>
      <c r="C10" s="216"/>
      <c r="D10" s="219">
        <v>-402</v>
      </c>
      <c r="E10" s="216"/>
      <c r="F10" s="219">
        <v>-1701</v>
      </c>
      <c r="G10" s="87"/>
    </row>
    <row r="11" spans="1:7" s="89" customFormat="1" ht="15.75">
      <c r="A11" s="218" t="s">
        <v>160</v>
      </c>
      <c r="B11" s="218" t="s">
        <v>126</v>
      </c>
      <c r="C11" s="216"/>
      <c r="D11" s="219">
        <v>-1117</v>
      </c>
      <c r="E11" s="216"/>
      <c r="F11" s="219">
        <v>-25</v>
      </c>
      <c r="G11" s="87"/>
    </row>
    <row r="12" spans="1:7" s="89" customFormat="1" ht="15.75">
      <c r="A12" s="218" t="s">
        <v>46</v>
      </c>
      <c r="B12" s="218" t="s">
        <v>123</v>
      </c>
      <c r="C12" s="216"/>
      <c r="D12" s="219"/>
      <c r="E12" s="216"/>
      <c r="F12" s="219">
        <v>1</v>
      </c>
      <c r="G12" s="87"/>
    </row>
    <row r="13" spans="1:7" s="89" customFormat="1" ht="15.75">
      <c r="A13" s="218" t="s">
        <v>47</v>
      </c>
      <c r="B13" s="218" t="s">
        <v>124</v>
      </c>
      <c r="C13" s="216"/>
      <c r="D13" s="219"/>
      <c r="E13" s="216"/>
      <c r="F13" s="219">
        <v>-1</v>
      </c>
      <c r="G13" s="87"/>
    </row>
    <row r="14" spans="1:7" ht="15.75">
      <c r="A14" s="218" t="s">
        <v>48</v>
      </c>
      <c r="B14" s="218" t="s">
        <v>125</v>
      </c>
      <c r="C14" s="216"/>
      <c r="D14" s="219">
        <v>-1366</v>
      </c>
      <c r="E14" s="216"/>
      <c r="F14" s="219">
        <v>-371</v>
      </c>
      <c r="G14" s="87"/>
    </row>
    <row r="15" spans="1:11" s="89" customFormat="1" ht="17.25" customHeight="1">
      <c r="A15" s="215" t="s">
        <v>161</v>
      </c>
      <c r="B15" s="215" t="s">
        <v>133</v>
      </c>
      <c r="C15" s="216"/>
      <c r="D15" s="220">
        <f>SUM(D8:D14)</f>
        <v>-70</v>
      </c>
      <c r="E15" s="216"/>
      <c r="F15" s="220">
        <f>SUM(F8:F14)</f>
        <v>75</v>
      </c>
      <c r="G15" s="87"/>
      <c r="H15" s="84"/>
      <c r="I15" s="84"/>
      <c r="J15" s="84"/>
      <c r="K15" s="84"/>
    </row>
    <row r="16" spans="1:11" s="89" customFormat="1" ht="15.75">
      <c r="A16" s="215"/>
      <c r="B16" s="215"/>
      <c r="C16" s="216"/>
      <c r="D16" s="217"/>
      <c r="E16" s="216"/>
      <c r="F16" s="217"/>
      <c r="G16" s="87"/>
      <c r="H16" s="84"/>
      <c r="I16" s="84"/>
      <c r="J16" s="84"/>
      <c r="K16" s="84"/>
    </row>
    <row r="17" spans="1:11" s="89" customFormat="1" ht="15.75">
      <c r="A17" s="221" t="s">
        <v>49</v>
      </c>
      <c r="B17" s="215" t="s">
        <v>127</v>
      </c>
      <c r="C17" s="216"/>
      <c r="D17" s="217"/>
      <c r="E17" s="216"/>
      <c r="F17" s="217"/>
      <c r="G17" s="87"/>
      <c r="H17" s="84" t="s">
        <v>52</v>
      </c>
      <c r="I17" s="84"/>
      <c r="J17" s="84"/>
      <c r="K17" s="84"/>
    </row>
    <row r="18" spans="1:7" ht="15.75">
      <c r="A18" s="218" t="s">
        <v>50</v>
      </c>
      <c r="B18" s="218" t="s">
        <v>128</v>
      </c>
      <c r="C18" s="216"/>
      <c r="D18" s="219"/>
      <c r="E18" s="216"/>
      <c r="F18" s="219">
        <v>-5</v>
      </c>
      <c r="G18" s="87"/>
    </row>
    <row r="19" spans="1:7" ht="15.75">
      <c r="A19" s="222" t="s">
        <v>51</v>
      </c>
      <c r="B19" s="218" t="s">
        <v>129</v>
      </c>
      <c r="C19" s="216"/>
      <c r="D19" s="219">
        <v>0</v>
      </c>
      <c r="E19" s="216"/>
      <c r="F19" s="219"/>
      <c r="G19" s="87"/>
    </row>
    <row r="20" spans="1:7" ht="14.25" customHeight="1">
      <c r="A20" s="215" t="s">
        <v>162</v>
      </c>
      <c r="B20" s="215" t="s">
        <v>132</v>
      </c>
      <c r="C20" s="216"/>
      <c r="D20" s="220">
        <f>SUM(D18:D19)</f>
        <v>0</v>
      </c>
      <c r="E20" s="216"/>
      <c r="F20" s="220">
        <f>SUM(F18:F19)</f>
        <v>-5</v>
      </c>
      <c r="G20" s="87"/>
    </row>
    <row r="21" spans="1:7" ht="15.75">
      <c r="A21" s="218"/>
      <c r="B21" s="218"/>
      <c r="C21" s="216"/>
      <c r="D21" s="217"/>
      <c r="E21" s="216"/>
      <c r="F21" s="217"/>
      <c r="G21" s="87"/>
    </row>
    <row r="22" spans="1:7" ht="15.75">
      <c r="A22" s="221" t="s">
        <v>53</v>
      </c>
      <c r="B22" s="221" t="s">
        <v>130</v>
      </c>
      <c r="C22" s="216"/>
      <c r="D22" s="223"/>
      <c r="E22" s="216"/>
      <c r="F22" s="223"/>
      <c r="G22" s="87"/>
    </row>
    <row r="23" spans="1:11" ht="15.75">
      <c r="A23" s="218" t="s">
        <v>54</v>
      </c>
      <c r="B23" s="218" t="s">
        <v>138</v>
      </c>
      <c r="C23" s="216"/>
      <c r="D23" s="219">
        <v>3225</v>
      </c>
      <c r="E23" s="216"/>
      <c r="F23" s="219">
        <v>4459</v>
      </c>
      <c r="G23" s="87"/>
      <c r="H23" s="89"/>
      <c r="I23" s="89"/>
      <c r="J23" s="89"/>
      <c r="K23" s="89"/>
    </row>
    <row r="24" spans="1:7" ht="15.75">
      <c r="A24" s="218" t="s">
        <v>55</v>
      </c>
      <c r="B24" s="218" t="s">
        <v>137</v>
      </c>
      <c r="C24" s="216"/>
      <c r="D24" s="219">
        <v>-2757</v>
      </c>
      <c r="E24" s="216"/>
      <c r="F24" s="219">
        <v>-3530</v>
      </c>
      <c r="G24" s="87"/>
    </row>
    <row r="25" spans="1:7" ht="15.75">
      <c r="A25" s="218" t="s">
        <v>56</v>
      </c>
      <c r="B25" s="218" t="s">
        <v>139</v>
      </c>
      <c r="C25" s="216"/>
      <c r="D25" s="219">
        <v>-1001</v>
      </c>
      <c r="E25" s="216"/>
      <c r="F25" s="219">
        <v>-220</v>
      </c>
      <c r="G25" s="87"/>
    </row>
    <row r="26" spans="1:7" ht="15.75">
      <c r="A26" s="224" t="s">
        <v>57</v>
      </c>
      <c r="B26" s="218" t="s">
        <v>140</v>
      </c>
      <c r="C26" s="216"/>
      <c r="D26" s="219">
        <v>0</v>
      </c>
      <c r="E26" s="216"/>
      <c r="F26" s="219">
        <v>-130</v>
      </c>
      <c r="G26" s="87"/>
    </row>
    <row r="27" spans="1:7" s="89" customFormat="1" ht="15.75">
      <c r="A27" s="225" t="s">
        <v>58</v>
      </c>
      <c r="B27" s="225" t="s">
        <v>131</v>
      </c>
      <c r="C27" s="216"/>
      <c r="D27" s="220">
        <f>SUM(D23:D26)</f>
        <v>-533</v>
      </c>
      <c r="E27" s="216"/>
      <c r="F27" s="220">
        <f>SUM(F23:F26)</f>
        <v>579</v>
      </c>
      <c r="G27" s="87"/>
    </row>
    <row r="28" spans="1:11" ht="15.75">
      <c r="A28" s="224"/>
      <c r="B28" s="224"/>
      <c r="C28" s="216"/>
      <c r="D28" s="219"/>
      <c r="E28" s="216"/>
      <c r="F28" s="219"/>
      <c r="G28" s="87"/>
      <c r="H28" s="89"/>
      <c r="I28" s="89"/>
      <c r="J28" s="89"/>
      <c r="K28" s="89"/>
    </row>
    <row r="29" spans="1:7" ht="31.5">
      <c r="A29" s="226" t="s">
        <v>59</v>
      </c>
      <c r="B29" s="226" t="s">
        <v>134</v>
      </c>
      <c r="C29" s="216"/>
      <c r="D29" s="227">
        <f>D27+D20+D15</f>
        <v>-603</v>
      </c>
      <c r="E29" s="216"/>
      <c r="F29" s="227">
        <f>F27+F20+F15</f>
        <v>649</v>
      </c>
      <c r="G29" s="87"/>
    </row>
    <row r="30" spans="1:7" ht="15.75">
      <c r="A30" s="224"/>
      <c r="B30" s="224"/>
      <c r="C30" s="216"/>
      <c r="D30" s="217"/>
      <c r="E30" s="216"/>
      <c r="F30" s="217"/>
      <c r="G30" s="87"/>
    </row>
    <row r="31" spans="1:11" s="89" customFormat="1" ht="15.75">
      <c r="A31" s="224" t="s">
        <v>60</v>
      </c>
      <c r="B31" s="228" t="s">
        <v>135</v>
      </c>
      <c r="C31" s="216">
        <v>2.6</v>
      </c>
      <c r="D31" s="219">
        <v>1297</v>
      </c>
      <c r="E31" s="216"/>
      <c r="F31" s="219">
        <v>663</v>
      </c>
      <c r="G31" s="87"/>
      <c r="H31" s="84"/>
      <c r="I31" s="84"/>
      <c r="J31" s="84"/>
      <c r="K31" s="84"/>
    </row>
    <row r="32" spans="1:11" s="89" customFormat="1" ht="15.75">
      <c r="A32" s="224"/>
      <c r="B32" s="224"/>
      <c r="C32" s="216"/>
      <c r="D32" s="229"/>
      <c r="E32" s="216"/>
      <c r="F32" s="229"/>
      <c r="G32" s="87"/>
      <c r="H32" s="84"/>
      <c r="I32" s="84"/>
      <c r="J32" s="84"/>
      <c r="K32" s="84"/>
    </row>
    <row r="33" spans="1:7" ht="16.5" thickBot="1">
      <c r="A33" s="225" t="s">
        <v>61</v>
      </c>
      <c r="B33" s="230" t="s">
        <v>136</v>
      </c>
      <c r="C33" s="216">
        <v>2.6</v>
      </c>
      <c r="D33" s="231">
        <f>D31+D29</f>
        <v>694</v>
      </c>
      <c r="E33" s="216"/>
      <c r="F33" s="231">
        <f>F31+F29</f>
        <v>1312</v>
      </c>
      <c r="G33" s="87"/>
    </row>
    <row r="34" spans="1:7" ht="16.5" thickTop="1">
      <c r="A34" s="232"/>
      <c r="B34" s="232"/>
      <c r="C34" s="233"/>
      <c r="D34" s="234"/>
      <c r="E34" s="233"/>
      <c r="F34" s="234"/>
      <c r="G34" s="90"/>
    </row>
    <row r="35" spans="1:7" ht="15.75">
      <c r="A35" s="164" t="s">
        <v>280</v>
      </c>
      <c r="B35" s="168"/>
      <c r="C35" s="216"/>
      <c r="D35" s="216"/>
      <c r="E35" s="216"/>
      <c r="F35" s="217"/>
      <c r="G35" s="87"/>
    </row>
    <row r="36" spans="1:7" ht="15.75">
      <c r="A36" s="164"/>
      <c r="B36" s="168" t="s">
        <v>224</v>
      </c>
      <c r="C36" s="216"/>
      <c r="D36" s="216"/>
      <c r="E36" s="216"/>
      <c r="F36" s="217"/>
      <c r="G36" s="87"/>
    </row>
    <row r="37" spans="1:7" ht="15.75">
      <c r="A37" s="164"/>
      <c r="B37" s="164"/>
      <c r="C37" s="216"/>
      <c r="D37" s="216"/>
      <c r="E37" s="216"/>
      <c r="F37" s="217"/>
      <c r="G37" s="87"/>
    </row>
    <row r="38" spans="1:7" ht="15.75">
      <c r="A38" s="164"/>
      <c r="B38" s="164"/>
      <c r="C38" s="216"/>
      <c r="D38" s="216"/>
      <c r="E38" s="216"/>
      <c r="F38" s="217"/>
      <c r="G38" s="87"/>
    </row>
    <row r="39" spans="1:6" ht="15.75">
      <c r="A39" s="169" t="s">
        <v>206</v>
      </c>
      <c r="B39" s="127" t="s">
        <v>223</v>
      </c>
      <c r="C39" s="235"/>
      <c r="D39" s="235"/>
      <c r="E39" s="235"/>
      <c r="F39" s="236"/>
    </row>
    <row r="40" spans="1:6" ht="15.75">
      <c r="A40" s="171" t="s">
        <v>240</v>
      </c>
      <c r="B40" s="237"/>
      <c r="C40" s="235"/>
      <c r="D40" s="235"/>
      <c r="E40" s="235"/>
      <c r="F40" s="236"/>
    </row>
    <row r="41" spans="1:6" ht="15.75">
      <c r="A41" s="172"/>
      <c r="B41" s="238"/>
      <c r="C41" s="235"/>
      <c r="D41" s="235"/>
      <c r="E41" s="235"/>
      <c r="F41" s="236"/>
    </row>
    <row r="42" spans="1:6" ht="15.75">
      <c r="A42" s="169" t="s">
        <v>7</v>
      </c>
      <c r="B42" s="173" t="s">
        <v>117</v>
      </c>
      <c r="C42" s="235"/>
      <c r="D42" s="235"/>
      <c r="E42" s="235"/>
      <c r="F42" s="236"/>
    </row>
    <row r="43" spans="1:6" ht="15.75">
      <c r="A43" s="171" t="s">
        <v>243</v>
      </c>
      <c r="B43" s="237"/>
      <c r="C43" s="235"/>
      <c r="D43" s="235"/>
      <c r="E43" s="235"/>
      <c r="F43" s="236"/>
    </row>
    <row r="44" spans="1:2" ht="15">
      <c r="A44" s="93"/>
      <c r="B44" s="93"/>
    </row>
    <row r="45" spans="1:7" ht="15">
      <c r="A45" s="94"/>
      <c r="B45" s="94"/>
      <c r="C45" s="95"/>
      <c r="D45" s="95"/>
      <c r="E45" s="95"/>
      <c r="F45" s="95"/>
      <c r="G45" s="95"/>
    </row>
    <row r="46" spans="1:2" ht="15">
      <c r="A46" s="6"/>
      <c r="B46" s="6"/>
    </row>
    <row r="47" spans="1:2" ht="15">
      <c r="A47" s="96"/>
      <c r="B47" s="96"/>
    </row>
    <row r="48" spans="1:2" ht="15">
      <c r="A48" s="97"/>
      <c r="B48" s="97"/>
    </row>
    <row r="49" spans="1:2" ht="15">
      <c r="A49" s="98"/>
      <c r="B49" s="98"/>
    </row>
    <row r="50" spans="1:2" ht="15">
      <c r="A50" s="99"/>
      <c r="B50" s="99"/>
    </row>
    <row r="51" spans="1:2" ht="15">
      <c r="A51" s="98"/>
      <c r="B51" s="98"/>
    </row>
    <row r="52" spans="1:2" ht="15">
      <c r="A52" s="100"/>
      <c r="B52" s="100"/>
    </row>
    <row r="53" spans="1:2" ht="15">
      <c r="A53" s="100"/>
      <c r="B53" s="100"/>
    </row>
  </sheetData>
  <sheetProtection/>
  <mergeCells count="4">
    <mergeCell ref="C4:C5"/>
    <mergeCell ref="H9:K9"/>
    <mergeCell ref="D4:D5"/>
    <mergeCell ref="F4:F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SheetLayoutView="100" zoomScalePageLayoutView="0" workbookViewId="0" topLeftCell="A1">
      <pane xSplit="2" ySplit="8" topLeftCell="C21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O25" sqref="O25"/>
    </sheetView>
  </sheetViews>
  <sheetFormatPr defaultColWidth="9.140625" defaultRowHeight="12.75" outlineLevelCol="1"/>
  <cols>
    <col min="1" max="1" width="58.7109375" style="121" customWidth="1"/>
    <col min="2" max="2" width="56.140625" style="121" hidden="1" customWidth="1" outlineLevel="1"/>
    <col min="3" max="3" width="14.57421875" style="102" customWidth="1" collapsed="1"/>
    <col min="4" max="4" width="13.7109375" style="102" hidden="1" customWidth="1" outlineLevel="1"/>
    <col min="5" max="5" width="2.00390625" style="102" customWidth="1" collapsed="1"/>
    <col min="6" max="6" width="13.7109375" style="102" hidden="1" customWidth="1" outlineLevel="1"/>
    <col min="7" max="7" width="2.00390625" style="102" customWidth="1" collapsed="1"/>
    <col min="8" max="8" width="11.421875" style="102" customWidth="1"/>
    <col min="9" max="9" width="10.57421875" style="102" hidden="1" customWidth="1" outlineLevel="1"/>
    <col min="10" max="10" width="1.8515625" style="102" customWidth="1" collapsed="1"/>
    <col min="11" max="11" width="15.00390625" style="102" customWidth="1"/>
    <col min="12" max="12" width="13.00390625" style="119" hidden="1" customWidth="1" outlineLevel="1"/>
    <col min="13" max="13" width="2.00390625" style="102" customWidth="1" collapsed="1"/>
    <col min="14" max="14" width="13.00390625" style="119" hidden="1" customWidth="1" outlineLevel="1"/>
    <col min="15" max="15" width="17.421875" style="102" customWidth="1" collapsed="1"/>
    <col min="16" max="16" width="16.7109375" style="119" hidden="1" customWidth="1" outlineLevel="1"/>
    <col min="17" max="17" width="13.00390625" style="119" hidden="1" customWidth="1" outlineLevel="1"/>
    <col min="18" max="18" width="3.00390625" style="119" customWidth="1" collapsed="1"/>
    <col min="19" max="19" width="13.7109375" style="120" customWidth="1"/>
    <col min="20" max="20" width="14.00390625" style="120" hidden="1" customWidth="1" outlineLevel="1"/>
    <col min="21" max="21" width="20.140625" style="102" customWidth="1" collapsed="1"/>
    <col min="22" max="16384" width="9.140625" style="102" customWidth="1"/>
  </cols>
  <sheetData>
    <row r="1" spans="1:21" ht="15.75">
      <c r="A1" s="206" t="str">
        <f>'Cover '!E1</f>
        <v>"ТРАНССТРОЙ - БУРГАС"  АД</v>
      </c>
      <c r="B1" s="244" t="str">
        <f>'Cover '!F1</f>
        <v>"X" OOD, AD, EOOD, EAD</v>
      </c>
      <c r="C1" s="208"/>
      <c r="D1" s="208"/>
      <c r="E1" s="208"/>
      <c r="F1" s="208"/>
      <c r="G1" s="208"/>
      <c r="H1" s="208"/>
      <c r="I1" s="208"/>
      <c r="J1" s="245"/>
      <c r="K1" s="208"/>
      <c r="L1" s="246"/>
      <c r="M1" s="245"/>
      <c r="N1" s="246"/>
      <c r="O1" s="245"/>
      <c r="P1" s="246"/>
      <c r="Q1" s="246"/>
      <c r="R1" s="246"/>
      <c r="S1" s="246"/>
      <c r="T1" s="101"/>
      <c r="U1" s="76"/>
    </row>
    <row r="2" spans="1:21" ht="25.5" customHeight="1">
      <c r="A2" s="209" t="s">
        <v>241</v>
      </c>
      <c r="B2" s="209" t="s">
        <v>141</v>
      </c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247"/>
      <c r="N2" s="248"/>
      <c r="O2" s="247"/>
      <c r="P2" s="248"/>
      <c r="Q2" s="248"/>
      <c r="R2" s="248"/>
      <c r="S2" s="250"/>
      <c r="T2" s="103"/>
      <c r="U2" s="81"/>
    </row>
    <row r="3" spans="1:21" ht="15.75">
      <c r="A3" s="210" t="s">
        <v>276</v>
      </c>
      <c r="B3" s="210" t="s">
        <v>71</v>
      </c>
      <c r="C3" s="247"/>
      <c r="D3" s="247"/>
      <c r="E3" s="247"/>
      <c r="F3" s="247"/>
      <c r="G3" s="247"/>
      <c r="H3" s="310"/>
      <c r="I3" s="310"/>
      <c r="J3" s="247"/>
      <c r="K3" s="310"/>
      <c r="L3" s="310"/>
      <c r="M3" s="247"/>
      <c r="N3" s="248"/>
      <c r="O3" s="247"/>
      <c r="P3" s="248"/>
      <c r="Q3" s="248"/>
      <c r="R3" s="248"/>
      <c r="S3" s="250"/>
      <c r="T3" s="103"/>
      <c r="U3" s="81"/>
    </row>
    <row r="4" spans="1:20" ht="18" customHeight="1">
      <c r="A4" s="209"/>
      <c r="B4" s="209"/>
      <c r="C4" s="247"/>
      <c r="D4" s="247"/>
      <c r="E4" s="247"/>
      <c r="F4" s="247"/>
      <c r="G4" s="247"/>
      <c r="H4" s="311"/>
      <c r="I4" s="311"/>
      <c r="J4" s="247"/>
      <c r="K4" s="311"/>
      <c r="L4" s="311"/>
      <c r="M4" s="247"/>
      <c r="N4" s="248"/>
      <c r="O4" s="247"/>
      <c r="P4" s="248"/>
      <c r="Q4" s="248"/>
      <c r="R4" s="248"/>
      <c r="S4" s="250"/>
      <c r="T4" s="103"/>
    </row>
    <row r="5" spans="1:20" ht="16.5" customHeight="1">
      <c r="A5" s="209"/>
      <c r="B5" s="209"/>
      <c r="C5" s="146"/>
      <c r="D5" s="146"/>
      <c r="E5" s="146"/>
      <c r="F5" s="146"/>
      <c r="G5" s="146"/>
      <c r="H5" s="146"/>
      <c r="I5" s="146"/>
      <c r="J5" s="146"/>
      <c r="K5" s="146"/>
      <c r="L5" s="253"/>
      <c r="M5" s="146"/>
      <c r="N5" s="253"/>
      <c r="O5" s="146"/>
      <c r="P5" s="253"/>
      <c r="Q5" s="253"/>
      <c r="R5" s="253"/>
      <c r="S5" s="250"/>
      <c r="T5" s="103"/>
    </row>
    <row r="6" spans="1:20" s="104" customFormat="1" ht="15" customHeight="1">
      <c r="A6" s="254"/>
      <c r="B6" s="254"/>
      <c r="C6" s="310" t="s">
        <v>228</v>
      </c>
      <c r="D6" s="310" t="s">
        <v>94</v>
      </c>
      <c r="E6" s="255"/>
      <c r="F6" s="310" t="s">
        <v>163</v>
      </c>
      <c r="G6" s="255"/>
      <c r="H6" s="310" t="s">
        <v>62</v>
      </c>
      <c r="I6" s="310" t="s">
        <v>147</v>
      </c>
      <c r="J6" s="255"/>
      <c r="K6" s="310" t="s">
        <v>64</v>
      </c>
      <c r="L6" s="310" t="s">
        <v>146</v>
      </c>
      <c r="M6" s="255"/>
      <c r="N6" s="310" t="s">
        <v>164</v>
      </c>
      <c r="O6" s="314" t="s">
        <v>63</v>
      </c>
      <c r="P6" s="310" t="s">
        <v>149</v>
      </c>
      <c r="Q6" s="310" t="s">
        <v>148</v>
      </c>
      <c r="R6" s="251"/>
      <c r="S6" s="310" t="s">
        <v>65</v>
      </c>
      <c r="T6" s="312" t="s">
        <v>150</v>
      </c>
    </row>
    <row r="7" spans="1:20" s="105" customFormat="1" ht="36.75" customHeight="1">
      <c r="A7" s="256"/>
      <c r="B7" s="256"/>
      <c r="C7" s="311"/>
      <c r="D7" s="311"/>
      <c r="E7" s="258"/>
      <c r="F7" s="311"/>
      <c r="G7" s="258"/>
      <c r="H7" s="311"/>
      <c r="I7" s="311"/>
      <c r="J7" s="258"/>
      <c r="K7" s="311"/>
      <c r="L7" s="311"/>
      <c r="M7" s="258"/>
      <c r="N7" s="311"/>
      <c r="O7" s="315"/>
      <c r="P7" s="311"/>
      <c r="Q7" s="311"/>
      <c r="R7" s="252"/>
      <c r="S7" s="311"/>
      <c r="T7" s="313"/>
    </row>
    <row r="8" spans="1:20" s="107" customFormat="1" ht="15.75">
      <c r="A8" s="259"/>
      <c r="B8" s="259"/>
      <c r="C8" s="260" t="s">
        <v>42</v>
      </c>
      <c r="D8" s="260" t="s">
        <v>42</v>
      </c>
      <c r="E8" s="260"/>
      <c r="F8" s="260" t="s">
        <v>42</v>
      </c>
      <c r="G8" s="260"/>
      <c r="H8" s="260" t="s">
        <v>42</v>
      </c>
      <c r="I8" s="260" t="s">
        <v>42</v>
      </c>
      <c r="J8" s="260"/>
      <c r="K8" s="260" t="s">
        <v>42</v>
      </c>
      <c r="L8" s="260" t="s">
        <v>42</v>
      </c>
      <c r="M8" s="260"/>
      <c r="N8" s="260" t="s">
        <v>42</v>
      </c>
      <c r="O8" s="260" t="s">
        <v>42</v>
      </c>
      <c r="P8" s="260" t="s">
        <v>42</v>
      </c>
      <c r="Q8" s="260" t="s">
        <v>42</v>
      </c>
      <c r="R8" s="260"/>
      <c r="S8" s="260" t="s">
        <v>42</v>
      </c>
      <c r="T8" s="106" t="s">
        <v>42</v>
      </c>
    </row>
    <row r="9" spans="1:20" s="109" customFormat="1" ht="15.75">
      <c r="A9" s="261"/>
      <c r="B9" s="261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2"/>
      <c r="P9" s="262"/>
      <c r="Q9" s="260"/>
      <c r="R9" s="260"/>
      <c r="S9" s="260"/>
      <c r="T9" s="108"/>
    </row>
    <row r="10" spans="1:20" s="111" customFormat="1" ht="32.25" thickBot="1">
      <c r="A10" s="263" t="s">
        <v>281</v>
      </c>
      <c r="B10" s="263" t="s">
        <v>142</v>
      </c>
      <c r="C10" s="285">
        <v>88</v>
      </c>
      <c r="D10" s="285"/>
      <c r="E10" s="283"/>
      <c r="F10" s="285"/>
      <c r="G10" s="283"/>
      <c r="H10" s="285">
        <v>816</v>
      </c>
      <c r="I10" s="285"/>
      <c r="J10" s="283"/>
      <c r="K10" s="285">
        <v>3698</v>
      </c>
      <c r="L10" s="285"/>
      <c r="M10" s="283"/>
      <c r="N10" s="285"/>
      <c r="O10" s="285">
        <v>422</v>
      </c>
      <c r="P10" s="285"/>
      <c r="Q10" s="285"/>
      <c r="R10" s="285"/>
      <c r="S10" s="284">
        <f>SUM(C10,H10,K10,O10)</f>
        <v>5024</v>
      </c>
      <c r="T10" s="112" t="e">
        <f>SUM(D10,F10,I10,L10,N10,#REF!,#REF!,P10,Q10)</f>
        <v>#REF!</v>
      </c>
    </row>
    <row r="11" spans="1:19" s="111" customFormat="1" ht="16.5" thickTop="1">
      <c r="A11" s="263"/>
      <c r="B11" s="263"/>
      <c r="C11" s="266"/>
      <c r="D11" s="266"/>
      <c r="E11" s="265"/>
      <c r="F11" s="266"/>
      <c r="G11" s="265"/>
      <c r="H11" s="266"/>
      <c r="I11" s="266"/>
      <c r="J11" s="265"/>
      <c r="K11" s="266"/>
      <c r="L11" s="266"/>
      <c r="M11" s="265"/>
      <c r="N11" s="266"/>
      <c r="O11" s="266"/>
      <c r="P11" s="266"/>
      <c r="Q11" s="266"/>
      <c r="R11" s="266"/>
      <c r="S11" s="266"/>
    </row>
    <row r="12" spans="1:19" s="111" customFormat="1" ht="8.25" customHeight="1">
      <c r="A12" s="253"/>
      <c r="B12" s="253"/>
      <c r="C12" s="266"/>
      <c r="D12" s="266"/>
      <c r="E12" s="265"/>
      <c r="F12" s="266"/>
      <c r="G12" s="265"/>
      <c r="H12" s="266"/>
      <c r="I12" s="266"/>
      <c r="J12" s="265"/>
      <c r="K12" s="266"/>
      <c r="L12" s="266"/>
      <c r="M12" s="265"/>
      <c r="N12" s="266"/>
      <c r="O12" s="266"/>
      <c r="P12" s="266"/>
      <c r="Q12" s="266"/>
      <c r="R12" s="266"/>
      <c r="S12" s="266"/>
    </row>
    <row r="13" spans="1:20" s="111" customFormat="1" ht="15.75">
      <c r="A13" s="253" t="s">
        <v>255</v>
      </c>
      <c r="B13" s="253" t="s">
        <v>145</v>
      </c>
      <c r="C13" s="266"/>
      <c r="D13" s="266"/>
      <c r="E13" s="265"/>
      <c r="F13" s="266"/>
      <c r="G13" s="265"/>
      <c r="H13" s="266"/>
      <c r="I13" s="266"/>
      <c r="J13" s="265"/>
      <c r="K13" s="266"/>
      <c r="L13" s="266"/>
      <c r="M13" s="265"/>
      <c r="N13" s="266"/>
      <c r="O13" s="266"/>
      <c r="P13" s="266"/>
      <c r="Q13" s="266"/>
      <c r="R13" s="266"/>
      <c r="S13" s="266">
        <f>SUM(C13,H13,K13,O13)</f>
        <v>0</v>
      </c>
      <c r="T13" s="111" t="e">
        <f>SUM(D13,F13,I13,L13,N13,#REF!,#REF!,P13,Q13)</f>
        <v>#REF!</v>
      </c>
    </row>
    <row r="14" spans="1:19" s="111" customFormat="1" ht="9.75" customHeight="1">
      <c r="A14" s="253"/>
      <c r="B14" s="253"/>
      <c r="C14" s="266"/>
      <c r="D14" s="266"/>
      <c r="E14" s="265"/>
      <c r="F14" s="266"/>
      <c r="G14" s="265"/>
      <c r="H14" s="266"/>
      <c r="I14" s="266"/>
      <c r="J14" s="265"/>
      <c r="K14" s="266"/>
      <c r="L14" s="266"/>
      <c r="M14" s="265"/>
      <c r="N14" s="266"/>
      <c r="O14" s="266"/>
      <c r="P14" s="266"/>
      <c r="Q14" s="266"/>
      <c r="R14" s="266"/>
      <c r="S14" s="266"/>
    </row>
    <row r="15" spans="1:20" s="111" customFormat="1" ht="15.75">
      <c r="A15" s="267" t="s">
        <v>208</v>
      </c>
      <c r="B15" s="253" t="s">
        <v>166</v>
      </c>
      <c r="C15" s="266"/>
      <c r="D15" s="266"/>
      <c r="E15" s="265"/>
      <c r="F15" s="266"/>
      <c r="G15" s="265"/>
      <c r="H15" s="266"/>
      <c r="I15" s="266"/>
      <c r="J15" s="265"/>
      <c r="K15" s="266"/>
      <c r="L15" s="266"/>
      <c r="M15" s="265"/>
      <c r="N15" s="266"/>
      <c r="O15" s="266">
        <v>354</v>
      </c>
      <c r="P15" s="266"/>
      <c r="Q15" s="266"/>
      <c r="R15" s="266"/>
      <c r="S15" s="264">
        <f>SUM(C15,H15,K15,O15)</f>
        <v>354</v>
      </c>
      <c r="T15" s="110" t="e">
        <f>SUM(D15,F15,I15,L15,N15,#REF!,#REF!,P15,Q15)</f>
        <v>#REF!</v>
      </c>
    </row>
    <row r="16" spans="1:20" s="111" customFormat="1" ht="16.5" thickBot="1">
      <c r="A16" s="263" t="s">
        <v>282</v>
      </c>
      <c r="B16" s="263" t="s">
        <v>144</v>
      </c>
      <c r="C16" s="268">
        <f aca="true" t="shared" si="0" ref="C16:K16">SUM(C10+C13+C15)</f>
        <v>88</v>
      </c>
      <c r="D16" s="268">
        <f t="shared" si="0"/>
        <v>0</v>
      </c>
      <c r="E16" s="268">
        <f t="shared" si="0"/>
        <v>0</v>
      </c>
      <c r="F16" s="268">
        <f t="shared" si="0"/>
        <v>0</v>
      </c>
      <c r="G16" s="268">
        <f t="shared" si="0"/>
        <v>0</v>
      </c>
      <c r="H16" s="268">
        <f t="shared" si="0"/>
        <v>816</v>
      </c>
      <c r="I16" s="268">
        <f t="shared" si="0"/>
        <v>0</v>
      </c>
      <c r="J16" s="268">
        <f t="shared" si="0"/>
        <v>0</v>
      </c>
      <c r="K16" s="268">
        <f t="shared" si="0"/>
        <v>3698</v>
      </c>
      <c r="L16" s="268" t="e">
        <f>SUM(#REF!,#REF!,L13:L15)</f>
        <v>#REF!</v>
      </c>
      <c r="M16" s="268"/>
      <c r="N16" s="268" t="e">
        <f>SUM(#REF!,#REF!,N13:N15)</f>
        <v>#REF!</v>
      </c>
      <c r="O16" s="268">
        <f>SUM(O10+O13+O15)</f>
        <v>776</v>
      </c>
      <c r="P16" s="268" t="e">
        <f>SUM(#REF!,#REF!,P13:P15)</f>
        <v>#REF!</v>
      </c>
      <c r="Q16" s="268" t="e">
        <f>SUM(#REF!,#REF!,Q13:Q15)</f>
        <v>#REF!</v>
      </c>
      <c r="R16" s="268"/>
      <c r="S16" s="284">
        <f>SUM(C16,H16,K16,O16)</f>
        <v>5378</v>
      </c>
      <c r="T16" s="114" t="e">
        <f>SUM(#REF!,#REF!,#REF!,T13:T15)</f>
        <v>#REF!</v>
      </c>
    </row>
    <row r="17" spans="1:20" s="111" customFormat="1" ht="31.5" customHeight="1" thickTop="1">
      <c r="A17" s="267" t="s">
        <v>207</v>
      </c>
      <c r="B17" s="253"/>
      <c r="C17" s="266"/>
      <c r="D17" s="266"/>
      <c r="E17" s="265"/>
      <c r="F17" s="266"/>
      <c r="G17" s="265"/>
      <c r="H17" s="266"/>
      <c r="I17" s="266"/>
      <c r="J17" s="265"/>
      <c r="K17" s="266"/>
      <c r="L17" s="266"/>
      <c r="M17" s="265"/>
      <c r="N17" s="266"/>
      <c r="O17" s="266"/>
      <c r="P17" s="266"/>
      <c r="Q17" s="266"/>
      <c r="R17" s="266"/>
      <c r="S17" s="266">
        <f>O17</f>
        <v>0</v>
      </c>
      <c r="T17" s="113"/>
    </row>
    <row r="18" spans="1:20" s="111" customFormat="1" ht="16.5" thickBot="1">
      <c r="A18" s="269" t="s">
        <v>283</v>
      </c>
      <c r="B18" s="269" t="s">
        <v>143</v>
      </c>
      <c r="C18" s="268">
        <f>SUM(C17)</f>
        <v>0</v>
      </c>
      <c r="D18" s="268" t="e">
        <f>SUM(#REF!)</f>
        <v>#REF!</v>
      </c>
      <c r="E18" s="285"/>
      <c r="F18" s="268" t="e">
        <f>SUM(#REF!)</f>
        <v>#REF!</v>
      </c>
      <c r="G18" s="285"/>
      <c r="H18" s="268">
        <f>SUM(H17)</f>
        <v>0</v>
      </c>
      <c r="I18" s="268" t="e">
        <f>SUM(#REF!)</f>
        <v>#REF!</v>
      </c>
      <c r="J18" s="285"/>
      <c r="K18" s="268">
        <f>SUM(K17)</f>
        <v>0</v>
      </c>
      <c r="L18" s="268" t="e">
        <f>SUM(#REF!)</f>
        <v>#REF!</v>
      </c>
      <c r="M18" s="285"/>
      <c r="N18" s="268" t="e">
        <f>SUM(#REF!)</f>
        <v>#REF!</v>
      </c>
      <c r="O18" s="268">
        <f>SUM(O17)</f>
        <v>0</v>
      </c>
      <c r="P18" s="268" t="e">
        <f>SUM(#REF!)</f>
        <v>#REF!</v>
      </c>
      <c r="Q18" s="268" t="e">
        <f>SUM(#REF!)</f>
        <v>#REF!</v>
      </c>
      <c r="R18" s="285"/>
      <c r="S18" s="268">
        <f>SUM(S17)</f>
        <v>0</v>
      </c>
      <c r="T18" s="115" t="e">
        <f>SUM(D18,F18,I18,L18,N18,#REF!,#REF!,P18,Q18)</f>
        <v>#REF!</v>
      </c>
    </row>
    <row r="19" spans="1:19" s="111" customFormat="1" ht="9.75" customHeight="1" thickTop="1">
      <c r="A19" s="253"/>
      <c r="B19" s="253" t="s">
        <v>165</v>
      </c>
      <c r="C19" s="266"/>
      <c r="D19" s="266"/>
      <c r="E19" s="265"/>
      <c r="F19" s="266"/>
      <c r="G19" s="265"/>
      <c r="H19" s="266"/>
      <c r="I19" s="266"/>
      <c r="J19" s="265"/>
      <c r="K19" s="266"/>
      <c r="L19" s="266"/>
      <c r="M19" s="265"/>
      <c r="N19" s="266"/>
      <c r="O19" s="266"/>
      <c r="P19" s="266"/>
      <c r="Q19" s="266"/>
      <c r="R19" s="266"/>
      <c r="S19" s="266"/>
    </row>
    <row r="20" spans="1:20" s="111" customFormat="1" ht="15.75">
      <c r="A20" s="253" t="s">
        <v>255</v>
      </c>
      <c r="B20" s="267"/>
      <c r="C20" s="266"/>
      <c r="D20" s="266"/>
      <c r="E20" s="265"/>
      <c r="F20" s="266"/>
      <c r="G20" s="265"/>
      <c r="H20" s="266"/>
      <c r="I20" s="266"/>
      <c r="J20" s="265"/>
      <c r="K20" s="266"/>
      <c r="L20" s="266"/>
      <c r="M20" s="265"/>
      <c r="N20" s="266"/>
      <c r="O20" s="266">
        <v>3</v>
      </c>
      <c r="P20" s="266"/>
      <c r="Q20" s="266"/>
      <c r="R20" s="266"/>
      <c r="S20" s="266">
        <f>SUM(C20,H20,K20,O20)</f>
        <v>3</v>
      </c>
      <c r="T20" s="111" t="e">
        <f>SUM(D20,F20,I20,L20,N20,#REF!,#REF!,P20,Q20)</f>
        <v>#REF!</v>
      </c>
    </row>
    <row r="21" spans="1:19" s="111" customFormat="1" ht="10.5" customHeight="1">
      <c r="A21" s="253"/>
      <c r="B21" s="267" t="s">
        <v>145</v>
      </c>
      <c r="C21" s="266"/>
      <c r="D21" s="266"/>
      <c r="E21" s="265"/>
      <c r="F21" s="266"/>
      <c r="G21" s="265"/>
      <c r="H21" s="266"/>
      <c r="I21" s="266"/>
      <c r="J21" s="265"/>
      <c r="K21" s="266"/>
      <c r="L21" s="266"/>
      <c r="M21" s="265"/>
      <c r="N21" s="266"/>
      <c r="O21" s="266"/>
      <c r="P21" s="266"/>
      <c r="Q21" s="266"/>
      <c r="R21" s="266"/>
      <c r="S21" s="266"/>
    </row>
    <row r="22" spans="1:20" s="111" customFormat="1" ht="16.5" thickBot="1">
      <c r="A22" s="263" t="s">
        <v>282</v>
      </c>
      <c r="B22" s="270" t="s">
        <v>167</v>
      </c>
      <c r="C22" s="268">
        <f>SUM(C16,C17,,C20:C21)</f>
        <v>88</v>
      </c>
      <c r="D22" s="268" t="e">
        <f>SUM(D16,D18,#REF!,D20:D21)</f>
        <v>#REF!</v>
      </c>
      <c r="E22" s="283"/>
      <c r="F22" s="268" t="e">
        <f>SUM(F16,F18,#REF!,F20:F21)</f>
        <v>#REF!</v>
      </c>
      <c r="G22" s="283"/>
      <c r="H22" s="268">
        <f>SUM(H16,H17,,H20:H21)</f>
        <v>816</v>
      </c>
      <c r="I22" s="268" t="e">
        <f>SUM(I16,I18,#REF!,I20:I21)</f>
        <v>#REF!</v>
      </c>
      <c r="J22" s="283"/>
      <c r="K22" s="268">
        <f>SUM(K16,K17,,K20:K21)</f>
        <v>3698</v>
      </c>
      <c r="L22" s="268" t="e">
        <f>SUM(L16,L18,#REF!,L20:L21)</f>
        <v>#REF!</v>
      </c>
      <c r="M22" s="283"/>
      <c r="N22" s="268" t="e">
        <f>SUM(N16,N18,#REF!,N20:N21)</f>
        <v>#REF!</v>
      </c>
      <c r="O22" s="268">
        <f>SUM(O16,O17,,O20:O21)</f>
        <v>779</v>
      </c>
      <c r="P22" s="268" t="e">
        <f>SUM(P16,P18,#REF!,P20:P21)</f>
        <v>#REF!</v>
      </c>
      <c r="Q22" s="268" t="e">
        <f>SUM(Q16,Q17,,Q20:Q21)</f>
        <v>#REF!</v>
      </c>
      <c r="R22" s="268"/>
      <c r="S22" s="268">
        <f>SUM(C22+H22+K22+O22)</f>
        <v>5381</v>
      </c>
      <c r="T22" s="114" t="e">
        <f>SUM(D22,F22,I22,L22,N22,#REF!,#REF!,P22,Q22)</f>
        <v>#REF!</v>
      </c>
    </row>
    <row r="23" spans="1:19" s="111" customFormat="1" ht="16.5" thickTop="1">
      <c r="A23" s="263"/>
      <c r="B23" s="263"/>
      <c r="C23" s="266"/>
      <c r="D23" s="266"/>
      <c r="E23" s="265"/>
      <c r="F23" s="266"/>
      <c r="G23" s="265"/>
      <c r="H23" s="266"/>
      <c r="I23" s="266"/>
      <c r="J23" s="265"/>
      <c r="K23" s="266"/>
      <c r="L23" s="266"/>
      <c r="M23" s="265"/>
      <c r="N23" s="266"/>
      <c r="O23" s="265"/>
      <c r="P23" s="265"/>
      <c r="Q23" s="266"/>
      <c r="R23" s="266"/>
      <c r="S23" s="266"/>
    </row>
    <row r="24" spans="1:19" s="111" customFormat="1" ht="15.75" hidden="1">
      <c r="A24" s="257" t="s">
        <v>3</v>
      </c>
      <c r="B24" s="263"/>
      <c r="C24" s="297" t="s">
        <v>266</v>
      </c>
      <c r="D24" s="295"/>
      <c r="E24" s="296"/>
      <c r="F24" s="295"/>
      <c r="G24" s="296"/>
      <c r="H24" s="297" t="s">
        <v>268</v>
      </c>
      <c r="I24" s="295"/>
      <c r="J24" s="296"/>
      <c r="K24" s="297" t="s">
        <v>268</v>
      </c>
      <c r="L24" s="295"/>
      <c r="M24" s="296"/>
      <c r="N24" s="295"/>
      <c r="O24" s="298" t="s">
        <v>267</v>
      </c>
      <c r="P24" s="296"/>
      <c r="Q24" s="295"/>
      <c r="R24" s="295"/>
      <c r="S24" s="295"/>
    </row>
    <row r="25" spans="1:19" s="111" customFormat="1" ht="15.75">
      <c r="A25" s="263"/>
      <c r="B25" s="263"/>
      <c r="C25" s="266"/>
      <c r="D25" s="266"/>
      <c r="E25" s="265"/>
      <c r="F25" s="266"/>
      <c r="G25" s="265"/>
      <c r="H25" s="266"/>
      <c r="I25" s="266"/>
      <c r="J25" s="265"/>
      <c r="K25" s="266"/>
      <c r="L25" s="266"/>
      <c r="M25" s="265"/>
      <c r="N25" s="266"/>
      <c r="O25" s="265"/>
      <c r="P25" s="265"/>
      <c r="Q25" s="266"/>
      <c r="R25" s="266"/>
      <c r="S25" s="266"/>
    </row>
    <row r="26" spans="1:19" s="111" customFormat="1" ht="15.75">
      <c r="A26" s="263"/>
      <c r="B26" s="263"/>
      <c r="C26" s="266"/>
      <c r="D26" s="266"/>
      <c r="E26" s="265"/>
      <c r="F26" s="266"/>
      <c r="G26" s="265"/>
      <c r="H26" s="266"/>
      <c r="I26" s="266"/>
      <c r="J26" s="265"/>
      <c r="K26" s="266"/>
      <c r="L26" s="266"/>
      <c r="M26" s="265"/>
      <c r="N26" s="266"/>
      <c r="O26" s="265"/>
      <c r="P26" s="265"/>
      <c r="Q26" s="266"/>
      <c r="R26" s="266"/>
      <c r="S26" s="266"/>
    </row>
    <row r="27" spans="1:19" s="111" customFormat="1" ht="15.75">
      <c r="A27" s="263"/>
      <c r="B27" s="263"/>
      <c r="C27" s="266"/>
      <c r="D27" s="266"/>
      <c r="E27" s="265"/>
      <c r="F27" s="266"/>
      <c r="G27" s="265"/>
      <c r="H27" s="266"/>
      <c r="I27" s="266"/>
      <c r="J27" s="265"/>
      <c r="K27" s="266"/>
      <c r="L27" s="266"/>
      <c r="M27" s="265"/>
      <c r="N27" s="266"/>
      <c r="O27" s="265"/>
      <c r="P27" s="265"/>
      <c r="Q27" s="266"/>
      <c r="R27" s="266"/>
      <c r="S27" s="266"/>
    </row>
    <row r="28" spans="1:20" s="116" customFormat="1" ht="15.75">
      <c r="A28" s="164" t="s">
        <v>280</v>
      </c>
      <c r="B28" s="168"/>
      <c r="C28" s="271"/>
      <c r="D28" s="271"/>
      <c r="E28" s="271"/>
      <c r="F28" s="271"/>
      <c r="G28" s="271"/>
      <c r="H28" s="272"/>
      <c r="I28" s="272"/>
      <c r="J28" s="273"/>
      <c r="K28" s="272"/>
      <c r="L28" s="274"/>
      <c r="M28" s="274"/>
      <c r="N28" s="274"/>
      <c r="O28" s="274"/>
      <c r="P28" s="274"/>
      <c r="Q28" s="274"/>
      <c r="R28" s="274"/>
      <c r="S28" s="275"/>
      <c r="T28" s="117"/>
    </row>
    <row r="29" spans="1:20" s="116" customFormat="1" ht="15.75">
      <c r="A29" s="276"/>
      <c r="B29" s="168" t="s">
        <v>224</v>
      </c>
      <c r="C29" s="272"/>
      <c r="D29" s="272"/>
      <c r="E29" s="272"/>
      <c r="F29" s="272"/>
      <c r="G29" s="272"/>
      <c r="H29" s="272"/>
      <c r="I29" s="272"/>
      <c r="J29" s="273"/>
      <c r="K29" s="272"/>
      <c r="L29" s="274"/>
      <c r="M29" s="274"/>
      <c r="N29" s="274"/>
      <c r="O29" s="274"/>
      <c r="P29" s="274"/>
      <c r="Q29" s="274"/>
      <c r="R29" s="274"/>
      <c r="S29" s="275"/>
      <c r="T29" s="117"/>
    </row>
    <row r="30" spans="1:20" s="118" customFormat="1" ht="15.75">
      <c r="A30" s="173"/>
      <c r="B30" s="173"/>
      <c r="C30" s="277"/>
      <c r="D30" s="277"/>
      <c r="E30" s="277"/>
      <c r="F30" s="277"/>
      <c r="G30" s="277"/>
      <c r="H30" s="277"/>
      <c r="I30" s="277"/>
      <c r="J30" s="277"/>
      <c r="K30" s="277"/>
      <c r="L30" s="265"/>
      <c r="M30" s="277"/>
      <c r="N30" s="265"/>
      <c r="O30" s="277"/>
      <c r="P30" s="265"/>
      <c r="Q30" s="265"/>
      <c r="R30" s="265"/>
      <c r="S30" s="266"/>
      <c r="T30" s="111"/>
    </row>
    <row r="31" spans="1:19" s="84" customFormat="1" ht="15.75">
      <c r="A31" s="169" t="s">
        <v>206</v>
      </c>
      <c r="B31" s="127" t="s">
        <v>223</v>
      </c>
      <c r="C31" s="235"/>
      <c r="D31" s="235"/>
      <c r="E31" s="236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</row>
    <row r="32" spans="1:19" s="84" customFormat="1" ht="15.75">
      <c r="A32" s="171" t="s">
        <v>240</v>
      </c>
      <c r="B32" s="237"/>
      <c r="C32" s="235"/>
      <c r="D32" s="235"/>
      <c r="E32" s="236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</row>
    <row r="33" spans="1:19" s="84" customFormat="1" ht="15.75">
      <c r="A33" s="172"/>
      <c r="B33" s="238"/>
      <c r="C33" s="235"/>
      <c r="D33" s="235"/>
      <c r="E33" s="236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</row>
    <row r="34" spans="1:19" s="84" customFormat="1" ht="15.75">
      <c r="A34" s="169" t="s">
        <v>7</v>
      </c>
      <c r="B34" s="173" t="s">
        <v>117</v>
      </c>
      <c r="C34" s="235"/>
      <c r="D34" s="235"/>
      <c r="E34" s="236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</row>
    <row r="35" spans="1:19" s="84" customFormat="1" ht="15.75">
      <c r="A35" s="171" t="s">
        <v>244</v>
      </c>
      <c r="B35" s="237"/>
      <c r="C35" s="235"/>
      <c r="D35" s="235"/>
      <c r="E35" s="236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</row>
    <row r="36" spans="1:19" ht="15.75">
      <c r="A36" s="173"/>
      <c r="B36" s="127"/>
      <c r="C36" s="249"/>
      <c r="D36" s="249"/>
      <c r="E36" s="249"/>
      <c r="F36" s="249"/>
      <c r="G36" s="249"/>
      <c r="H36" s="249"/>
      <c r="I36" s="249"/>
      <c r="J36" s="249"/>
      <c r="K36" s="249"/>
      <c r="L36" s="279"/>
      <c r="M36" s="249"/>
      <c r="N36" s="279"/>
      <c r="O36" s="249"/>
      <c r="P36" s="279"/>
      <c r="Q36" s="279"/>
      <c r="R36" s="279"/>
      <c r="S36" s="280"/>
    </row>
    <row r="37" spans="1:19" ht="15.75">
      <c r="A37" s="172"/>
      <c r="B37" s="172"/>
      <c r="C37" s="249"/>
      <c r="D37" s="249"/>
      <c r="E37" s="249"/>
      <c r="F37" s="249"/>
      <c r="G37" s="249"/>
      <c r="H37" s="249"/>
      <c r="I37" s="249"/>
      <c r="J37" s="249"/>
      <c r="K37" s="249"/>
      <c r="L37" s="279"/>
      <c r="M37" s="249"/>
      <c r="N37" s="279"/>
      <c r="O37" s="249"/>
      <c r="P37" s="279"/>
      <c r="Q37" s="279"/>
      <c r="R37" s="279"/>
      <c r="S37" s="280"/>
    </row>
    <row r="38" spans="1:19" ht="15.75">
      <c r="A38" s="172"/>
      <c r="B38" s="172"/>
      <c r="C38" s="249"/>
      <c r="D38" s="249"/>
      <c r="E38" s="249"/>
      <c r="F38" s="249"/>
      <c r="G38" s="249"/>
      <c r="H38" s="249"/>
      <c r="I38" s="249"/>
      <c r="J38" s="249"/>
      <c r="K38" s="249"/>
      <c r="L38" s="279"/>
      <c r="M38" s="249"/>
      <c r="N38" s="279"/>
      <c r="O38" s="249"/>
      <c r="P38" s="279"/>
      <c r="Q38" s="279"/>
      <c r="R38" s="279"/>
      <c r="S38" s="280"/>
    </row>
    <row r="39" spans="1:19" ht="15.75">
      <c r="A39" s="172"/>
      <c r="B39" s="172"/>
      <c r="C39" s="249"/>
      <c r="D39" s="249"/>
      <c r="E39" s="249"/>
      <c r="F39" s="249"/>
      <c r="G39" s="249"/>
      <c r="H39" s="249"/>
      <c r="I39" s="249"/>
      <c r="J39" s="249"/>
      <c r="K39" s="249"/>
      <c r="L39" s="279"/>
      <c r="M39" s="249"/>
      <c r="N39" s="279"/>
      <c r="O39" s="249"/>
      <c r="P39" s="279"/>
      <c r="Q39" s="279"/>
      <c r="R39" s="279"/>
      <c r="S39" s="280"/>
    </row>
    <row r="40" spans="1:19" ht="15.75">
      <c r="A40" s="173"/>
      <c r="B40" s="173"/>
      <c r="C40" s="249"/>
      <c r="D40" s="249"/>
      <c r="E40" s="249"/>
      <c r="F40" s="249"/>
      <c r="G40" s="249"/>
      <c r="H40" s="249"/>
      <c r="I40" s="249"/>
      <c r="J40" s="249"/>
      <c r="K40" s="249"/>
      <c r="L40" s="279"/>
      <c r="M40" s="249"/>
      <c r="N40" s="279"/>
      <c r="O40" s="249"/>
      <c r="P40" s="279"/>
      <c r="Q40" s="279"/>
      <c r="R40" s="279"/>
      <c r="S40" s="280"/>
    </row>
    <row r="41" spans="1:19" ht="15.75">
      <c r="A41" s="173"/>
      <c r="B41" s="173"/>
      <c r="C41" s="249"/>
      <c r="D41" s="249"/>
      <c r="E41" s="249"/>
      <c r="F41" s="249"/>
      <c r="G41" s="249"/>
      <c r="H41" s="249"/>
      <c r="I41" s="249"/>
      <c r="J41" s="249"/>
      <c r="K41" s="249"/>
      <c r="L41" s="279"/>
      <c r="M41" s="249"/>
      <c r="N41" s="279"/>
      <c r="O41" s="249"/>
      <c r="P41" s="279"/>
      <c r="Q41" s="279"/>
      <c r="R41" s="279"/>
      <c r="S41" s="280"/>
    </row>
    <row r="42" spans="1:19" ht="15.75">
      <c r="A42" s="281"/>
      <c r="B42" s="281"/>
      <c r="C42" s="249"/>
      <c r="D42" s="249"/>
      <c r="E42" s="249"/>
      <c r="F42" s="249"/>
      <c r="G42" s="249"/>
      <c r="H42" s="249"/>
      <c r="I42" s="249"/>
      <c r="J42" s="249"/>
      <c r="K42" s="249"/>
      <c r="L42" s="279"/>
      <c r="M42" s="249"/>
      <c r="N42" s="279"/>
      <c r="O42" s="249"/>
      <c r="P42" s="279"/>
      <c r="Q42" s="279"/>
      <c r="R42" s="279"/>
      <c r="S42" s="280"/>
    </row>
    <row r="43" spans="1:19" ht="15.75">
      <c r="A43" s="282"/>
      <c r="B43" s="282"/>
      <c r="C43" s="249"/>
      <c r="D43" s="249"/>
      <c r="E43" s="249"/>
      <c r="F43" s="249"/>
      <c r="G43" s="249"/>
      <c r="H43" s="249"/>
      <c r="I43" s="249"/>
      <c r="J43" s="249"/>
      <c r="K43" s="249"/>
      <c r="L43" s="279"/>
      <c r="M43" s="249"/>
      <c r="N43" s="279"/>
      <c r="O43" s="249"/>
      <c r="P43" s="279"/>
      <c r="Q43" s="279"/>
      <c r="R43" s="279"/>
      <c r="S43" s="280"/>
    </row>
    <row r="44" spans="1:2" ht="15">
      <c r="A44" s="122"/>
      <c r="B44" s="122"/>
    </row>
    <row r="53" spans="1:2" ht="15">
      <c r="A53" s="123"/>
      <c r="B53" s="123"/>
    </row>
  </sheetData>
  <sheetProtection/>
  <mergeCells count="17">
    <mergeCell ref="T6:T7"/>
    <mergeCell ref="P6:P7"/>
    <mergeCell ref="O6:O7"/>
    <mergeCell ref="Q6:Q7"/>
    <mergeCell ref="N6:N7"/>
    <mergeCell ref="S6:S7"/>
    <mergeCell ref="H3:H4"/>
    <mergeCell ref="I3:I4"/>
    <mergeCell ref="K3:K4"/>
    <mergeCell ref="L3:L4"/>
    <mergeCell ref="H6:H7"/>
    <mergeCell ref="I6:I7"/>
    <mergeCell ref="K6:K7"/>
    <mergeCell ref="C6:C7"/>
    <mergeCell ref="D6:D7"/>
    <mergeCell ref="F6:F7"/>
    <mergeCell ref="L6:L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Агов</cp:lastModifiedBy>
  <cp:lastPrinted>2012-02-29T08:11:13Z</cp:lastPrinted>
  <dcterms:created xsi:type="dcterms:W3CDTF">2003-02-07T14:36:34Z</dcterms:created>
  <dcterms:modified xsi:type="dcterms:W3CDTF">2012-02-29T08:11:17Z</dcterms:modified>
  <cp:category/>
  <cp:version/>
  <cp:contentType/>
  <cp:contentStatus/>
</cp:coreProperties>
</file>