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Справка 6" sheetId="11" r:id="rId11"/>
    <sheet name="Справка 7" sheetId="12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<sst xmlns="http://schemas.openxmlformats.org/spreadsheetml/2006/main" count="2352" uniqueCount="990">
  <si>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</si>
  <si>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</si>
  <si>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</si>
  <si>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</si>
  <si>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</si>
  <si>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</si>
  <si>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</si>
  <si>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</si>
  <si>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</si>
  <si>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</si>
  <si>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</si>
  <si>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</si>
  <si>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</si>
  <si>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</si>
  <si>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</si>
  <si>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</si>
  <si>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</si>
  <si>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</si>
  <si>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</si>
  <si>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</si>
  <si>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</si>
  <si>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</si>
  <si>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</si>
  <si>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</si>
  <si>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</si>
  <si>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</si>
  <si>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</si>
  <si>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</si>
  <si>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</si>
  <si>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</si>
  <si>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</si>
  <si>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</si>
  <si>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</si>
  <si>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</si>
  <si>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</si>
  <si>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</si>
  <si>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</si>
  <si>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</si>
  <si>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</si>
  <si>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</si>
  <si>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</si>
  <si>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</si>
  <si>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</si>
  <si>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</si>
  <si>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</si>
  <si>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</si>
  <si>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</si>
  <si>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</si>
  <si>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</si>
  <si>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</si>
  <si>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</si>
  <si>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</si>
  <si>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</si>
  <si>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</si>
  <si>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</si>
  <si>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</si>
  <si>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</si>
  <si>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</si>
  <si>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</si>
  <si>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</si>
  <si>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</si>
  <si>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</si>
  <si>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</si>
  <si>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</si>
  <si>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</si>
  <si>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</si>
  <si>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</si>
  <si>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</si>
  <si>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</si>
  <si>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</si>
  <si>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</si>
  <si>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</si>
  <si>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</si>
  <si>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</si>
  <si>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</si>
  <si>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</si>
  <si>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</si>
  <si>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</si>
  <si>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</si>
  <si>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</si>
  <si>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</si>
  <si>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</si>
  <si>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</si>
  <si>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</si>
  <si>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</si>
  <si>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</si>
  <si>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</si>
  <si>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</si>
  <si>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</si>
  <si>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</si>
  <si>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</si>
  <si>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</si>
  <si>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</si>
  <si>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</si>
  <si>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</si>
  <si>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</si>
  <si>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</si>
  <si>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</si>
  <si>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</si>
  <si>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</si>
  <si>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</si>
  <si>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</si>
  <si>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</si>
  <si>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</si>
  <si>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</si>
  <si>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</si>
  <si>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</si>
  <si>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</si>
  <si>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</si>
  <si>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</si>
  <si>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</si>
  <si>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</si>
  <si>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</si>
  <si>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</si>
  <si>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</si>
  <si>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</si>
  <si>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</si>
  <si>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</si>
  <si>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</si>
  <si>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</si>
  <si>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</si>
  <si>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</si>
  <si>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</si>
  <si>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</si>
  <si>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</si>
  <si>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</si>
  <si>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</si>
  <si>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</si>
  <si>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</si>
  <si>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</si>
  <si>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</si>
  <si>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</si>
  <si>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</si>
  <si>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</si>
  <si>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</si>
  <si>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</si>
  <si>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</si>
  <si>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</si>
  <si>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</si>
  <si>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</si>
  <si>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</si>
  <si>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</si>
  <si>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</si>
  <si>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</si>
  <si>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</si>
  <si>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</si>
  <si>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</si>
  <si>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</si>
  <si>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</si>
  <si>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</si>
  <si>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</si>
  <si>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</si>
  <si>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</si>
  <si>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</si>
  <si>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</si>
  <si>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</si>
  <si>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</si>
  <si>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</si>
  <si>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</si>
  <si>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</si>
  <si>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</si>
  <si>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</si>
  <si>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</si>
  <si>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</si>
  <si>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</si>
  <si>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</si>
  <si>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</si>
  <si>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</si>
  <si>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</si>
  <si>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</si>
  <si>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</si>
  <si>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</si>
  <si>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</si>
  <si>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</si>
  <si>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</si>
  <si>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</si>
  <si>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</si>
  <si>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</si>
  <si>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</si>
  <si>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</si>
  <si>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</si>
  <si>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</si>
  <si>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</si>
  <si>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</si>
  <si>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</si>
  <si>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</si>
  <si>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</si>
  <si>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</si>
  <si>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</si>
  <si>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</si>
  <si>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</si>
  <si>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</si>
  <si>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</si>
  <si>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</si>
  <si>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</si>
  <si>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</si>
  <si>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</si>
  <si>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</si>
  <si>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</si>
  <si>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</si>
  <si>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</si>
  <si>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</si>
  <si>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</si>
  <si>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</si>
  <si>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</si>
  <si>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</si>
  <si>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</si>
  <si>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</si>
  <si>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</si>
  <si>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</si>
  <si>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</si>
  <si>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</si>
  <si>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</si>
  <si>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</si>
  <si>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</si>
  <si>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</si>
  <si>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</si>
  <si>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</si>
  <si>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</si>
  <si>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</si>
  <si>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</si>
  <si>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</si>
  <si>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</si>
  <si>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</si>
  <si>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</si>
  <si>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</si>
  <si>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</si>
  <si>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</si>
  <si>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</si>
  <si>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</si>
  <si>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</si>
  <si>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</si>
  <si>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</si>
  <si>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</si>
  <si>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</si>
  <si>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</si>
  <si>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</si>
  <si>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</si>
  <si>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</si>
  <si>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</si>
  <si>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</si>
  <si>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</si>
  <si>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</si>
  <si>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</si>
  <si>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</si>
  <si>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</si>
  <si>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</si>
  <si>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</si>
  <si>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</si>
  <si>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</si>
  <si>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</si>
  <si>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</si>
  <si>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</si>
  <si>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</si>
  <si>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</si>
  <si>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</si>
  <si>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</si>
  <si>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</si>
  <si>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</si>
  <si>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</si>
  <si>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</si>
  <si>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</si>
  <si>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</si>
  <si>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</si>
  <si>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</si>
  <si>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</si>
  <si>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</si>
  <si>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</si>
  <si>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</si>
  <si>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</si>
  <si>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</si>
  <si>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</si>
  <si>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</si>
  <si>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</si>
  <si>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</si>
  <si>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</si>
  <si>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</si>
  <si>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</si>
  <si>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</si>
  <si>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</si>
  <si>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</si>
  <si>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</si>
  <si>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</si>
  <si>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</si>
  <si>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</si>
  <si>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</si>
  <si>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</si>
  <si>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</si>
  <si>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</si>
  <si>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</si>
  <si>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</si>
  <si>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</si>
  <si>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</si>
  <si>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</si>
  <si>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</si>
  <si>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</si>
  <si>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</si>
  <si>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</si>
  <si>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</si>
  <si>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</si>
  <si>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</si>
  <si>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</si>
  <si>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</si>
  <si>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</si>
  <si>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</si>
  <si>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</si>
  <si>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</si>
  <si>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</si>
  <si>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</si>
  <si>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</si>
  <si>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</si>
  <si>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</si>
  <si>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</si>
  <si>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</si>
  <si>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</si>
  <si>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</si>
  <si>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</si>
  <si>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</si>
  <si>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</si>
  <si>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</si>
  <si>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</si>
  <si>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</si>
  <si>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</si>
  <si>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</si>
  <si>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</si>
  <si>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</si>
  <si>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</si>
  <si>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</si>
  <si>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</si>
  <si>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</si>
  <si>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</si>
  <si>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</si>
  <si>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</si>
  <si>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</si>
  <si>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</si>
  <si>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</si>
  <si>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</si>
  <si>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</si>
  <si>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</si>
  <si>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</si>
  <si>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</si>
  <si>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</si>
  <si>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</si>
  <si>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</si>
  <si>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</si>
  <si>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</si>
  <si>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</si>
  <si>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</si>
  <si>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</si>
  <si>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</si>
  <si>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</si>
  <si>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</si>
  <si>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</si>
  <si>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</si>
  <si>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</si>
  <si>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</si>
  <si>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</si>
  <si>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</si>
  <si>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</si>
  <si>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</si>
  <si>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</si>
  <si>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</si>
  <si>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</si>
  <si>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</si>
  <si>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</si>
  <si>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</si>
  <si>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</si>
  <si>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</si>
  <si>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</si>
  <si>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</si>
  <si>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</si>
  <si>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</si>
  <si>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</si>
  <si>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</si>
  <si>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</si>
  <si>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</si>
  <si>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</si>
  <si>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</si>
  <si>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</si>
  <si>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</si>
  <si>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</si>
  <si>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</si>
  <si>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</si>
  <si>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</si>
  <si>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</si>
  <si>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</si>
  <si>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</si>
  <si>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</si>
  <si>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</si>
  <si>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</si>
  <si>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</si>
  <si>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</si>
  <si>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</si>
  <si>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</si>
  <si>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</si>
  <si>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</si>
  <si>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</si>
  <si>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</si>
  <si>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</si>
  <si>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</si>
  <si>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</si>
  <si>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</si>
  <si>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</si>
  <si>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</si>
  <si>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</si>
  <si>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</si>
  <si>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</si>
  <si>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</si>
  <si>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</si>
  <si>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</si>
  <si>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</si>
  <si>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</si>
  <si>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</si>
  <si>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</si>
  <si>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</si>
  <si>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</si>
  <si>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</si>
  <si>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</si>
  <si>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</si>
  <si>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</si>
  <si>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</si>
  <si>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</si>
  <si>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</si>
  <si>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</si>
  <si>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</si>
  <si>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</si>
  <si>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</si>
  <si>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</si>
  <si>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</si>
  <si>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</si>
  <si>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</si>
  <si>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</si>
  <si>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</si>
  <si>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</si>
  <si>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</si>
  <si>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</si>
  <si>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</si>
  <si>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</si>
  <si>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</si>
  <si>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</si>
  <si>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</si>
  <si>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</si>
  <si>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</si>
  <si>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</si>
  <si>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</si>
  <si>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</si>
  <si>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</si>
  <si>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</si>
  <si>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</si>
  <si>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</si>
  <si>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</si>
  <si>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</si>
  <si>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</si>
  <si>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</si>
  <si>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</si>
  <si>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</si>
  <si>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</si>
  <si>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</si>
  <si>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</si>
  <si>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</si>
  <si>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</si>
  <si>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</si>
  <si>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</si>
  <si>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</si>
  <si>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</si>
  <si>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</si>
  <si>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</si>
  <si>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</si>
  <si>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</si>
  <si>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</si>
  <si>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</si>
  <si>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</si>
  <si>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</si>
  <si>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</si>
  <si>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</si>
  <si>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</si>
  <si>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</si>
  <si>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</si>
  <si>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</si>
  <si>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</si>
  <si>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</si>
  <si>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</si>
  <si>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</si>
  <si>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</si>
  <si>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</si>
  <si>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</si>
  <si>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</si>
  <si>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</si>
  <si>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</si>
  <si>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</si>
  <si>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</si>
  <si>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</si>
  <si>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</si>
  <si>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</si>
  <si>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</si>
  <si>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</si>
  <si>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</si>
  <si>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</si>
  <si>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</si>
  <si>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</si>
  <si>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</si>
  <si>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</si>
  <si>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</si>
  <si>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</si>
  <si>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</si>
  <si>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</si>
  <si>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</si>
  <si>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</si>
  <si>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</si>
  <si>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</si>
  <si>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</si>
  <si>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</si>
  <si>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</si>
  <si>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</si>
  <si>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</si>
  <si>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</si>
  <si>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</si>
  <si>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</si>
  <si>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</si>
  <si>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</si>
  <si>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</si>
  <si>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</si>
  <si>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</si>
  <si>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</si>
  <si>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</si>
  <si>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</si>
  <si>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</si>
  <si>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</si>
  <si>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</si>
  <si>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</si>
  <si>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</si>
  <si>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</si>
  <si>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</si>
  <si>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</si>
  <si>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</si>
  <si>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</si>
  <si>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</si>
  <si>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</si>
  <si>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</si>
  <si>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</si>
  <si>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</si>
  <si>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</si>
  <si>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</si>
  <si>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</si>
  <si>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</si>
  <si>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</si>
  <si>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</si>
  <si>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</si>
  <si>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</si>
  <si>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</si>
  <si>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</si>
  <si>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</si>
  <si>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</si>
  <si>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</si>
  <si>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</si>
  <si>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</si>
  <si>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</si>
  <si>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</si>
  <si>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</si>
  <si>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</si>
  <si>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</si>
  <si>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</si>
  <si>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</si>
  <si>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</si>
  <si>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</si>
  <si>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</si>
  <si>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</si>
  <si>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</si>
  <si>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</si>
  <si>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</si>
  <si>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</si>
  <si>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</si>
  <si>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</si>
  <si>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</si>
  <si>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</si>
  <si>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</si>
  <si>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</si>
  <si>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</si>
  <si>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</si>
  <si>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</si>
  <si>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</si>
  <si>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</si>
  <si>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</si>
  <si>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</si>
  <si>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</si>
  <si>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</si>
  <si>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</si>
  <si>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</si>
  <si>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</si>
  <si>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</si>
  <si>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</si>
  <si>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</si>
  <si>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</si>
  <si>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</si>
  <si>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</si>
  <si>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</si>
  <si>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</si>
  <si>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</si>
  <si>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</si>
  <si>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</si>
  <si>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</si>
  <si>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</si>
  <si>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</si>
  <si>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</si>
  <si>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</si>
  <si>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</si>
  <si>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</si>
  <si>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</si>
  <si>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</si>
  <si>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</si>
  <si>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</si>
  <si>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</si>
  <si>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</si>
  <si>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</si>
  <si>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</si>
  <si>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</si>
  <si>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</si>
  <si>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</si>
  <si>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</si>
  <si>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</si>
  <si>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</si>
  <si>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</si>
  <si>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</si>
  <si>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</si>
  <si>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</si>
  <si>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</si>
  <si>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</si>
  <si>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</si>
  <si>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</si>
  <si>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</si>
  <si>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</si>
  <si>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</si>
  <si>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</si>
  <si>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</si>
  <si>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</si>
  <si>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</si>
  <si>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</si>
  <si>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</si>
  <si>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</si>
  <si>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</si>
  <si>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</si>
  <si>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</si>
  <si>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</si>
  <si>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</si>
  <si>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</si>
  <si>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</si>
  <si>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</si>
  <si>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</si>
  <si>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</si>
  <si>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</si>
  <si>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</si>
  <si>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</si>
  <si>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</si>
  <si>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</si>
  <si>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</si>
  <si>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</si>
  <si>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</si>
  <si>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</si>
  <si>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</si>
  <si>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</si>
  <si>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</si>
  <si>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</si>
  <si>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</si>
  <si>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</si>
  <si>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</si>
  <si>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</si>
  <si>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</si>
  <si>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</si>
  <si>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</si>
  <si>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</si>
  <si>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</si>
  <si>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</si>
  <si>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</si>
  <si>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</si>
  <si>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</si>
  <si>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</si>
  <si>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</si>
  <si>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</si>
  <si>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</si>
  <si>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</si>
  <si>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</si>
  <si>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</si>
  <si>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</si>
  <si>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</si>
  <si>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</si>
  <si>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</si>
  <si>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</si>
  <si>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</si>
  <si>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</si>
  <si>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Гл.счетоводител</t>
  </si>
  <si>
    <t>В. Върбанов</t>
  </si>
  <si>
    <t>В.Върбанов</t>
  </si>
  <si>
    <t>Я.Петрова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</si>
  <si>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</si>
  <si>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</si>
  <si>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</si>
  <si>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</si>
  <si>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</si>
  <si>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</si>
  <si>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</si>
  <si>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</si>
  <si>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</si>
  <si>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</si>
  <si>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</si>
  <si>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</si>
  <si>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</si>
  <si>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</si>
  <si>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</si>
  <si>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</si>
  <si>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</si>
  <si>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</si>
  <si>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</si>
  <si>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</si>
  <si>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</si>
  <si>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</si>
  <si>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</si>
  <si>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</si>
  <si>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</si>
  <si>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</si>
  <si>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</si>
  <si>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</si>
  <si>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</si>
  <si>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</si>
  <si>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</si>
  <si>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</si>
  <si>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</si>
  <si>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</si>
  <si>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</si>
  <si>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</si>
  <si>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</si>
  <si>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</si>
  <si>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</si>
  <si>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</si>
  <si>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</si>
  <si>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</si>
  <si>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</si>
  <si>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</si>
  <si>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</si>
  <si>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</si>
  <si>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</si>
  <si>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</si>
  <si>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</si>
  <si>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</si>
  <si>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</si>
  <si>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</si>
  <si>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</si>
  <si>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</si>
  <si>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</si>
  <si>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</si>
  <si>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</si>
  <si>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</si>
  <si>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</si>
  <si>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</si>
  <si>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</si>
  <si>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</si>
  <si>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</si>
  <si>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</si>
  <si>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</si>
  <si>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</si>
  <si>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</si>
  <si>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</si>
  <si>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</si>
  <si>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</si>
  <si>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</si>
  <si>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</si>
  <si>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</si>
  <si>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</si>
  <si>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</si>
  <si>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</si>
  <si>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</si>
  <si>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</si>
  <si>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</si>
  <si>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</si>
  <si>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</si>
  <si>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</si>
  <si>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</si>
  <si>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</si>
  <si>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</si>
  <si>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</si>
  <si>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</si>
  <si>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на ОРГТЕХНИКА АД</t>
  </si>
  <si>
    <t>ЕИК по БУЛСТАТ: 118001673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</si>
  <si>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</si>
  <si>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</si>
  <si>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</si>
  <si>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</si>
  <si>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</si>
  <si>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</si>
  <si>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</si>
  <si>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</si>
  <si>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</si>
  <si>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</si>
  <si>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</si>
  <si>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</si>
  <si>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</si>
  <si>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</si>
  <si>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</si>
  <si>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</si>
  <si>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</si>
  <si>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</si>
  <si>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</si>
  <si>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</si>
  <si>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</si>
  <si>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</si>
  <si>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</si>
  <si>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</si>
  <si>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</si>
  <si>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</si>
  <si>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</si>
  <si>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</si>
  <si>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</si>
  <si>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</si>
  <si>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</si>
  <si>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</si>
  <si>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</si>
  <si>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</si>
  <si>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</si>
  <si>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</si>
  <si>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</si>
  <si>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</si>
  <si>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</si>
  <si>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</si>
  <si>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</si>
  <si>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</si>
  <si>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</si>
  <si>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</si>
  <si>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</si>
  <si>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</si>
  <si>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</si>
  <si>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</si>
  <si>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</si>
  <si>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</si>
  <si>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</si>
  <si>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</si>
  <si>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</si>
  <si>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</si>
  <si>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</si>
  <si>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</si>
  <si>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</si>
  <si>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</si>
  <si>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</si>
  <si>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</si>
  <si>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</si>
  <si>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</si>
  <si>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</si>
  <si>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</si>
  <si>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</si>
  <si>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</si>
  <si>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</si>
  <si>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</si>
  <si>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</si>
  <si>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</si>
  <si>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</si>
  <si>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</si>
  <si>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</si>
  <si>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</si>
  <si>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</si>
  <si>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</si>
  <si>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</si>
  <si>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</si>
  <si>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</si>
  <si>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</si>
  <si>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</si>
  <si>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</si>
  <si>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</si>
  <si>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</si>
  <si>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</si>
  <si>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</si>
  <si>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</si>
  <si>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</si>
  <si>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</si>
  <si>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</si>
  <si>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</si>
  <si>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</si>
  <si>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</si>
  <si>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</si>
  <si>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</si>
  <si>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</si>
  <si>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</si>
  <si>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</si>
  <si>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</si>
  <si>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</si>
  <si>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</si>
  <si>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</si>
  <si>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</si>
  <si>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</si>
  <si>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</si>
  <si>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</si>
  <si>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</si>
  <si>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</si>
  <si>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</si>
  <si>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</si>
  <si>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</si>
  <si>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</si>
  <si>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</si>
  <si>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</si>
  <si>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</si>
  <si>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</si>
  <si>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</si>
  <si>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</si>
  <si>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</si>
  <si>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</si>
  <si>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</si>
  <si>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</si>
  <si>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</si>
  <si>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</si>
  <si>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</si>
  <si>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</si>
  <si>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</si>
  <si>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</si>
  <si>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</si>
  <si>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</si>
  <si>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</si>
  <si>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</si>
  <si>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</si>
  <si>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</si>
  <si>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</si>
  <si>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</si>
  <si>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</si>
  <si>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</si>
  <si>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</si>
  <si>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</si>
  <si>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</si>
  <si>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</si>
  <si>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</si>
  <si>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</si>
  <si>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</si>
  <si>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</si>
  <si>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</si>
  <si>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</si>
  <si>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</si>
  <si>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</si>
  <si>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</si>
  <si>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</si>
  <si>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</si>
  <si>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</si>
  <si>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</si>
  <si>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</si>
  <si>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</si>
  <si>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</si>
  <si>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</si>
  <si>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</si>
  <si>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</si>
  <si>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</si>
  <si>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</si>
  <si>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</si>
  <si>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</si>
  <si>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</si>
  <si>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</si>
  <si>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</si>
  <si>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</si>
  <si>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</si>
  <si>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</si>
  <si>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</si>
  <si>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</si>
  <si>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</si>
  <si>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</si>
  <si>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</si>
  <si>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</si>
  <si>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</si>
  <si>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</si>
  <si>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</si>
  <si>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</si>
  <si>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</si>
  <si>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</si>
  <si>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</si>
  <si>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</si>
  <si>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</si>
  <si>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</si>
  <si>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</si>
  <si>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</si>
  <si>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</si>
  <si>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</si>
  <si>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</si>
  <si>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</si>
  <si>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</si>
  <si>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</si>
  <si>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</si>
  <si>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</si>
  <si>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</si>
  <si>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</si>
  <si>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</si>
  <si>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</si>
  <si>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</si>
  <si>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</si>
  <si>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</si>
  <si>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</si>
  <si>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</si>
  <si>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</si>
  <si>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към 30.09.2021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</si>
</sst>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56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0" fontId="3" fillId="0" borderId="0" xfId="41" applyFont="1" applyProtection="1">
      <alignment/>
      <protection/>
    </xf>
    <xf numFmtId="0" fontId="4" fillId="0" borderId="0" xfId="4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0" fontId="10" fillId="33" borderId="22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3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2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0" xfId="44" applyNumberFormat="1" applyFont="1" applyFill="1" applyBorder="1" applyAlignment="1" applyProtection="1">
      <alignment vertical="center"/>
      <protection/>
    </xf>
    <xf numFmtId="3" fontId="4" fillId="0" borderId="20" xfId="44" applyNumberFormat="1" applyFont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2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2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2" xfId="44" applyFont="1" applyBorder="1" applyAlignment="1" applyProtection="1">
      <alignment vertical="center" wrapText="1"/>
      <protection/>
    </xf>
    <xf numFmtId="0" fontId="3" fillId="0" borderId="22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3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2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3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left" vertical="center" wrapText="1"/>
      <protection/>
    </xf>
    <xf numFmtId="0" fontId="3" fillId="0" borderId="25" xfId="44" applyFont="1" applyBorder="1" applyAlignment="1" applyProtection="1">
      <alignment horizontal="center" vertical="center" wrapText="1"/>
      <protection/>
    </xf>
    <xf numFmtId="49" fontId="3" fillId="0" borderId="25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6" xfId="43" applyFont="1" applyBorder="1" applyAlignment="1" applyProtection="1">
      <alignment wrapText="1"/>
      <protection/>
    </xf>
    <xf numFmtId="3" fontId="4" fillId="34" borderId="27" xfId="42" applyNumberFormat="1" applyFont="1" applyFill="1" applyBorder="1" applyAlignment="1" applyProtection="1">
      <alignment vertical="top"/>
      <protection locked="0"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3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3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6" xfId="43" applyFont="1" applyBorder="1" applyAlignment="1" applyProtection="1">
      <alignment horizontal="right" wrapText="1"/>
      <protection/>
    </xf>
    <xf numFmtId="49" fontId="3" fillId="0" borderId="27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2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3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4" xfId="43" applyFont="1" applyBorder="1" applyAlignment="1" applyProtection="1">
      <alignment wrapText="1"/>
      <protection/>
    </xf>
    <xf numFmtId="49" fontId="3" fillId="0" borderId="25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4" xfId="43" applyFont="1" applyBorder="1" applyAlignment="1" applyProtection="1">
      <alignment wrapText="1"/>
      <protection/>
    </xf>
    <xf numFmtId="49" fontId="11" fillId="0" borderId="25" xfId="43" applyNumberFormat="1" applyFont="1" applyBorder="1" applyAlignment="1" applyProtection="1">
      <alignment horizontal="center" wrapText="1"/>
      <protection/>
    </xf>
    <xf numFmtId="3" fontId="3" fillId="0" borderId="25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5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30" xfId="43" applyNumberFormat="1" applyFont="1" applyBorder="1" applyAlignment="1" applyProtection="1">
      <alignment horizontal="center" wrapText="1"/>
      <protection/>
    </xf>
    <xf numFmtId="49" fontId="6" fillId="0" borderId="27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0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0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3" xfId="42" applyNumberFormat="1" applyFont="1" applyFill="1" applyBorder="1" applyAlignment="1" applyProtection="1">
      <alignment vertical="center"/>
      <protection locked="0"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2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0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0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4" xfId="42" applyFont="1" applyFill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right" vertical="center" wrapText="1"/>
      <protection/>
    </xf>
    <xf numFmtId="1" fontId="3" fillId="0" borderId="25" xfId="42" applyNumberFormat="1" applyFont="1" applyBorder="1" applyAlignment="1" applyProtection="1">
      <alignment horizontal="right" vertical="center" wrapText="1"/>
      <protection/>
    </xf>
    <xf numFmtId="0" fontId="9" fillId="33" borderId="22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6" xfId="45" applyFont="1" applyBorder="1" applyAlignment="1" applyProtection="1">
      <alignment horizontal="center" vertical="center" wrapText="1"/>
      <protection/>
    </xf>
    <xf numFmtId="49" fontId="3" fillId="0" borderId="27" xfId="45" applyNumberFormat="1" applyFont="1" applyBorder="1" applyAlignment="1" applyProtection="1">
      <alignment horizontal="center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0" fontId="3" fillId="0" borderId="28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2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4" xfId="45" applyFont="1" applyBorder="1" applyAlignment="1" applyProtection="1">
      <alignment vertical="center" wrapText="1"/>
      <protection/>
    </xf>
    <xf numFmtId="49" fontId="3" fillId="0" borderId="25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0" xfId="45" applyNumberFormat="1" applyFont="1" applyFill="1" applyBorder="1" applyAlignment="1" applyProtection="1">
      <alignment vertical="center"/>
      <protection/>
    </xf>
    <xf numFmtId="3" fontId="3" fillId="0" borderId="25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37" xfId="4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6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0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0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0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3" xfId="42" applyNumberFormat="1" applyFont="1" applyBorder="1" applyAlignment="1" applyProtection="1">
      <alignment vertical="top" wrapText="1"/>
      <protection/>
    </xf>
    <xf numFmtId="3" fontId="3" fillId="0" borderId="25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0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0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0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0" xfId="44" applyNumberFormat="1" applyFont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3" xfId="44" applyNumberFormat="1" applyFont="1" applyBorder="1" applyAlignment="1" applyProtection="1">
      <alignment vertical="center"/>
      <protection/>
    </xf>
    <xf numFmtId="3" fontId="3" fillId="34" borderId="20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0" xfId="42" applyNumberFormat="1" applyFont="1" applyFill="1" applyBorder="1" applyAlignment="1" applyProtection="1">
      <alignment vertical="center"/>
      <protection locked="0"/>
    </xf>
    <xf numFmtId="4" fontId="4" fillId="0" borderId="37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5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0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3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7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3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6" applyFont="1" applyBorder="1" applyAlignment="1" applyProtection="1">
      <alignment horizontal="centerContinuous" vertical="center" wrapText="1"/>
      <protection/>
    </xf>
    <xf numFmtId="0" fontId="4" fillId="0" borderId="43" xfId="46" applyFont="1" applyBorder="1" applyAlignment="1" applyProtection="1">
      <alignment horizontal="centerContinuous" vertical="center" wrapText="1"/>
      <protection/>
    </xf>
    <xf numFmtId="49" fontId="78" fillId="0" borderId="42" xfId="46" applyNumberFormat="1" applyFont="1" applyFill="1" applyBorder="1" applyAlignment="1" applyProtection="1">
      <alignment horizontal="centerContinuous"/>
      <protection/>
    </xf>
    <xf numFmtId="0" fontId="79" fillId="0" borderId="43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2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15" fillId="0" borderId="0" xfId="42" applyFont="1" applyBorder="1" applyAlignment="1" applyProtection="1">
      <alignment horizontal="centerContinuous" vertical="center"/>
      <protection/>
    </xf>
    <xf numFmtId="0" fontId="22" fillId="0" borderId="0" xfId="42" applyFont="1" applyBorder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22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14" xfId="40" applyFont="1" applyBorder="1" applyAlignment="1" applyProtection="1">
      <alignment vertical="center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3" fillId="0" borderId="14" xfId="40" applyFont="1" applyBorder="1" applyAlignment="1" applyProtection="1">
      <alignment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0" fontId="4" fillId="0" borderId="23" xfId="40" applyFont="1" applyFill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1" fontId="4" fillId="35" borderId="45" xfId="40" applyNumberFormat="1" applyFont="1" applyFill="1" applyBorder="1" applyAlignment="1" applyProtection="1">
      <alignment horizontal="right" vertical="center" wrapText="1"/>
      <protection/>
    </xf>
    <xf numFmtId="1" fontId="4" fillId="35" borderId="46" xfId="40" applyNumberFormat="1" applyFont="1" applyFill="1" applyBorder="1" applyAlignment="1" applyProtection="1">
      <alignment horizontal="right"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49" fontId="4" fillId="0" borderId="30" xfId="40" applyNumberFormat="1" applyFont="1" applyBorder="1" applyAlignment="1" applyProtection="1">
      <alignment horizontal="center" vertical="center" wrapText="1"/>
      <protection/>
    </xf>
    <xf numFmtId="0" fontId="4" fillId="0" borderId="30" xfId="40" applyFont="1" applyBorder="1" applyAlignment="1" applyProtection="1">
      <alignment horizontal="right" vertical="center" wrapText="1"/>
      <protection/>
    </xf>
    <xf numFmtId="0" fontId="4" fillId="0" borderId="30" xfId="40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4" xfId="40" applyFont="1" applyBorder="1" applyAlignment="1" applyProtection="1">
      <alignment vertical="center"/>
      <protection/>
    </xf>
    <xf numFmtId="0" fontId="4" fillId="0" borderId="26" xfId="40" applyFont="1" applyBorder="1" applyAlignment="1" applyProtection="1">
      <alignment horizontal="right" vertical="center"/>
      <protection/>
    </xf>
    <xf numFmtId="0" fontId="3" fillId="0" borderId="27" xfId="40" applyFont="1" applyBorder="1" applyAlignment="1" applyProtection="1">
      <alignment vertical="center"/>
      <protection/>
    </xf>
    <xf numFmtId="49" fontId="3" fillId="0" borderId="27" xfId="40" applyNumberFormat="1" applyFont="1" applyBorder="1" applyAlignment="1" applyProtection="1">
      <alignment horizontal="center" vertical="center" wrapText="1"/>
      <protection/>
    </xf>
    <xf numFmtId="1" fontId="3" fillId="0" borderId="27" xfId="40" applyNumberFormat="1" applyFont="1" applyBorder="1" applyAlignment="1" applyProtection="1">
      <alignment horizontal="right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/>
      <protection/>
    </xf>
    <xf numFmtId="0" fontId="4" fillId="0" borderId="22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0" fontId="3" fillId="0" borderId="47" xfId="37" applyFont="1" applyBorder="1" applyAlignment="1" applyProtection="1">
      <alignment horizontal="left" vertical="center" wrapText="1"/>
      <protection/>
    </xf>
    <xf numFmtId="49" fontId="11" fillId="0" borderId="48" xfId="37" applyNumberFormat="1" applyFont="1" applyBorder="1" applyAlignment="1" applyProtection="1">
      <alignment horizontal="center" vertical="center" wrapText="1"/>
      <protection/>
    </xf>
    <xf numFmtId="3" fontId="4" fillId="34" borderId="48" xfId="42" applyNumberFormat="1" applyFont="1" applyFill="1" applyBorder="1" applyAlignment="1" applyProtection="1">
      <alignment horizontal="right" vertical="top"/>
      <protection locked="0"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0" fontId="4" fillId="0" borderId="0" xfId="37" applyFont="1" applyBorder="1" applyProtection="1">
      <alignment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0" fontId="11" fillId="0" borderId="26" xfId="37" applyFont="1" applyBorder="1" applyAlignment="1" applyProtection="1">
      <alignment horizontal="right" vertical="center" wrapText="1"/>
      <protection/>
    </xf>
    <xf numFmtId="49" fontId="11" fillId="0" borderId="27" xfId="37" applyNumberFormat="1" applyFont="1" applyBorder="1" applyAlignment="1" applyProtection="1">
      <alignment horizontal="center" vertical="center" wrapText="1"/>
      <protection/>
    </xf>
    <xf numFmtId="3" fontId="11" fillId="0" borderId="27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11" fillId="0" borderId="20" xfId="37" applyNumberFormat="1" applyFont="1" applyFill="1" applyBorder="1" applyAlignment="1" applyProtection="1">
      <alignment horizontal="right" vertical="center" wrapText="1"/>
      <protection/>
    </xf>
    <xf numFmtId="0" fontId="4" fillId="0" borderId="26" xfId="37" applyFont="1" applyBorder="1" applyAlignment="1" applyProtection="1">
      <alignment horizontal="left" vertical="center" wrapText="1"/>
      <protection/>
    </xf>
    <xf numFmtId="49" fontId="3" fillId="0" borderId="27" xfId="37" applyNumberFormat="1" applyFont="1" applyBorder="1" applyAlignment="1" applyProtection="1">
      <alignment horizontal="center" vertical="center" wrapText="1"/>
      <protection/>
    </xf>
    <xf numFmtId="3" fontId="4" fillId="0" borderId="27" xfId="37" applyNumberFormat="1" applyFont="1" applyFill="1" applyBorder="1" applyAlignment="1" applyProtection="1">
      <alignment horizontal="right" vertical="center" wrapText="1"/>
      <protection/>
    </xf>
    <xf numFmtId="3" fontId="4" fillId="0" borderId="27" xfId="37" applyNumberFormat="1" applyFont="1" applyBorder="1" applyAlignment="1" applyProtection="1">
      <alignment horizontal="righ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49" fontId="3" fillId="0" borderId="30" xfId="37" applyNumberFormat="1" applyFont="1" applyBorder="1" applyAlignment="1" applyProtection="1">
      <alignment horizontal="left" vertical="center" wrapText="1"/>
      <protection/>
    </xf>
    <xf numFmtId="3" fontId="4" fillId="0" borderId="30" xfId="37" applyNumberFormat="1" applyFont="1" applyFill="1" applyBorder="1" applyAlignment="1" applyProtection="1">
      <alignment horizontal="right" vertical="center" wrapText="1"/>
      <protection/>
    </xf>
    <xf numFmtId="3" fontId="4" fillId="0" borderId="3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0" fontId="11" fillId="0" borderId="22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3" xfId="37" applyNumberFormat="1" applyFont="1" applyBorder="1" applyAlignment="1" applyProtection="1">
      <alignment horizontal="right" vertical="center" wrapText="1"/>
      <protection/>
    </xf>
    <xf numFmtId="0" fontId="3" fillId="0" borderId="24" xfId="37" applyFont="1" applyBorder="1" applyAlignment="1" applyProtection="1">
      <alignment horizontal="left" vertical="center" wrapText="1"/>
      <protection/>
    </xf>
    <xf numFmtId="49" fontId="3" fillId="0" borderId="25" xfId="37" applyNumberFormat="1" applyFont="1" applyBorder="1" applyAlignment="1" applyProtection="1">
      <alignment horizontal="center" vertical="center" wrapText="1"/>
      <protection/>
    </xf>
    <xf numFmtId="3" fontId="3" fillId="0" borderId="25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3" xfId="37" applyFont="1" applyBorder="1" applyAlignment="1" applyProtection="1">
      <alignment horizontal="center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1" fontId="11" fillId="0" borderId="27" xfId="37" applyNumberFormat="1" applyFont="1" applyFill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49" fontId="3" fillId="0" borderId="30" xfId="37" applyNumberFormat="1" applyFont="1" applyBorder="1" applyAlignment="1" applyProtection="1">
      <alignment horizontal="center" vertical="center" wrapText="1"/>
      <protection/>
    </xf>
    <xf numFmtId="1" fontId="4" fillId="0" borderId="30" xfId="37" applyNumberFormat="1" applyFont="1" applyBorder="1" applyAlignment="1" applyProtection="1">
      <alignment horizontal="right" vertical="center" wrapText="1"/>
      <protection/>
    </xf>
    <xf numFmtId="1" fontId="4" fillId="0" borderId="3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3" xfId="37" applyNumberFormat="1" applyFont="1" applyBorder="1" applyAlignment="1" applyProtection="1">
      <alignment horizontal="right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20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1" fontId="11" fillId="0" borderId="27" xfId="37" applyNumberFormat="1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49" xfId="37" applyFont="1" applyBorder="1" applyAlignment="1" applyProtection="1">
      <alignment horizontal="left" vertical="center" wrapText="1"/>
      <protection/>
    </xf>
    <xf numFmtId="49" fontId="3" fillId="0" borderId="50" xfId="37" applyNumberFormat="1" applyFont="1" applyBorder="1" applyAlignment="1" applyProtection="1">
      <alignment horizontal="center" vertical="center" wrapText="1"/>
      <protection/>
    </xf>
    <xf numFmtId="1" fontId="3" fillId="0" borderId="50" xfId="37" applyNumberFormat="1" applyFont="1" applyBorder="1" applyAlignment="1" applyProtection="1">
      <alignment horizontal="right" vertical="center" wrapText="1"/>
      <protection/>
    </xf>
    <xf numFmtId="1" fontId="3" fillId="0" borderId="51" xfId="37" applyNumberFormat="1" applyFont="1" applyBorder="1" applyAlignment="1" applyProtection="1">
      <alignment horizontal="right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1" fontId="4" fillId="0" borderId="17" xfId="37" applyNumberFormat="1" applyFont="1" applyFill="1" applyBorder="1" applyAlignment="1" applyProtection="1">
      <alignment horizontal="right"/>
      <protection/>
    </xf>
    <xf numFmtId="1" fontId="4" fillId="0" borderId="20" xfId="37" applyNumberFormat="1" applyFont="1" applyFill="1" applyBorder="1" applyAlignment="1" applyProtection="1">
      <alignment horizontal="right"/>
      <protection/>
    </xf>
    <xf numFmtId="49" fontId="4" fillId="0" borderId="27" xfId="37" applyNumberFormat="1" applyFont="1" applyBorder="1" applyAlignment="1" applyProtection="1">
      <alignment horizontal="center" vertical="center" wrapText="1"/>
      <protection/>
    </xf>
    <xf numFmtId="1" fontId="4" fillId="0" borderId="28" xfId="37" applyNumberFormat="1" applyFont="1" applyFill="1" applyBorder="1" applyAlignment="1" applyProtection="1">
      <alignment horizontal="right"/>
      <protection/>
    </xf>
    <xf numFmtId="0" fontId="11" fillId="0" borderId="49" xfId="37" applyFont="1" applyBorder="1" applyAlignment="1" applyProtection="1">
      <alignment horizontal="left" vertical="center" wrapText="1"/>
      <protection/>
    </xf>
    <xf numFmtId="49" fontId="11" fillId="0" borderId="50" xfId="37" applyNumberFormat="1" applyFont="1" applyBorder="1" applyAlignment="1" applyProtection="1">
      <alignment horizontal="center" vertical="center" wrapText="1"/>
      <protection/>
    </xf>
    <xf numFmtId="0" fontId="11" fillId="0" borderId="50" xfId="37" applyFont="1" applyBorder="1" applyAlignment="1" applyProtection="1">
      <alignment horizontal="right" vertical="center" wrapText="1"/>
      <protection/>
    </xf>
    <xf numFmtId="0" fontId="11" fillId="0" borderId="51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0" fontId="4" fillId="0" borderId="22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0" xfId="38" applyNumberFormat="1" applyFont="1" applyBorder="1" applyAlignment="1" applyProtection="1">
      <alignment horizontal="right" vertical="center"/>
      <protection/>
    </xf>
    <xf numFmtId="0" fontId="11" fillId="0" borderId="26" xfId="38" applyFont="1" applyBorder="1" applyAlignment="1" applyProtection="1">
      <alignment horizontal="right" vertical="center" wrapText="1"/>
      <protection/>
    </xf>
    <xf numFmtId="49" fontId="11" fillId="0" borderId="27" xfId="38" applyNumberFormat="1" applyFont="1" applyBorder="1" applyAlignment="1" applyProtection="1">
      <alignment horizontal="center" vertical="center" wrapText="1"/>
      <protection/>
    </xf>
    <xf numFmtId="3" fontId="11" fillId="0" borderId="27" xfId="38" applyNumberFormat="1" applyFont="1" applyBorder="1" applyAlignment="1" applyProtection="1">
      <alignment horizontal="right" vertical="center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49" fontId="3" fillId="0" borderId="30" xfId="38" applyNumberFormat="1" applyFont="1" applyBorder="1" applyAlignment="1" applyProtection="1">
      <alignment horizontal="center" vertical="center" wrapText="1"/>
      <protection/>
    </xf>
    <xf numFmtId="3" fontId="4" fillId="0" borderId="3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1" fontId="4" fillId="0" borderId="0" xfId="41" applyNumberFormat="1" applyFont="1" applyBorder="1" applyProtection="1">
      <alignment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4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4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4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3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48" xfId="40" applyNumberFormat="1" applyFont="1" applyBorder="1" applyAlignment="1" applyProtection="1">
      <alignment horizontal="center" vertical="center" wrapText="1"/>
      <protection/>
    </xf>
    <xf numFmtId="49" fontId="3" fillId="0" borderId="30" xfId="40" applyNumberFormat="1" applyFont="1" applyBorder="1" applyAlignment="1" applyProtection="1">
      <alignment horizontal="center" vertical="center" wrapText="1"/>
      <protection/>
    </xf>
    <xf numFmtId="0" fontId="3" fillId="0" borderId="48" xfId="40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0" xfId="33" applyNumberFormat="1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44495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Я.Петрова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3"/>
  <sheetViews>
    <sheetView zoomScalePageLayoutView="0" workbookViewId="0" topLeftCell="A19">
      <selection activeCell="P14" sqref="P14"/>
    </sheetView>
  </sheetViews>
  <sheetFormatPr defaultColWidth="10.7109375" defaultRowHeight="15"/>
  <cols>
    <col min="1" max="1" width="4.7109375" style="37" customWidth="1"/>
    <col min="2" max="2" width="55.7109375" style="37" customWidth="1"/>
    <col min="3" max="9" width="10.7109375" style="37" customWidth="1"/>
    <col min="10" max="10" width="13.7109375" style="37" customWidth="1"/>
    <col min="11" max="16" width="10.7109375" style="37" customWidth="1"/>
    <col min="17" max="18" width="14.7109375" style="37" customWidth="1"/>
    <col min="19" max="16384" width="10.7109375" style="37" customWidth="1"/>
  </cols>
  <sheetData>
    <row r="1" spans="1:13" ht="15.75">
      <c r="A1" s="16" t="s">
        <v>693</v>
      </c>
      <c r="B1" s="480"/>
      <c r="C1" s="481"/>
      <c r="D1" s="481"/>
      <c r="E1" s="481"/>
      <c r="F1" s="481"/>
      <c r="G1" s="481"/>
      <c r="H1" s="481"/>
      <c r="I1" s="481"/>
      <c r="J1" s="36"/>
      <c r="K1" s="54"/>
      <c r="L1" s="53"/>
      <c r="M1" s="53"/>
    </row>
    <row r="2" spans="1:13" ht="15.75">
      <c r="A2" s="62"/>
      <c r="B2" s="480"/>
      <c r="C2" s="481"/>
      <c r="D2" s="481"/>
      <c r="E2" s="481"/>
      <c r="F2" s="481"/>
      <c r="G2" s="481"/>
      <c r="H2" s="481"/>
      <c r="I2" s="481"/>
      <c r="J2" s="36"/>
      <c r="K2" s="53"/>
      <c r="L2" s="53"/>
      <c r="M2" s="53"/>
    </row>
    <row r="3" spans="1:17" ht="15.75">
      <c r="A3" s="63" t="str">
        <f>CONCATENATE("на ",UPPER(pdeName))</f>
        <v>на ОРГТЕХНИКА АД</v>
      </c>
      <c r="B3" s="52"/>
      <c r="C3" s="482"/>
      <c r="D3" s="482"/>
      <c r="E3" s="482"/>
      <c r="F3" s="482"/>
      <c r="G3" s="482"/>
      <c r="H3" s="482"/>
      <c r="I3" s="482"/>
      <c r="J3" s="482"/>
      <c r="K3" s="483"/>
      <c r="P3" s="45"/>
      <c r="Q3" s="46"/>
    </row>
    <row r="4" spans="1:18" ht="15.75">
      <c r="A4" s="63" t="str">
        <f>CONCATENATE("ЕИК по БУЛСТАТ: ",pdeBulstat)</f>
        <v>ЕИК по БУЛСТАТ: 118001673</v>
      </c>
      <c r="B4" s="97"/>
      <c r="C4" s="97"/>
      <c r="D4" s="97"/>
      <c r="E4" s="97"/>
      <c r="F4" s="97"/>
      <c r="G4" s="97"/>
      <c r="H4" s="97"/>
      <c r="I4" s="97"/>
      <c r="J4" s="97"/>
      <c r="L4" s="39"/>
      <c r="P4" s="66"/>
      <c r="Q4" s="67"/>
      <c r="R4" s="27"/>
    </row>
    <row r="5" spans="1:18" ht="15.75">
      <c r="A5" s="63" t="str">
        <f>CONCATENATE("към ",TEXT(endDate,"dd.mm.yyyy")," г.")</f>
        <v>към 30.09.2021 г.</v>
      </c>
      <c r="B5" s="58"/>
      <c r="C5" s="28"/>
      <c r="D5" s="28"/>
      <c r="E5" s="28"/>
      <c r="F5" s="28"/>
      <c r="G5" s="482"/>
      <c r="H5" s="482"/>
      <c r="I5" s="482"/>
      <c r="J5" s="62"/>
      <c r="L5" s="484"/>
      <c r="P5" s="66"/>
      <c r="Q5" s="69"/>
      <c r="R5" s="41"/>
    </row>
    <row r="6" spans="1:18" ht="16.5" thickBot="1">
      <c r="A6" s="485"/>
      <c r="B6" s="485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P6" s="484"/>
      <c r="Q6" s="486"/>
      <c r="R6" s="33" t="s">
        <v>545</v>
      </c>
    </row>
    <row r="7" spans="1:18" s="100" customFormat="1" ht="31.5">
      <c r="A7" s="716" t="s">
        <v>453</v>
      </c>
      <c r="B7" s="717"/>
      <c r="C7" s="720" t="s">
        <v>11</v>
      </c>
      <c r="D7" s="487" t="s">
        <v>694</v>
      </c>
      <c r="E7" s="487"/>
      <c r="F7" s="487"/>
      <c r="G7" s="487"/>
      <c r="H7" s="487" t="s">
        <v>695</v>
      </c>
      <c r="I7" s="487"/>
      <c r="J7" s="722" t="s">
        <v>696</v>
      </c>
      <c r="K7" s="487" t="s">
        <v>697</v>
      </c>
      <c r="L7" s="487"/>
      <c r="M7" s="487"/>
      <c r="N7" s="487"/>
      <c r="O7" s="487" t="s">
        <v>695</v>
      </c>
      <c r="P7" s="487"/>
      <c r="Q7" s="722" t="s">
        <v>698</v>
      </c>
      <c r="R7" s="724" t="s">
        <v>699</v>
      </c>
    </row>
    <row r="8" spans="1:18" s="100" customFormat="1" ht="66.75" customHeight="1">
      <c r="A8" s="718"/>
      <c r="B8" s="719"/>
      <c r="C8" s="721"/>
      <c r="D8" s="488" t="s">
        <v>700</v>
      </c>
      <c r="E8" s="488" t="s">
        <v>701</v>
      </c>
      <c r="F8" s="488" t="s">
        <v>702</v>
      </c>
      <c r="G8" s="488" t="s">
        <v>703</v>
      </c>
      <c r="H8" s="488" t="s">
        <v>704</v>
      </c>
      <c r="I8" s="488" t="s">
        <v>705</v>
      </c>
      <c r="J8" s="723"/>
      <c r="K8" s="488" t="s">
        <v>700</v>
      </c>
      <c r="L8" s="488" t="s">
        <v>706</v>
      </c>
      <c r="M8" s="488" t="s">
        <v>707</v>
      </c>
      <c r="N8" s="488" t="s">
        <v>708</v>
      </c>
      <c r="O8" s="488" t="s">
        <v>704</v>
      </c>
      <c r="P8" s="488" t="s">
        <v>705</v>
      </c>
      <c r="Q8" s="723"/>
      <c r="R8" s="725"/>
    </row>
    <row r="9" spans="1:18" s="100" customFormat="1" ht="16.5" thickBot="1">
      <c r="A9" s="489" t="s">
        <v>709</v>
      </c>
      <c r="B9" s="490"/>
      <c r="C9" s="491" t="s">
        <v>18</v>
      </c>
      <c r="D9" s="492">
        <v>1</v>
      </c>
      <c r="E9" s="492">
        <v>2</v>
      </c>
      <c r="F9" s="492">
        <v>3</v>
      </c>
      <c r="G9" s="492">
        <v>4</v>
      </c>
      <c r="H9" s="492">
        <v>5</v>
      </c>
      <c r="I9" s="492">
        <v>6</v>
      </c>
      <c r="J9" s="492">
        <v>7</v>
      </c>
      <c r="K9" s="492">
        <v>8</v>
      </c>
      <c r="L9" s="492">
        <v>9</v>
      </c>
      <c r="M9" s="492">
        <v>10</v>
      </c>
      <c r="N9" s="492">
        <v>11</v>
      </c>
      <c r="O9" s="492">
        <v>12</v>
      </c>
      <c r="P9" s="492">
        <v>13</v>
      </c>
      <c r="Q9" s="492">
        <v>14</v>
      </c>
      <c r="R9" s="493">
        <v>15</v>
      </c>
    </row>
    <row r="10" spans="1:18" ht="15.75">
      <c r="A10" s="494" t="s">
        <v>710</v>
      </c>
      <c r="B10" s="495" t="s">
        <v>711</v>
      </c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8"/>
    </row>
    <row r="11" spans="1:18" ht="15.75">
      <c r="A11" s="499" t="s">
        <v>712</v>
      </c>
      <c r="B11" s="500" t="s">
        <v>713</v>
      </c>
      <c r="C11" s="501" t="s">
        <v>714</v>
      </c>
      <c r="D11" s="502">
        <v>590</v>
      </c>
      <c r="E11" s="502"/>
      <c r="F11" s="502"/>
      <c r="G11" s="503">
        <f>D11+E11-F11</f>
        <v>590</v>
      </c>
      <c r="H11" s="502"/>
      <c r="I11" s="502"/>
      <c r="J11" s="503">
        <f>G11+H11-I11</f>
        <v>590</v>
      </c>
      <c r="K11" s="502"/>
      <c r="L11" s="502"/>
      <c r="M11" s="502"/>
      <c r="N11" s="503">
        <f>K11+L11-M11</f>
        <v>0</v>
      </c>
      <c r="O11" s="502"/>
      <c r="P11" s="502"/>
      <c r="Q11" s="503">
        <f aca="true" t="shared" si="0" ref="Q11:Q27">N11+O11-P11</f>
        <v>0</v>
      </c>
      <c r="R11" s="504">
        <f aca="true" t="shared" si="1" ref="R11:R27">J11-Q11</f>
        <v>590</v>
      </c>
    </row>
    <row r="12" spans="1:18" ht="15.75">
      <c r="A12" s="499" t="s">
        <v>715</v>
      </c>
      <c r="B12" s="500" t="s">
        <v>716</v>
      </c>
      <c r="C12" s="501" t="s">
        <v>717</v>
      </c>
      <c r="D12" s="502">
        <v>1726</v>
      </c>
      <c r="E12" s="502"/>
      <c r="F12" s="502"/>
      <c r="G12" s="503">
        <f aca="true" t="shared" si="2" ref="G12:G41">D12+E12-F12</f>
        <v>1726</v>
      </c>
      <c r="H12" s="502"/>
      <c r="I12" s="502"/>
      <c r="J12" s="503">
        <f aca="true" t="shared" si="3" ref="J12:J41">G12+H12-I12</f>
        <v>1726</v>
      </c>
      <c r="K12" s="502">
        <v>1654</v>
      </c>
      <c r="L12" s="502">
        <v>5</v>
      </c>
      <c r="M12" s="502"/>
      <c r="N12" s="503">
        <f aca="true" t="shared" si="4" ref="N12:N41">K12+L12-M12</f>
        <v>1659</v>
      </c>
      <c r="O12" s="502"/>
      <c r="P12" s="502"/>
      <c r="Q12" s="503">
        <f t="shared" si="0"/>
        <v>1659</v>
      </c>
      <c r="R12" s="504">
        <f t="shared" si="1"/>
        <v>67</v>
      </c>
    </row>
    <row r="13" spans="1:18" ht="15.75">
      <c r="A13" s="499" t="s">
        <v>718</v>
      </c>
      <c r="B13" s="500" t="s">
        <v>719</v>
      </c>
      <c r="C13" s="501" t="s">
        <v>720</v>
      </c>
      <c r="D13" s="502">
        <v>1689</v>
      </c>
      <c r="E13" s="502"/>
      <c r="F13" s="502"/>
      <c r="G13" s="503">
        <f t="shared" si="2"/>
        <v>1689</v>
      </c>
      <c r="H13" s="502"/>
      <c r="I13" s="502"/>
      <c r="J13" s="503">
        <f t="shared" si="3"/>
        <v>1689</v>
      </c>
      <c r="K13" s="502">
        <v>1612</v>
      </c>
      <c r="L13" s="502">
        <v>24</v>
      </c>
      <c r="M13" s="502"/>
      <c r="N13" s="503">
        <f t="shared" si="4"/>
        <v>1636</v>
      </c>
      <c r="O13" s="502"/>
      <c r="P13" s="502"/>
      <c r="Q13" s="503">
        <f t="shared" si="0"/>
        <v>1636</v>
      </c>
      <c r="R13" s="504">
        <f t="shared" si="1"/>
        <v>53</v>
      </c>
    </row>
    <row r="14" spans="1:18" ht="15.75">
      <c r="A14" s="499" t="s">
        <v>721</v>
      </c>
      <c r="B14" s="500" t="s">
        <v>722</v>
      </c>
      <c r="C14" s="501" t="s">
        <v>723</v>
      </c>
      <c r="D14" s="502">
        <v>152</v>
      </c>
      <c r="E14" s="502"/>
      <c r="F14" s="502"/>
      <c r="G14" s="503">
        <f t="shared" si="2"/>
        <v>152</v>
      </c>
      <c r="H14" s="502"/>
      <c r="I14" s="502"/>
      <c r="J14" s="503">
        <f t="shared" si="3"/>
        <v>152</v>
      </c>
      <c r="K14" s="502">
        <v>125</v>
      </c>
      <c r="L14" s="502">
        <v>1</v>
      </c>
      <c r="M14" s="502"/>
      <c r="N14" s="503">
        <f t="shared" si="4"/>
        <v>126</v>
      </c>
      <c r="O14" s="502"/>
      <c r="P14" s="502"/>
      <c r="Q14" s="503">
        <f t="shared" si="0"/>
        <v>126</v>
      </c>
      <c r="R14" s="504">
        <f t="shared" si="1"/>
        <v>26</v>
      </c>
    </row>
    <row r="15" spans="1:18" ht="15.75">
      <c r="A15" s="499" t="s">
        <v>724</v>
      </c>
      <c r="B15" s="500" t="s">
        <v>725</v>
      </c>
      <c r="C15" s="501" t="s">
        <v>726</v>
      </c>
      <c r="D15" s="502">
        <v>142</v>
      </c>
      <c r="E15" s="502"/>
      <c r="F15" s="502"/>
      <c r="G15" s="503">
        <f t="shared" si="2"/>
        <v>142</v>
      </c>
      <c r="H15" s="502"/>
      <c r="I15" s="502"/>
      <c r="J15" s="503">
        <f t="shared" si="3"/>
        <v>142</v>
      </c>
      <c r="K15" s="502">
        <v>142</v>
      </c>
      <c r="L15" s="502"/>
      <c r="M15" s="502"/>
      <c r="N15" s="503">
        <f t="shared" si="4"/>
        <v>142</v>
      </c>
      <c r="O15" s="502"/>
      <c r="P15" s="502"/>
      <c r="Q15" s="503">
        <f t="shared" si="0"/>
        <v>142</v>
      </c>
      <c r="R15" s="504">
        <f t="shared" si="1"/>
        <v>0</v>
      </c>
    </row>
    <row r="16" spans="1:18" ht="15.75">
      <c r="A16" s="505" t="s">
        <v>727</v>
      </c>
      <c r="B16" s="500" t="s">
        <v>728</v>
      </c>
      <c r="C16" s="501" t="s">
        <v>729</v>
      </c>
      <c r="D16" s="502"/>
      <c r="E16" s="502"/>
      <c r="F16" s="502"/>
      <c r="G16" s="503">
        <f t="shared" si="2"/>
        <v>0</v>
      </c>
      <c r="H16" s="502"/>
      <c r="I16" s="502"/>
      <c r="J16" s="503">
        <f t="shared" si="3"/>
        <v>0</v>
      </c>
      <c r="K16" s="502"/>
      <c r="L16" s="502"/>
      <c r="M16" s="502"/>
      <c r="N16" s="503">
        <f t="shared" si="4"/>
        <v>0</v>
      </c>
      <c r="O16" s="502"/>
      <c r="P16" s="502"/>
      <c r="Q16" s="503">
        <f t="shared" si="0"/>
        <v>0</v>
      </c>
      <c r="R16" s="504">
        <f t="shared" si="1"/>
        <v>0</v>
      </c>
    </row>
    <row r="17" spans="1:18" s="101" customFormat="1" ht="31.5">
      <c r="A17" s="499" t="s">
        <v>730</v>
      </c>
      <c r="B17" s="506" t="s">
        <v>731</v>
      </c>
      <c r="C17" s="507" t="s">
        <v>732</v>
      </c>
      <c r="D17" s="502"/>
      <c r="E17" s="502"/>
      <c r="F17" s="502"/>
      <c r="G17" s="503">
        <f t="shared" si="2"/>
        <v>0</v>
      </c>
      <c r="H17" s="502"/>
      <c r="I17" s="502"/>
      <c r="J17" s="503">
        <f t="shared" si="3"/>
        <v>0</v>
      </c>
      <c r="K17" s="502"/>
      <c r="L17" s="502"/>
      <c r="M17" s="502"/>
      <c r="N17" s="503">
        <f t="shared" si="4"/>
        <v>0</v>
      </c>
      <c r="O17" s="502"/>
      <c r="P17" s="502"/>
      <c r="Q17" s="503">
        <f t="shared" si="0"/>
        <v>0</v>
      </c>
      <c r="R17" s="504">
        <f t="shared" si="1"/>
        <v>0</v>
      </c>
    </row>
    <row r="18" spans="1:18" ht="15.75">
      <c r="A18" s="499" t="s">
        <v>733</v>
      </c>
      <c r="B18" s="506" t="s">
        <v>734</v>
      </c>
      <c r="C18" s="501" t="s">
        <v>735</v>
      </c>
      <c r="D18" s="502">
        <v>127</v>
      </c>
      <c r="E18" s="502"/>
      <c r="F18" s="502">
        <v>1</v>
      </c>
      <c r="G18" s="503">
        <f t="shared" si="2"/>
        <v>126</v>
      </c>
      <c r="H18" s="502"/>
      <c r="I18" s="502"/>
      <c r="J18" s="503">
        <f t="shared" si="3"/>
        <v>126</v>
      </c>
      <c r="K18" s="502">
        <v>127</v>
      </c>
      <c r="L18" s="502"/>
      <c r="M18" s="502">
        <v>1</v>
      </c>
      <c r="N18" s="503">
        <f t="shared" si="4"/>
        <v>126</v>
      </c>
      <c r="O18" s="502"/>
      <c r="P18" s="502"/>
      <c r="Q18" s="503">
        <f t="shared" si="0"/>
        <v>126</v>
      </c>
      <c r="R18" s="504">
        <f t="shared" si="1"/>
        <v>0</v>
      </c>
    </row>
    <row r="19" spans="1:18" ht="15.75">
      <c r="A19" s="499"/>
      <c r="B19" s="508" t="s">
        <v>510</v>
      </c>
      <c r="C19" s="509" t="s">
        <v>736</v>
      </c>
      <c r="D19" s="510">
        <f>SUM(D11:D18)</f>
        <v>4426</v>
      </c>
      <c r="E19" s="510">
        <f>SUM(E11:E18)</f>
        <v>0</v>
      </c>
      <c r="F19" s="510">
        <f>SUM(F11:F18)</f>
        <v>1</v>
      </c>
      <c r="G19" s="503">
        <f t="shared" si="2"/>
        <v>4425</v>
      </c>
      <c r="H19" s="510">
        <f>SUM(H11:H18)</f>
        <v>0</v>
      </c>
      <c r="I19" s="510">
        <f>SUM(I11:I18)</f>
        <v>0</v>
      </c>
      <c r="J19" s="503">
        <f t="shared" si="3"/>
        <v>4425</v>
      </c>
      <c r="K19" s="510">
        <f>SUM(K11:K18)</f>
        <v>3660</v>
      </c>
      <c r="L19" s="510">
        <f>SUM(L11:L18)</f>
        <v>30</v>
      </c>
      <c r="M19" s="510">
        <f>SUM(M11:M18)</f>
        <v>1</v>
      </c>
      <c r="N19" s="503">
        <f t="shared" si="4"/>
        <v>3689</v>
      </c>
      <c r="O19" s="510">
        <f>SUM(O11:O18)</f>
        <v>0</v>
      </c>
      <c r="P19" s="510">
        <f>SUM(P11:P18)</f>
        <v>0</v>
      </c>
      <c r="Q19" s="503">
        <f t="shared" si="0"/>
        <v>3689</v>
      </c>
      <c r="R19" s="504">
        <f t="shared" si="1"/>
        <v>736</v>
      </c>
    </row>
    <row r="20" spans="1:18" ht="15.75">
      <c r="A20" s="511" t="s">
        <v>737</v>
      </c>
      <c r="B20" s="512" t="s">
        <v>738</v>
      </c>
      <c r="C20" s="509" t="s">
        <v>739</v>
      </c>
      <c r="D20" s="502"/>
      <c r="E20" s="502"/>
      <c r="F20" s="502"/>
      <c r="G20" s="503">
        <f t="shared" si="2"/>
        <v>0</v>
      </c>
      <c r="H20" s="502"/>
      <c r="I20" s="502"/>
      <c r="J20" s="503">
        <f t="shared" si="3"/>
        <v>0</v>
      </c>
      <c r="K20" s="502"/>
      <c r="L20" s="502"/>
      <c r="M20" s="502"/>
      <c r="N20" s="503">
        <f t="shared" si="4"/>
        <v>0</v>
      </c>
      <c r="O20" s="502"/>
      <c r="P20" s="502"/>
      <c r="Q20" s="503">
        <f t="shared" si="0"/>
        <v>0</v>
      </c>
      <c r="R20" s="504">
        <f t="shared" si="1"/>
        <v>0</v>
      </c>
    </row>
    <row r="21" spans="1:18" ht="15.75">
      <c r="A21" s="513" t="s">
        <v>740</v>
      </c>
      <c r="B21" s="512" t="s">
        <v>741</v>
      </c>
      <c r="C21" s="509" t="s">
        <v>742</v>
      </c>
      <c r="D21" s="502"/>
      <c r="E21" s="502"/>
      <c r="F21" s="502"/>
      <c r="G21" s="503">
        <f t="shared" si="2"/>
        <v>0</v>
      </c>
      <c r="H21" s="502"/>
      <c r="I21" s="502"/>
      <c r="J21" s="503">
        <f t="shared" si="3"/>
        <v>0</v>
      </c>
      <c r="K21" s="502"/>
      <c r="L21" s="502"/>
      <c r="M21" s="502"/>
      <c r="N21" s="503">
        <f t="shared" si="4"/>
        <v>0</v>
      </c>
      <c r="O21" s="502"/>
      <c r="P21" s="502"/>
      <c r="Q21" s="503">
        <f t="shared" si="0"/>
        <v>0</v>
      </c>
      <c r="R21" s="504">
        <f t="shared" si="1"/>
        <v>0</v>
      </c>
    </row>
    <row r="22" spans="1:18" ht="15.75">
      <c r="A22" s="513" t="s">
        <v>743</v>
      </c>
      <c r="B22" s="514" t="s">
        <v>744</v>
      </c>
      <c r="C22" s="501"/>
      <c r="D22" s="515"/>
      <c r="E22" s="515"/>
      <c r="F22" s="515"/>
      <c r="G22" s="503">
        <f t="shared" si="2"/>
        <v>0</v>
      </c>
      <c r="H22" s="515"/>
      <c r="I22" s="515"/>
      <c r="J22" s="503">
        <f t="shared" si="3"/>
        <v>0</v>
      </c>
      <c r="K22" s="515"/>
      <c r="L22" s="515"/>
      <c r="M22" s="515"/>
      <c r="N22" s="503">
        <f t="shared" si="4"/>
        <v>0</v>
      </c>
      <c r="O22" s="515"/>
      <c r="P22" s="515"/>
      <c r="Q22" s="503">
        <f t="shared" si="0"/>
        <v>0</v>
      </c>
      <c r="R22" s="504">
        <f t="shared" si="1"/>
        <v>0</v>
      </c>
    </row>
    <row r="23" spans="1:18" ht="15.75">
      <c r="A23" s="499" t="s">
        <v>712</v>
      </c>
      <c r="B23" s="500" t="s">
        <v>745</v>
      </c>
      <c r="C23" s="501" t="s">
        <v>746</v>
      </c>
      <c r="D23" s="502"/>
      <c r="E23" s="502"/>
      <c r="F23" s="502"/>
      <c r="G23" s="503">
        <f t="shared" si="2"/>
        <v>0</v>
      </c>
      <c r="H23" s="502"/>
      <c r="I23" s="502"/>
      <c r="J23" s="503">
        <f t="shared" si="3"/>
        <v>0</v>
      </c>
      <c r="K23" s="502"/>
      <c r="L23" s="502"/>
      <c r="M23" s="502"/>
      <c r="N23" s="503">
        <f t="shared" si="4"/>
        <v>0</v>
      </c>
      <c r="O23" s="502"/>
      <c r="P23" s="502"/>
      <c r="Q23" s="503">
        <f t="shared" si="0"/>
        <v>0</v>
      </c>
      <c r="R23" s="504">
        <f t="shared" si="1"/>
        <v>0</v>
      </c>
    </row>
    <row r="24" spans="1:18" ht="15.75">
      <c r="A24" s="499" t="s">
        <v>715</v>
      </c>
      <c r="B24" s="500" t="s">
        <v>747</v>
      </c>
      <c r="C24" s="501" t="s">
        <v>748</v>
      </c>
      <c r="D24" s="502"/>
      <c r="E24" s="502"/>
      <c r="F24" s="502"/>
      <c r="G24" s="503">
        <f t="shared" si="2"/>
        <v>0</v>
      </c>
      <c r="H24" s="502"/>
      <c r="I24" s="502"/>
      <c r="J24" s="503">
        <f t="shared" si="3"/>
        <v>0</v>
      </c>
      <c r="K24" s="502"/>
      <c r="L24" s="502"/>
      <c r="M24" s="502"/>
      <c r="N24" s="503">
        <f t="shared" si="4"/>
        <v>0</v>
      </c>
      <c r="O24" s="502"/>
      <c r="P24" s="502"/>
      <c r="Q24" s="503">
        <f t="shared" si="0"/>
        <v>0</v>
      </c>
      <c r="R24" s="504">
        <f t="shared" si="1"/>
        <v>0</v>
      </c>
    </row>
    <row r="25" spans="1:18" ht="15.75">
      <c r="A25" s="516" t="s">
        <v>718</v>
      </c>
      <c r="B25" s="506" t="s">
        <v>749</v>
      </c>
      <c r="C25" s="501" t="s">
        <v>750</v>
      </c>
      <c r="D25" s="502"/>
      <c r="E25" s="502"/>
      <c r="F25" s="502"/>
      <c r="G25" s="503">
        <f t="shared" si="2"/>
        <v>0</v>
      </c>
      <c r="H25" s="502"/>
      <c r="I25" s="502"/>
      <c r="J25" s="503">
        <f t="shared" si="3"/>
        <v>0</v>
      </c>
      <c r="K25" s="502"/>
      <c r="L25" s="502"/>
      <c r="M25" s="502"/>
      <c r="N25" s="503">
        <f t="shared" si="4"/>
        <v>0</v>
      </c>
      <c r="O25" s="502"/>
      <c r="P25" s="502"/>
      <c r="Q25" s="503">
        <f t="shared" si="0"/>
        <v>0</v>
      </c>
      <c r="R25" s="504">
        <f t="shared" si="1"/>
        <v>0</v>
      </c>
    </row>
    <row r="26" spans="1:18" ht="15.75">
      <c r="A26" s="499" t="s">
        <v>721</v>
      </c>
      <c r="B26" s="517" t="s">
        <v>734</v>
      </c>
      <c r="C26" s="501" t="s">
        <v>751</v>
      </c>
      <c r="D26" s="502">
        <v>94</v>
      </c>
      <c r="E26" s="502">
        <v>2</v>
      </c>
      <c r="F26" s="502"/>
      <c r="G26" s="503">
        <f t="shared" si="2"/>
        <v>96</v>
      </c>
      <c r="H26" s="502"/>
      <c r="I26" s="502"/>
      <c r="J26" s="503">
        <f t="shared" si="3"/>
        <v>96</v>
      </c>
      <c r="K26" s="502">
        <v>93</v>
      </c>
      <c r="L26" s="502">
        <v>1</v>
      </c>
      <c r="M26" s="502"/>
      <c r="N26" s="503">
        <f t="shared" si="4"/>
        <v>94</v>
      </c>
      <c r="O26" s="502"/>
      <c r="P26" s="502"/>
      <c r="Q26" s="503">
        <f t="shared" si="0"/>
        <v>94</v>
      </c>
      <c r="R26" s="504">
        <f t="shared" si="1"/>
        <v>2</v>
      </c>
    </row>
    <row r="27" spans="1:18" ht="15.75">
      <c r="A27" s="499"/>
      <c r="B27" s="508" t="s">
        <v>511</v>
      </c>
      <c r="C27" s="518" t="s">
        <v>752</v>
      </c>
      <c r="D27" s="519">
        <f>SUM(D23:D26)</f>
        <v>94</v>
      </c>
      <c r="E27" s="519">
        <f aca="true" t="shared" si="5" ref="E27:P27">SUM(E23:E26)</f>
        <v>2</v>
      </c>
      <c r="F27" s="519">
        <f t="shared" si="5"/>
        <v>0</v>
      </c>
      <c r="G27" s="520">
        <f t="shared" si="2"/>
        <v>96</v>
      </c>
      <c r="H27" s="519">
        <f t="shared" si="5"/>
        <v>0</v>
      </c>
      <c r="I27" s="519">
        <f t="shared" si="5"/>
        <v>0</v>
      </c>
      <c r="J27" s="520">
        <f t="shared" si="3"/>
        <v>96</v>
      </c>
      <c r="K27" s="519">
        <f t="shared" si="5"/>
        <v>93</v>
      </c>
      <c r="L27" s="519">
        <f t="shared" si="5"/>
        <v>1</v>
      </c>
      <c r="M27" s="519">
        <f t="shared" si="5"/>
        <v>0</v>
      </c>
      <c r="N27" s="520">
        <f t="shared" si="4"/>
        <v>94</v>
      </c>
      <c r="O27" s="519">
        <f t="shared" si="5"/>
        <v>0</v>
      </c>
      <c r="P27" s="519">
        <f t="shared" si="5"/>
        <v>0</v>
      </c>
      <c r="Q27" s="520">
        <f t="shared" si="0"/>
        <v>94</v>
      </c>
      <c r="R27" s="521">
        <f t="shared" si="1"/>
        <v>2</v>
      </c>
    </row>
    <row r="28" spans="1:18" ht="15.75">
      <c r="A28" s="513" t="s">
        <v>753</v>
      </c>
      <c r="B28" s="522" t="s">
        <v>754</v>
      </c>
      <c r="C28" s="523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5"/>
    </row>
    <row r="29" spans="1:18" ht="15.75">
      <c r="A29" s="499" t="s">
        <v>712</v>
      </c>
      <c r="B29" s="526" t="s">
        <v>755</v>
      </c>
      <c r="C29" s="527" t="s">
        <v>756</v>
      </c>
      <c r="D29" s="528">
        <f>SUM(D30:D33)</f>
        <v>0</v>
      </c>
      <c r="E29" s="528">
        <f aca="true" t="shared" si="6" ref="E29:P29">SUM(E30:E33)</f>
        <v>0</v>
      </c>
      <c r="F29" s="528">
        <f t="shared" si="6"/>
        <v>0</v>
      </c>
      <c r="G29" s="529">
        <f t="shared" si="2"/>
        <v>0</v>
      </c>
      <c r="H29" s="528">
        <f t="shared" si="6"/>
        <v>0</v>
      </c>
      <c r="I29" s="528">
        <f t="shared" si="6"/>
        <v>0</v>
      </c>
      <c r="J29" s="529">
        <f t="shared" si="3"/>
        <v>0</v>
      </c>
      <c r="K29" s="528">
        <f t="shared" si="6"/>
        <v>0</v>
      </c>
      <c r="L29" s="528">
        <f t="shared" si="6"/>
        <v>0</v>
      </c>
      <c r="M29" s="528">
        <f t="shared" si="6"/>
        <v>0</v>
      </c>
      <c r="N29" s="529">
        <f t="shared" si="4"/>
        <v>0</v>
      </c>
      <c r="O29" s="528">
        <f t="shared" si="6"/>
        <v>0</v>
      </c>
      <c r="P29" s="528">
        <f t="shared" si="6"/>
        <v>0</v>
      </c>
      <c r="Q29" s="529">
        <f>N29+O29-P29</f>
        <v>0</v>
      </c>
      <c r="R29" s="530">
        <f>J29-Q29</f>
        <v>0</v>
      </c>
    </row>
    <row r="30" spans="1:18" ht="15.75">
      <c r="A30" s="499"/>
      <c r="B30" s="500" t="s">
        <v>108</v>
      </c>
      <c r="C30" s="501" t="s">
        <v>757</v>
      </c>
      <c r="D30" s="502"/>
      <c r="E30" s="502"/>
      <c r="F30" s="502"/>
      <c r="G30" s="503">
        <f t="shared" si="2"/>
        <v>0</v>
      </c>
      <c r="H30" s="502"/>
      <c r="I30" s="502"/>
      <c r="J30" s="503">
        <f t="shared" si="3"/>
        <v>0</v>
      </c>
      <c r="K30" s="502"/>
      <c r="L30" s="502"/>
      <c r="M30" s="502"/>
      <c r="N30" s="503">
        <f t="shared" si="4"/>
        <v>0</v>
      </c>
      <c r="O30" s="502"/>
      <c r="P30" s="502"/>
      <c r="Q30" s="503">
        <f aca="true" t="shared" si="7" ref="Q30:Q41">N30+O30-P30</f>
        <v>0</v>
      </c>
      <c r="R30" s="504">
        <f aca="true" t="shared" si="8" ref="R30:R41">J30-Q30</f>
        <v>0</v>
      </c>
    </row>
    <row r="31" spans="1:18" ht="15.75">
      <c r="A31" s="499"/>
      <c r="B31" s="500" t="s">
        <v>110</v>
      </c>
      <c r="C31" s="501" t="s">
        <v>758</v>
      </c>
      <c r="D31" s="502"/>
      <c r="E31" s="502"/>
      <c r="F31" s="502"/>
      <c r="G31" s="503">
        <f t="shared" si="2"/>
        <v>0</v>
      </c>
      <c r="H31" s="502"/>
      <c r="I31" s="502"/>
      <c r="J31" s="503">
        <f t="shared" si="3"/>
        <v>0</v>
      </c>
      <c r="K31" s="502"/>
      <c r="L31" s="502"/>
      <c r="M31" s="502"/>
      <c r="N31" s="503">
        <f t="shared" si="4"/>
        <v>0</v>
      </c>
      <c r="O31" s="502"/>
      <c r="P31" s="502"/>
      <c r="Q31" s="503">
        <f t="shared" si="7"/>
        <v>0</v>
      </c>
      <c r="R31" s="504">
        <f t="shared" si="8"/>
        <v>0</v>
      </c>
    </row>
    <row r="32" spans="1:18" ht="15.75">
      <c r="A32" s="499"/>
      <c r="B32" s="500" t="s">
        <v>113</v>
      </c>
      <c r="C32" s="501" t="s">
        <v>759</v>
      </c>
      <c r="D32" s="502"/>
      <c r="E32" s="502"/>
      <c r="F32" s="502"/>
      <c r="G32" s="503">
        <f t="shared" si="2"/>
        <v>0</v>
      </c>
      <c r="H32" s="502"/>
      <c r="I32" s="502"/>
      <c r="J32" s="503">
        <f t="shared" si="3"/>
        <v>0</v>
      </c>
      <c r="K32" s="502"/>
      <c r="L32" s="502"/>
      <c r="M32" s="502"/>
      <c r="N32" s="503">
        <f t="shared" si="4"/>
        <v>0</v>
      </c>
      <c r="O32" s="502"/>
      <c r="P32" s="502"/>
      <c r="Q32" s="503">
        <f t="shared" si="7"/>
        <v>0</v>
      </c>
      <c r="R32" s="504">
        <f t="shared" si="8"/>
        <v>0</v>
      </c>
    </row>
    <row r="33" spans="1:18" ht="15.75">
      <c r="A33" s="499"/>
      <c r="B33" s="500" t="s">
        <v>115</v>
      </c>
      <c r="C33" s="501" t="s">
        <v>760</v>
      </c>
      <c r="D33" s="502"/>
      <c r="E33" s="502"/>
      <c r="F33" s="502"/>
      <c r="G33" s="503">
        <f t="shared" si="2"/>
        <v>0</v>
      </c>
      <c r="H33" s="502"/>
      <c r="I33" s="502"/>
      <c r="J33" s="503">
        <f t="shared" si="3"/>
        <v>0</v>
      </c>
      <c r="K33" s="502"/>
      <c r="L33" s="502"/>
      <c r="M33" s="502"/>
      <c r="N33" s="503">
        <f t="shared" si="4"/>
        <v>0</v>
      </c>
      <c r="O33" s="502"/>
      <c r="P33" s="502"/>
      <c r="Q33" s="503">
        <f t="shared" si="7"/>
        <v>0</v>
      </c>
      <c r="R33" s="504">
        <f t="shared" si="8"/>
        <v>0</v>
      </c>
    </row>
    <row r="34" spans="1:18" ht="15.75">
      <c r="A34" s="499" t="s">
        <v>715</v>
      </c>
      <c r="B34" s="526" t="s">
        <v>761</v>
      </c>
      <c r="C34" s="501" t="s">
        <v>762</v>
      </c>
      <c r="D34" s="531">
        <f>SUM(D35:D38)</f>
        <v>0</v>
      </c>
      <c r="E34" s="531">
        <f aca="true" t="shared" si="9" ref="E34:P34">SUM(E35:E38)</f>
        <v>0</v>
      </c>
      <c r="F34" s="531">
        <f t="shared" si="9"/>
        <v>0</v>
      </c>
      <c r="G34" s="503">
        <f t="shared" si="2"/>
        <v>0</v>
      </c>
      <c r="H34" s="531">
        <f t="shared" si="9"/>
        <v>0</v>
      </c>
      <c r="I34" s="531">
        <f t="shared" si="9"/>
        <v>0</v>
      </c>
      <c r="J34" s="503">
        <f t="shared" si="3"/>
        <v>0</v>
      </c>
      <c r="K34" s="531">
        <f t="shared" si="9"/>
        <v>0</v>
      </c>
      <c r="L34" s="531">
        <f t="shared" si="9"/>
        <v>0</v>
      </c>
      <c r="M34" s="531">
        <f t="shared" si="9"/>
        <v>0</v>
      </c>
      <c r="N34" s="503">
        <f t="shared" si="4"/>
        <v>0</v>
      </c>
      <c r="O34" s="531">
        <f t="shared" si="9"/>
        <v>0</v>
      </c>
      <c r="P34" s="531">
        <f t="shared" si="9"/>
        <v>0</v>
      </c>
      <c r="Q34" s="503">
        <f t="shared" si="7"/>
        <v>0</v>
      </c>
      <c r="R34" s="504">
        <f t="shared" si="8"/>
        <v>0</v>
      </c>
    </row>
    <row r="35" spans="1:18" ht="15.75">
      <c r="A35" s="499"/>
      <c r="B35" s="500" t="s">
        <v>121</v>
      </c>
      <c r="C35" s="501" t="s">
        <v>763</v>
      </c>
      <c r="D35" s="502"/>
      <c r="E35" s="502"/>
      <c r="F35" s="502"/>
      <c r="G35" s="503">
        <f t="shared" si="2"/>
        <v>0</v>
      </c>
      <c r="H35" s="502"/>
      <c r="I35" s="502"/>
      <c r="J35" s="503">
        <f t="shared" si="3"/>
        <v>0</v>
      </c>
      <c r="K35" s="502"/>
      <c r="L35" s="502"/>
      <c r="M35" s="502"/>
      <c r="N35" s="503">
        <f t="shared" si="4"/>
        <v>0</v>
      </c>
      <c r="O35" s="502"/>
      <c r="P35" s="502"/>
      <c r="Q35" s="503">
        <f t="shared" si="7"/>
        <v>0</v>
      </c>
      <c r="R35" s="504">
        <f t="shared" si="8"/>
        <v>0</v>
      </c>
    </row>
    <row r="36" spans="1:18" ht="15.75">
      <c r="A36" s="499"/>
      <c r="B36" s="500" t="s">
        <v>764</v>
      </c>
      <c r="C36" s="501" t="s">
        <v>765</v>
      </c>
      <c r="D36" s="502"/>
      <c r="E36" s="502"/>
      <c r="F36" s="502"/>
      <c r="G36" s="503">
        <f t="shared" si="2"/>
        <v>0</v>
      </c>
      <c r="H36" s="502"/>
      <c r="I36" s="502"/>
      <c r="J36" s="503">
        <f t="shared" si="3"/>
        <v>0</v>
      </c>
      <c r="K36" s="502"/>
      <c r="L36" s="502"/>
      <c r="M36" s="502"/>
      <c r="N36" s="503">
        <f t="shared" si="4"/>
        <v>0</v>
      </c>
      <c r="O36" s="502"/>
      <c r="P36" s="502"/>
      <c r="Q36" s="503">
        <f t="shared" si="7"/>
        <v>0</v>
      </c>
      <c r="R36" s="504">
        <f t="shared" si="8"/>
        <v>0</v>
      </c>
    </row>
    <row r="37" spans="1:18" ht="15.75">
      <c r="A37" s="499"/>
      <c r="B37" s="500" t="s">
        <v>766</v>
      </c>
      <c r="C37" s="501" t="s">
        <v>767</v>
      </c>
      <c r="D37" s="502"/>
      <c r="E37" s="502"/>
      <c r="F37" s="502"/>
      <c r="G37" s="503">
        <f t="shared" si="2"/>
        <v>0</v>
      </c>
      <c r="H37" s="502"/>
      <c r="I37" s="502"/>
      <c r="J37" s="503">
        <f t="shared" si="3"/>
        <v>0</v>
      </c>
      <c r="K37" s="502"/>
      <c r="L37" s="502"/>
      <c r="M37" s="502"/>
      <c r="N37" s="503">
        <f t="shared" si="4"/>
        <v>0</v>
      </c>
      <c r="O37" s="502"/>
      <c r="P37" s="502"/>
      <c r="Q37" s="503">
        <f t="shared" si="7"/>
        <v>0</v>
      </c>
      <c r="R37" s="504">
        <f t="shared" si="8"/>
        <v>0</v>
      </c>
    </row>
    <row r="38" spans="1:18" ht="15.75">
      <c r="A38" s="499"/>
      <c r="B38" s="500" t="s">
        <v>768</v>
      </c>
      <c r="C38" s="501" t="s">
        <v>769</v>
      </c>
      <c r="D38" s="502"/>
      <c r="E38" s="502"/>
      <c r="F38" s="502"/>
      <c r="G38" s="503">
        <f t="shared" si="2"/>
        <v>0</v>
      </c>
      <c r="H38" s="502"/>
      <c r="I38" s="502"/>
      <c r="J38" s="503">
        <f t="shared" si="3"/>
        <v>0</v>
      </c>
      <c r="K38" s="502"/>
      <c r="L38" s="502"/>
      <c r="M38" s="502"/>
      <c r="N38" s="503">
        <f t="shared" si="4"/>
        <v>0</v>
      </c>
      <c r="O38" s="502"/>
      <c r="P38" s="502"/>
      <c r="Q38" s="503">
        <f t="shared" si="7"/>
        <v>0</v>
      </c>
      <c r="R38" s="504">
        <f t="shared" si="8"/>
        <v>0</v>
      </c>
    </row>
    <row r="39" spans="1:18" ht="15.75">
      <c r="A39" s="499" t="s">
        <v>718</v>
      </c>
      <c r="B39" s="500" t="s">
        <v>734</v>
      </c>
      <c r="C39" s="501" t="s">
        <v>770</v>
      </c>
      <c r="D39" s="502"/>
      <c r="E39" s="502"/>
      <c r="F39" s="502"/>
      <c r="G39" s="503">
        <f t="shared" si="2"/>
        <v>0</v>
      </c>
      <c r="H39" s="502"/>
      <c r="I39" s="502"/>
      <c r="J39" s="503">
        <f t="shared" si="3"/>
        <v>0</v>
      </c>
      <c r="K39" s="502"/>
      <c r="L39" s="502"/>
      <c r="M39" s="502"/>
      <c r="N39" s="503">
        <f t="shared" si="4"/>
        <v>0</v>
      </c>
      <c r="O39" s="502"/>
      <c r="P39" s="502"/>
      <c r="Q39" s="503">
        <f t="shared" si="7"/>
        <v>0</v>
      </c>
      <c r="R39" s="504">
        <f t="shared" si="8"/>
        <v>0</v>
      </c>
    </row>
    <row r="40" spans="1:18" ht="15.75">
      <c r="A40" s="499"/>
      <c r="B40" s="508" t="s">
        <v>771</v>
      </c>
      <c r="C40" s="509" t="s">
        <v>772</v>
      </c>
      <c r="D40" s="510">
        <f>D29+D34+D39</f>
        <v>0</v>
      </c>
      <c r="E40" s="510">
        <f aca="true" t="shared" si="10" ref="E40:P40">E29+E34+E39</f>
        <v>0</v>
      </c>
      <c r="F40" s="510">
        <f t="shared" si="10"/>
        <v>0</v>
      </c>
      <c r="G40" s="503">
        <f t="shared" si="2"/>
        <v>0</v>
      </c>
      <c r="H40" s="510">
        <f t="shared" si="10"/>
        <v>0</v>
      </c>
      <c r="I40" s="510">
        <f t="shared" si="10"/>
        <v>0</v>
      </c>
      <c r="J40" s="503">
        <f t="shared" si="3"/>
        <v>0</v>
      </c>
      <c r="K40" s="510">
        <f t="shared" si="10"/>
        <v>0</v>
      </c>
      <c r="L40" s="510">
        <f t="shared" si="10"/>
        <v>0</v>
      </c>
      <c r="M40" s="510">
        <f t="shared" si="10"/>
        <v>0</v>
      </c>
      <c r="N40" s="503">
        <f t="shared" si="4"/>
        <v>0</v>
      </c>
      <c r="O40" s="510">
        <f t="shared" si="10"/>
        <v>0</v>
      </c>
      <c r="P40" s="510">
        <f t="shared" si="10"/>
        <v>0</v>
      </c>
      <c r="Q40" s="503">
        <f t="shared" si="7"/>
        <v>0</v>
      </c>
      <c r="R40" s="504">
        <f t="shared" si="8"/>
        <v>0</v>
      </c>
    </row>
    <row r="41" spans="1:18" ht="15.75">
      <c r="A41" s="511" t="s">
        <v>773</v>
      </c>
      <c r="B41" s="532" t="s">
        <v>774</v>
      </c>
      <c r="C41" s="509" t="s">
        <v>775</v>
      </c>
      <c r="D41" s="502"/>
      <c r="E41" s="502"/>
      <c r="F41" s="502"/>
      <c r="G41" s="503">
        <f t="shared" si="2"/>
        <v>0</v>
      </c>
      <c r="H41" s="502"/>
      <c r="I41" s="502"/>
      <c r="J41" s="503">
        <f t="shared" si="3"/>
        <v>0</v>
      </c>
      <c r="K41" s="502"/>
      <c r="L41" s="502"/>
      <c r="M41" s="502"/>
      <c r="N41" s="503">
        <f t="shared" si="4"/>
        <v>0</v>
      </c>
      <c r="O41" s="502"/>
      <c r="P41" s="502"/>
      <c r="Q41" s="503">
        <f t="shared" si="7"/>
        <v>0</v>
      </c>
      <c r="R41" s="504">
        <f t="shared" si="8"/>
        <v>0</v>
      </c>
    </row>
    <row r="42" spans="1:18" ht="16.5" thickBot="1">
      <c r="A42" s="533"/>
      <c r="B42" s="534" t="s">
        <v>776</v>
      </c>
      <c r="C42" s="535" t="s">
        <v>777</v>
      </c>
      <c r="D42" s="536">
        <f>D19+D20+D21+D27+D40+D41</f>
        <v>4520</v>
      </c>
      <c r="E42" s="536">
        <f>E19+E20+E21+E27+E40+E41</f>
        <v>2</v>
      </c>
      <c r="F42" s="536">
        <f aca="true" t="shared" si="11" ref="F42:R42">F19+F20+F21+F27+F40+F41</f>
        <v>1</v>
      </c>
      <c r="G42" s="536">
        <f t="shared" si="11"/>
        <v>4521</v>
      </c>
      <c r="H42" s="536">
        <f t="shared" si="11"/>
        <v>0</v>
      </c>
      <c r="I42" s="536">
        <f t="shared" si="11"/>
        <v>0</v>
      </c>
      <c r="J42" s="536">
        <f t="shared" si="11"/>
        <v>4521</v>
      </c>
      <c r="K42" s="536">
        <f t="shared" si="11"/>
        <v>3753</v>
      </c>
      <c r="L42" s="536">
        <f t="shared" si="11"/>
        <v>31</v>
      </c>
      <c r="M42" s="536">
        <f t="shared" si="11"/>
        <v>1</v>
      </c>
      <c r="N42" s="536">
        <f t="shared" si="11"/>
        <v>3783</v>
      </c>
      <c r="O42" s="536">
        <f t="shared" si="11"/>
        <v>0</v>
      </c>
      <c r="P42" s="536">
        <f t="shared" si="11"/>
        <v>0</v>
      </c>
      <c r="Q42" s="536">
        <f t="shared" si="11"/>
        <v>3783</v>
      </c>
      <c r="R42" s="537">
        <f t="shared" si="11"/>
        <v>738</v>
      </c>
    </row>
    <row r="43" spans="1:18" ht="15.75">
      <c r="A43" s="538"/>
      <c r="B43" s="538"/>
      <c r="C43" s="538"/>
      <c r="D43" s="539"/>
      <c r="E43" s="539"/>
      <c r="F43" s="539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</row>
    <row r="44" spans="1:18" ht="15.75">
      <c r="A44" s="538"/>
      <c r="B44" s="538" t="s">
        <v>778</v>
      </c>
      <c r="C44" s="538"/>
      <c r="D44" s="541"/>
      <c r="E44" s="541"/>
      <c r="F44" s="541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</row>
    <row r="45" spans="1:18" ht="15.75">
      <c r="A45" s="538"/>
      <c r="B45" s="473" t="s">
        <v>668</v>
      </c>
      <c r="C45" s="700">
        <f>pdeReportingDate</f>
        <v>44495</v>
      </c>
      <c r="D45" s="700"/>
      <c r="E45" s="700"/>
      <c r="F45" s="700"/>
      <c r="G45" s="700"/>
      <c r="H45" s="700"/>
      <c r="I45" s="700"/>
      <c r="J45" s="542"/>
      <c r="K45" s="542"/>
      <c r="L45" s="542"/>
      <c r="M45" s="542"/>
      <c r="N45" s="542"/>
      <c r="O45" s="542"/>
      <c r="P45" s="542"/>
      <c r="Q45" s="542"/>
      <c r="R45" s="542"/>
    </row>
    <row r="46" spans="2:9" ht="15.75">
      <c r="B46" s="473"/>
      <c r="C46" s="46"/>
      <c r="D46" s="46"/>
      <c r="E46" s="46"/>
      <c r="F46" s="46"/>
      <c r="G46" s="46"/>
      <c r="H46" s="46"/>
      <c r="I46" s="46"/>
    </row>
    <row r="47" spans="2:9" ht="15.75">
      <c r="B47" s="474" t="s">
        <v>8</v>
      </c>
      <c r="C47" s="701" t="str">
        <f>authorName</f>
        <v>Я.Петрова</v>
      </c>
      <c r="D47" s="701"/>
      <c r="E47" s="701"/>
      <c r="F47" s="701"/>
      <c r="G47" s="701"/>
      <c r="H47" s="701"/>
      <c r="I47" s="701"/>
    </row>
    <row r="48" spans="2:9" ht="15.75">
      <c r="B48" s="474"/>
      <c r="C48" s="67"/>
      <c r="D48" s="67"/>
      <c r="E48" s="67"/>
      <c r="F48" s="67"/>
      <c r="G48" s="67"/>
      <c r="H48" s="67"/>
      <c r="I48" s="67"/>
    </row>
    <row r="49" spans="2:9" ht="15.75">
      <c r="B49" s="474" t="s">
        <v>614</v>
      </c>
      <c r="C49" s="702"/>
      <c r="D49" s="702"/>
      <c r="E49" s="702"/>
      <c r="F49" s="702"/>
      <c r="G49" s="702"/>
      <c r="H49" s="702"/>
      <c r="I49" s="702"/>
    </row>
    <row r="50" spans="2:9" ht="15.75">
      <c r="B50" s="475"/>
      <c r="C50" s="699" t="s">
        <v>691</v>
      </c>
      <c r="D50" s="699"/>
      <c r="E50" s="699"/>
      <c r="F50" s="699"/>
      <c r="G50" s="353"/>
      <c r="H50" s="41"/>
      <c r="I50" s="39"/>
    </row>
    <row r="51" spans="2:9" ht="15.75">
      <c r="B51" s="475"/>
      <c r="C51" s="699"/>
      <c r="D51" s="699"/>
      <c r="E51" s="699"/>
      <c r="F51" s="699"/>
      <c r="G51" s="353"/>
      <c r="H51" s="41"/>
      <c r="I51" s="39"/>
    </row>
    <row r="52" spans="2:9" ht="15.75">
      <c r="B52" s="475"/>
      <c r="C52" s="699"/>
      <c r="D52" s="699"/>
      <c r="E52" s="699"/>
      <c r="F52" s="699"/>
      <c r="G52" s="353"/>
      <c r="H52" s="41"/>
      <c r="I52" s="39"/>
    </row>
    <row r="53" spans="2:9" ht="15.75">
      <c r="B53" s="475"/>
      <c r="C53" s="699"/>
      <c r="D53" s="699"/>
      <c r="E53" s="699"/>
      <c r="F53" s="699"/>
      <c r="G53" s="353"/>
      <c r="H53" s="41"/>
      <c r="I53" s="39"/>
    </row>
    <row r="54" spans="2:9" ht="15.75">
      <c r="B54" s="475"/>
      <c r="C54" s="699"/>
      <c r="D54" s="699"/>
      <c r="E54" s="699"/>
      <c r="F54" s="699"/>
      <c r="G54" s="353"/>
      <c r="H54" s="41"/>
      <c r="I54" s="39"/>
    </row>
    <row r="55" spans="2:9" ht="15.75">
      <c r="B55" s="475"/>
      <c r="C55" s="699"/>
      <c r="D55" s="699"/>
      <c r="E55" s="699"/>
      <c r="F55" s="699"/>
      <c r="G55" s="353"/>
      <c r="H55" s="41"/>
      <c r="I55" s="39"/>
    </row>
    <row r="56" spans="2:9" ht="15.75">
      <c r="B56" s="475"/>
      <c r="C56" s="699"/>
      <c r="D56" s="699"/>
      <c r="E56" s="699"/>
      <c r="F56" s="699"/>
      <c r="G56" s="353"/>
      <c r="H56" s="41"/>
      <c r="I56" s="39"/>
    </row>
    <row r="57" spans="4:6" ht="15.75">
      <c r="D57" s="101"/>
      <c r="E57" s="101"/>
      <c r="F57" s="101"/>
    </row>
    <row r="58" spans="4:6" ht="15.75">
      <c r="D58" s="101"/>
      <c r="E58" s="101"/>
      <c r="F58" s="101"/>
    </row>
    <row r="59" spans="4:6" ht="15.75">
      <c r="D59" s="101"/>
      <c r="E59" s="101"/>
      <c r="F59" s="101"/>
    </row>
    <row r="60" spans="4:6" ht="15.75">
      <c r="D60" s="101"/>
      <c r="E60" s="101"/>
      <c r="F60" s="101"/>
    </row>
    <row r="61" spans="4:6" ht="15.75">
      <c r="D61" s="101"/>
      <c r="E61" s="101"/>
      <c r="F61" s="101"/>
    </row>
    <row r="62" spans="4:6" ht="15.75">
      <c r="D62" s="101"/>
      <c r="E62" s="101"/>
      <c r="F62" s="101"/>
    </row>
    <row r="63" spans="4:6" ht="15.75">
      <c r="D63" s="101"/>
      <c r="E63" s="101"/>
      <c r="F63" s="101"/>
    </row>
    <row r="64" spans="4:6" ht="15.75">
      <c r="D64" s="101"/>
      <c r="E64" s="101"/>
      <c r="F64" s="101"/>
    </row>
    <row r="65" spans="4:6" ht="15.75">
      <c r="D65" s="101"/>
      <c r="E65" s="101"/>
      <c r="F65" s="101"/>
    </row>
    <row r="66" spans="4:6" ht="15.75">
      <c r="D66" s="101"/>
      <c r="E66" s="101"/>
      <c r="F66" s="101"/>
    </row>
    <row r="67" spans="4:6" ht="15.75">
      <c r="D67" s="101"/>
      <c r="E67" s="101"/>
      <c r="F67" s="101"/>
    </row>
    <row r="68" spans="4:6" ht="15.75">
      <c r="D68" s="101"/>
      <c r="E68" s="101"/>
      <c r="F68" s="101"/>
    </row>
    <row r="69" spans="5:6" ht="15.75">
      <c r="E69" s="101"/>
      <c r="F69" s="101"/>
    </row>
    <row r="70" spans="5:6" ht="15.75">
      <c r="E70" s="101"/>
      <c r="F70" s="101"/>
    </row>
    <row r="71" spans="5:6" ht="15.75">
      <c r="E71" s="101"/>
      <c r="F71" s="101"/>
    </row>
    <row r="72" spans="5:6" ht="15.75">
      <c r="E72" s="101"/>
      <c r="F72" s="101"/>
    </row>
    <row r="73" spans="5:6" ht="15.75">
      <c r="E73" s="101"/>
      <c r="F73" s="101"/>
    </row>
    <row r="74" spans="5:6" ht="15.75">
      <c r="E74" s="101"/>
      <c r="F74" s="101"/>
    </row>
    <row r="75" spans="5:6" ht="15.75">
      <c r="E75" s="101"/>
      <c r="F75" s="101"/>
    </row>
    <row r="76" spans="5:6" ht="15.75">
      <c r="E76" s="101"/>
      <c r="F76" s="101"/>
    </row>
    <row r="77" spans="5:6" ht="15.75">
      <c r="E77" s="101"/>
      <c r="F77" s="101"/>
    </row>
    <row r="78" spans="5:6" ht="15.75">
      <c r="E78" s="101"/>
      <c r="F78" s="101"/>
    </row>
    <row r="79" spans="5:6" ht="15.75">
      <c r="E79" s="101"/>
      <c r="F79" s="101"/>
    </row>
    <row r="80" spans="5:6" ht="15.75">
      <c r="E80" s="101"/>
      <c r="F80" s="101"/>
    </row>
    <row r="81" spans="5:6" ht="15.75">
      <c r="E81" s="101"/>
      <c r="F81" s="101"/>
    </row>
    <row r="82" spans="5:6" ht="15.75">
      <c r="E82" s="101"/>
      <c r="F82" s="101"/>
    </row>
    <row r="83" spans="5:6" ht="15.75">
      <c r="E83" s="101"/>
      <c r="F83" s="101"/>
    </row>
    <row r="84" spans="5:6" ht="15.75">
      <c r="E84" s="101"/>
      <c r="F84" s="101"/>
    </row>
    <row r="85" spans="5:6" ht="15.75">
      <c r="E85" s="101"/>
      <c r="F85" s="101"/>
    </row>
    <row r="86" spans="5:6" ht="15.75">
      <c r="E86" s="101"/>
      <c r="F86" s="101"/>
    </row>
    <row r="87" spans="5:6" ht="15.75">
      <c r="E87" s="101"/>
      <c r="F87" s="101"/>
    </row>
    <row r="88" spans="5:6" ht="15.75">
      <c r="E88" s="101"/>
      <c r="F88" s="101"/>
    </row>
    <row r="89" spans="5:6" ht="15.75">
      <c r="E89" s="101"/>
      <c r="F89" s="101"/>
    </row>
    <row r="90" spans="5:6" ht="15.75">
      <c r="E90" s="101"/>
      <c r="F90" s="101"/>
    </row>
    <row r="91" spans="5:6" ht="15.75">
      <c r="E91" s="101"/>
      <c r="F91" s="101"/>
    </row>
    <row r="92" spans="5:6" ht="15.75">
      <c r="E92" s="101"/>
      <c r="F92" s="101"/>
    </row>
    <row r="93" spans="5:6" ht="15.75">
      <c r="E93" s="101"/>
      <c r="F93" s="101"/>
    </row>
    <row r="94" spans="5:6" ht="15.75">
      <c r="E94" s="101"/>
      <c r="F94" s="101"/>
    </row>
    <row r="95" spans="5:6" ht="15.75">
      <c r="E95" s="101"/>
      <c r="F95" s="101"/>
    </row>
    <row r="96" spans="5:6" ht="15.75">
      <c r="E96" s="101"/>
      <c r="F96" s="101"/>
    </row>
    <row r="97" spans="5:6" ht="15.75">
      <c r="E97" s="101"/>
      <c r="F97" s="101"/>
    </row>
    <row r="98" spans="5:6" ht="15.75">
      <c r="E98" s="101"/>
      <c r="F98" s="101"/>
    </row>
    <row r="99" spans="5:6" ht="15.75">
      <c r="E99" s="101"/>
      <c r="F99" s="101"/>
    </row>
    <row r="100" spans="5:6" ht="15.75">
      <c r="E100" s="101"/>
      <c r="F100" s="101"/>
    </row>
    <row r="101" spans="5:6" ht="15.75">
      <c r="E101" s="101"/>
      <c r="F101" s="101"/>
    </row>
    <row r="102" spans="5:6" ht="15.75">
      <c r="E102" s="101"/>
      <c r="F102" s="101"/>
    </row>
    <row r="103" spans="5:6" ht="15.75">
      <c r="E103" s="101"/>
      <c r="F103" s="101"/>
    </row>
    <row r="104" spans="5:6" ht="15.75">
      <c r="E104" s="101"/>
      <c r="F104" s="101"/>
    </row>
    <row r="105" spans="5:6" ht="15.75">
      <c r="E105" s="101"/>
      <c r="F105" s="101"/>
    </row>
    <row r="106" spans="5:6" ht="15.75">
      <c r="E106" s="101"/>
      <c r="F106" s="101"/>
    </row>
    <row r="107" spans="5:6" ht="15.75">
      <c r="E107" s="101"/>
      <c r="F107" s="101"/>
    </row>
    <row r="108" spans="5:6" ht="15.75">
      <c r="E108" s="101"/>
      <c r="F108" s="101"/>
    </row>
    <row r="109" spans="5:6" ht="15.75">
      <c r="E109" s="101"/>
      <c r="F109" s="101"/>
    </row>
    <row r="110" spans="5:6" ht="15.75">
      <c r="E110" s="101"/>
      <c r="F110" s="101"/>
    </row>
    <row r="111" spans="5:6" ht="15.75">
      <c r="E111" s="101"/>
      <c r="F111" s="101"/>
    </row>
    <row r="112" spans="5:6" ht="15.75">
      <c r="E112" s="101"/>
      <c r="F112" s="101"/>
    </row>
    <row r="113" spans="5:6" ht="15.75">
      <c r="E113" s="101"/>
      <c r="F113" s="101"/>
    </row>
    <row r="114" spans="5:6" ht="15.75">
      <c r="E114" s="101"/>
      <c r="F114" s="101"/>
    </row>
    <row r="115" spans="5:6" ht="15.75">
      <c r="E115" s="101"/>
      <c r="F115" s="101"/>
    </row>
    <row r="116" spans="5:6" ht="15.75">
      <c r="E116" s="101"/>
      <c r="F116" s="101"/>
    </row>
    <row r="117" spans="5:6" ht="15.75">
      <c r="E117" s="101"/>
      <c r="F117" s="101"/>
    </row>
    <row r="118" spans="5:6" ht="15.75">
      <c r="E118" s="101"/>
      <c r="F118" s="101"/>
    </row>
    <row r="119" spans="5:6" ht="15.75">
      <c r="E119" s="101"/>
      <c r="F119" s="101"/>
    </row>
    <row r="120" spans="5:6" ht="15.75">
      <c r="E120" s="101"/>
      <c r="F120" s="101"/>
    </row>
    <row r="121" spans="5:6" ht="15.75">
      <c r="E121" s="101"/>
      <c r="F121" s="101"/>
    </row>
    <row r="122" spans="5:6" ht="15.75">
      <c r="E122" s="101"/>
      <c r="F122" s="101"/>
    </row>
    <row r="123" spans="5:6" ht="15.75">
      <c r="E123" s="101"/>
      <c r="F123" s="101"/>
    </row>
    <row r="124" spans="5:6" ht="15.75">
      <c r="E124" s="101"/>
      <c r="F124" s="101"/>
    </row>
    <row r="125" spans="5:6" ht="15.75">
      <c r="E125" s="101"/>
      <c r="F125" s="101"/>
    </row>
    <row r="126" spans="5:6" ht="15.75">
      <c r="E126" s="101"/>
      <c r="F126" s="101"/>
    </row>
    <row r="127" spans="5:6" ht="15.75">
      <c r="E127" s="101"/>
      <c r="F127" s="101"/>
    </row>
    <row r="128" spans="5:6" ht="15.75">
      <c r="E128" s="101"/>
      <c r="F128" s="101"/>
    </row>
    <row r="129" spans="5:6" ht="15.75">
      <c r="E129" s="101"/>
      <c r="F129" s="101"/>
    </row>
    <row r="130" spans="5:6" ht="15.75">
      <c r="E130" s="101"/>
      <c r="F130" s="101"/>
    </row>
    <row r="131" spans="5:6" ht="15.75">
      <c r="E131" s="101"/>
      <c r="F131" s="101"/>
    </row>
    <row r="132" spans="5:6" ht="15.75">
      <c r="E132" s="101"/>
      <c r="F132" s="101"/>
    </row>
    <row r="133" spans="5:6" ht="15.75">
      <c r="E133" s="101"/>
      <c r="F133" s="101"/>
    </row>
    <row r="134" spans="5:6" ht="15.75">
      <c r="E134" s="101"/>
      <c r="F134" s="101"/>
    </row>
    <row r="135" spans="5:6" ht="15.75">
      <c r="E135" s="101"/>
      <c r="F135" s="101"/>
    </row>
    <row r="136" spans="5:6" ht="15.75">
      <c r="E136" s="101"/>
      <c r="F136" s="101"/>
    </row>
    <row r="137" spans="5:6" ht="15.75">
      <c r="E137" s="101"/>
      <c r="F137" s="101"/>
    </row>
    <row r="138" spans="5:6" ht="15.75">
      <c r="E138" s="101"/>
      <c r="F138" s="101"/>
    </row>
    <row r="139" spans="5:6" ht="15.75">
      <c r="E139" s="101"/>
      <c r="F139" s="101"/>
    </row>
    <row r="140" spans="5:6" ht="15.75">
      <c r="E140" s="101"/>
      <c r="F140" s="101"/>
    </row>
    <row r="141" spans="5:6" ht="15.75">
      <c r="E141" s="101"/>
      <c r="F141" s="101"/>
    </row>
    <row r="142" spans="5:6" ht="15.75">
      <c r="E142" s="101"/>
      <c r="F142" s="101"/>
    </row>
    <row r="143" spans="5:6" ht="15.75">
      <c r="E143" s="101"/>
      <c r="F143" s="101"/>
    </row>
    <row r="144" spans="5:6" ht="15.75">
      <c r="E144" s="101"/>
      <c r="F144" s="101"/>
    </row>
    <row r="145" spans="5:6" ht="15.75">
      <c r="E145" s="101"/>
      <c r="F145" s="101"/>
    </row>
    <row r="146" spans="5:6" ht="15.75">
      <c r="E146" s="101"/>
      <c r="F146" s="101"/>
    </row>
    <row r="147" spans="5:6" ht="15.75">
      <c r="E147" s="101"/>
      <c r="F147" s="101"/>
    </row>
    <row r="148" spans="5:6" ht="15.75">
      <c r="E148" s="101"/>
      <c r="F148" s="101"/>
    </row>
    <row r="149" spans="5:6" ht="15.75">
      <c r="E149" s="101"/>
      <c r="F149" s="101"/>
    </row>
    <row r="150" spans="5:6" ht="15.75">
      <c r="E150" s="101"/>
      <c r="F150" s="101"/>
    </row>
    <row r="151" spans="5:6" ht="15.75">
      <c r="E151" s="101"/>
      <c r="F151" s="101"/>
    </row>
    <row r="152" spans="5:6" ht="15.75">
      <c r="E152" s="101"/>
      <c r="F152" s="101"/>
    </row>
    <row r="153" spans="5:6" ht="15.75">
      <c r="E153" s="101"/>
      <c r="F153" s="101"/>
    </row>
    <row r="154" spans="5:6" ht="15.75">
      <c r="E154" s="101"/>
      <c r="F154" s="101"/>
    </row>
    <row r="155" spans="5:6" ht="15.75">
      <c r="E155" s="101"/>
      <c r="F155" s="101"/>
    </row>
    <row r="156" spans="5:6" ht="15.75">
      <c r="E156" s="101"/>
      <c r="F156" s="101"/>
    </row>
    <row r="157" spans="5:6" ht="15.75">
      <c r="E157" s="101"/>
      <c r="F157" s="101"/>
    </row>
    <row r="158" spans="5:6" ht="15.75">
      <c r="E158" s="101"/>
      <c r="F158" s="101"/>
    </row>
    <row r="159" spans="5:6" ht="15.75">
      <c r="E159" s="101"/>
      <c r="F159" s="101"/>
    </row>
    <row r="160" spans="5:6" ht="15.75">
      <c r="E160" s="101"/>
      <c r="F160" s="101"/>
    </row>
    <row r="161" spans="5:6" ht="15.75">
      <c r="E161" s="101"/>
      <c r="F161" s="101"/>
    </row>
    <row r="162" spans="5:6" ht="15.75">
      <c r="E162" s="101"/>
      <c r="F162" s="101"/>
    </row>
    <row r="163" spans="5:6" ht="15.75">
      <c r="E163" s="101"/>
      <c r="F163" s="101"/>
    </row>
    <row r="164" spans="5:6" ht="15.75">
      <c r="E164" s="101"/>
      <c r="F164" s="101"/>
    </row>
    <row r="165" spans="5:6" ht="15.75">
      <c r="E165" s="101"/>
      <c r="F165" s="101"/>
    </row>
    <row r="166" spans="5:6" ht="15.75">
      <c r="E166" s="101"/>
      <c r="F166" s="101"/>
    </row>
    <row r="167" spans="5:6" ht="15.75">
      <c r="E167" s="101"/>
      <c r="F167" s="101"/>
    </row>
    <row r="168" spans="5:6" ht="15.75">
      <c r="E168" s="101"/>
      <c r="F168" s="101"/>
    </row>
    <row r="169" spans="5:6" ht="15.75">
      <c r="E169" s="101"/>
      <c r="F169" s="101"/>
    </row>
    <row r="170" spans="5:6" ht="15.75">
      <c r="E170" s="101"/>
      <c r="F170" s="101"/>
    </row>
    <row r="171" spans="5:6" ht="15.75">
      <c r="E171" s="101"/>
      <c r="F171" s="101"/>
    </row>
    <row r="172" spans="5:6" ht="15.75">
      <c r="E172" s="101"/>
      <c r="F172" s="101"/>
    </row>
    <row r="173" spans="5:6" ht="15.75">
      <c r="E173" s="101"/>
      <c r="F173" s="101"/>
    </row>
    <row r="174" spans="5:6" ht="15.75">
      <c r="E174" s="101"/>
      <c r="F174" s="101"/>
    </row>
    <row r="175" spans="5:6" ht="15.75">
      <c r="E175" s="101"/>
      <c r="F175" s="101"/>
    </row>
    <row r="176" spans="5:6" ht="15.75">
      <c r="E176" s="101"/>
      <c r="F176" s="101"/>
    </row>
    <row r="177" spans="5:6" ht="15.75">
      <c r="E177" s="101"/>
      <c r="F177" s="101"/>
    </row>
    <row r="178" spans="5:6" ht="15.75">
      <c r="E178" s="101"/>
      <c r="F178" s="101"/>
    </row>
    <row r="179" spans="5:6" ht="15.75">
      <c r="E179" s="101"/>
      <c r="F179" s="101"/>
    </row>
    <row r="180" spans="5:6" ht="15.75">
      <c r="E180" s="101"/>
      <c r="F180" s="101"/>
    </row>
    <row r="181" spans="5:6" ht="15.75">
      <c r="E181" s="101"/>
      <c r="F181" s="101"/>
    </row>
    <row r="182" spans="5:6" ht="15.75">
      <c r="E182" s="101"/>
      <c r="F182" s="101"/>
    </row>
    <row r="183" spans="5:6" ht="15.75">
      <c r="E183" s="101"/>
      <c r="F183" s="101"/>
    </row>
    <row r="184" spans="5:6" ht="15.75">
      <c r="E184" s="101"/>
      <c r="F184" s="101"/>
    </row>
    <row r="185" spans="5:6" ht="15.75">
      <c r="E185" s="101"/>
      <c r="F185" s="101"/>
    </row>
    <row r="186" spans="5:6" ht="15.75">
      <c r="E186" s="101"/>
      <c r="F186" s="101"/>
    </row>
    <row r="187" spans="5:6" ht="15.75">
      <c r="E187" s="101"/>
      <c r="F187" s="101"/>
    </row>
    <row r="188" spans="5:6" ht="15.75">
      <c r="E188" s="101"/>
      <c r="F188" s="101"/>
    </row>
    <row r="189" spans="5:6" ht="15.75">
      <c r="E189" s="101"/>
      <c r="F189" s="101"/>
    </row>
    <row r="190" spans="5:6" ht="15.75">
      <c r="E190" s="101"/>
      <c r="F190" s="101"/>
    </row>
    <row r="191" spans="5:6" ht="15.75">
      <c r="E191" s="101"/>
      <c r="F191" s="101"/>
    </row>
    <row r="192" spans="5:6" ht="15.75">
      <c r="E192" s="101"/>
      <c r="F192" s="101"/>
    </row>
    <row r="193" spans="5:6" ht="15.75">
      <c r="E193" s="101"/>
      <c r="F193" s="101"/>
    </row>
    <row r="194" spans="5:6" ht="15.75">
      <c r="E194" s="101"/>
      <c r="F194" s="101"/>
    </row>
    <row r="195" spans="5:6" ht="15.75">
      <c r="E195" s="101"/>
      <c r="F195" s="101"/>
    </row>
    <row r="196" spans="5:6" ht="15.75">
      <c r="E196" s="101"/>
      <c r="F196" s="101"/>
    </row>
    <row r="197" spans="5:6" ht="15.75">
      <c r="E197" s="101"/>
      <c r="F197" s="101"/>
    </row>
    <row r="198" spans="5:6" ht="15.75">
      <c r="E198" s="101"/>
      <c r="F198" s="101"/>
    </row>
    <row r="199" spans="5:6" ht="15.75">
      <c r="E199" s="101"/>
      <c r="F199" s="101"/>
    </row>
    <row r="200" spans="5:6" ht="15.75">
      <c r="E200" s="101"/>
      <c r="F200" s="101"/>
    </row>
    <row r="201" spans="5:6" ht="15.75">
      <c r="E201" s="101"/>
      <c r="F201" s="101"/>
    </row>
    <row r="202" spans="5:6" ht="15.75">
      <c r="E202" s="101"/>
      <c r="F202" s="101"/>
    </row>
    <row r="203" spans="5:6" ht="15.75">
      <c r="E203" s="101"/>
      <c r="F203" s="101"/>
    </row>
    <row r="204" spans="5:6" ht="15.75">
      <c r="E204" s="101"/>
      <c r="F204" s="101"/>
    </row>
    <row r="205" spans="5:6" ht="15.75">
      <c r="E205" s="101"/>
      <c r="F205" s="101"/>
    </row>
    <row r="206" spans="5:6" ht="15.75">
      <c r="E206" s="101"/>
      <c r="F206" s="101"/>
    </row>
    <row r="207" spans="5:6" ht="15.75">
      <c r="E207" s="101"/>
      <c r="F207" s="101"/>
    </row>
    <row r="208" spans="5:6" ht="15.75">
      <c r="E208" s="101"/>
      <c r="F208" s="101"/>
    </row>
    <row r="209" spans="5:6" ht="15.75">
      <c r="E209" s="101"/>
      <c r="F209" s="101"/>
    </row>
    <row r="210" spans="5:6" ht="15.75">
      <c r="E210" s="101"/>
      <c r="F210" s="101"/>
    </row>
    <row r="211" spans="5:6" ht="15.75">
      <c r="E211" s="101"/>
      <c r="F211" s="101"/>
    </row>
    <row r="212" spans="5:6" ht="15.75">
      <c r="E212" s="101"/>
      <c r="F212" s="101"/>
    </row>
    <row r="213" spans="5:6" ht="15.75">
      <c r="E213" s="101"/>
      <c r="F213" s="101"/>
    </row>
    <row r="214" spans="5:6" ht="15.75">
      <c r="E214" s="101"/>
      <c r="F214" s="101"/>
    </row>
    <row r="215" spans="5:6" ht="15.75">
      <c r="E215" s="101"/>
      <c r="F215" s="101"/>
    </row>
    <row r="216" spans="5:6" ht="15.75">
      <c r="E216" s="101"/>
      <c r="F216" s="101"/>
    </row>
    <row r="217" spans="5:6" ht="15.75">
      <c r="E217" s="101"/>
      <c r="F217" s="101"/>
    </row>
    <row r="218" spans="5:6" ht="15.75">
      <c r="E218" s="101"/>
      <c r="F218" s="101"/>
    </row>
    <row r="219" spans="5:6" ht="15.75">
      <c r="E219" s="101"/>
      <c r="F219" s="101"/>
    </row>
    <row r="220" spans="5:6" ht="15.75">
      <c r="E220" s="101"/>
      <c r="F220" s="101"/>
    </row>
    <row r="221" spans="5:6" ht="15.75">
      <c r="E221" s="101"/>
      <c r="F221" s="101"/>
    </row>
    <row r="222" spans="5:6" ht="15.75">
      <c r="E222" s="101"/>
      <c r="F222" s="101"/>
    </row>
    <row r="223" spans="5:6" ht="15.75">
      <c r="E223" s="101"/>
      <c r="F223" s="101"/>
    </row>
    <row r="224" spans="5:6" ht="15.75">
      <c r="E224" s="101"/>
      <c r="F224" s="101"/>
    </row>
    <row r="225" spans="5:6" ht="15.75">
      <c r="E225" s="101"/>
      <c r="F225" s="101"/>
    </row>
    <row r="226" spans="5:6" ht="15.75">
      <c r="E226" s="101"/>
      <c r="F226" s="101"/>
    </row>
    <row r="227" spans="5:6" ht="15.75">
      <c r="E227" s="101"/>
      <c r="F227" s="101"/>
    </row>
    <row r="228" spans="5:6" ht="15.75">
      <c r="E228" s="101"/>
      <c r="F228" s="101"/>
    </row>
    <row r="229" spans="5:6" ht="15.75">
      <c r="E229" s="101"/>
      <c r="F229" s="101"/>
    </row>
    <row r="230" spans="5:6" ht="15.75">
      <c r="E230" s="101"/>
      <c r="F230" s="101"/>
    </row>
    <row r="231" spans="5:6" ht="15.75">
      <c r="E231" s="101"/>
      <c r="F231" s="101"/>
    </row>
    <row r="232" spans="5:6" ht="15.75">
      <c r="E232" s="101"/>
      <c r="F232" s="101"/>
    </row>
    <row r="233" spans="5:6" ht="15.75">
      <c r="E233" s="101"/>
      <c r="F233" s="101"/>
    </row>
  </sheetData>
  <sheetProtection/>
  <mergeCells count="15">
    <mergeCell ref="A7:B8"/>
    <mergeCell ref="C7:C8"/>
    <mergeCell ref="J7:J8"/>
    <mergeCell ref="Q7:Q8"/>
    <mergeCell ref="R7:R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25">
      <selection activeCell="K39" sqref="K39"/>
    </sheetView>
  </sheetViews>
  <sheetFormatPr defaultColWidth="10.7109375" defaultRowHeight="15"/>
  <cols>
    <col min="1" max="1" width="52.7109375" style="37" customWidth="1"/>
    <col min="2" max="2" width="10.7109375" style="98" customWidth="1"/>
    <col min="3" max="3" width="17.7109375" style="37" customWidth="1"/>
    <col min="4" max="5" width="15.7109375" style="37" customWidth="1"/>
    <col min="6" max="6" width="16.8515625" style="37" customWidth="1"/>
    <col min="7" max="26" width="10.7109375" style="37" customWidth="1"/>
    <col min="27" max="16384" width="10.7109375" style="37" customWidth="1"/>
  </cols>
  <sheetData>
    <row r="1" spans="1:6" ht="15.75">
      <c r="A1" s="16" t="s">
        <v>779</v>
      </c>
      <c r="B1" s="38"/>
      <c r="C1" s="23"/>
      <c r="D1" s="28"/>
      <c r="E1" s="29"/>
      <c r="F1" s="29"/>
    </row>
    <row r="2" spans="1:6" ht="15.75">
      <c r="A2" s="16"/>
      <c r="B2" s="38"/>
      <c r="C2" s="23"/>
      <c r="D2" s="28"/>
      <c r="E2" s="29"/>
      <c r="F2" s="29"/>
    </row>
    <row r="3" spans="1:6" ht="15.75">
      <c r="A3" s="63" t="s">
        <v>780</v>
      </c>
      <c r="B3" s="38"/>
      <c r="C3" s="23"/>
      <c r="D3" s="54"/>
      <c r="E3" s="29"/>
      <c r="F3" s="29"/>
    </row>
    <row r="4" spans="1:6" ht="15.75">
      <c r="A4" s="63" t="s">
        <v>781</v>
      </c>
      <c r="B4" s="38"/>
      <c r="C4" s="23"/>
      <c r="D4" s="29"/>
      <c r="E4" s="29"/>
      <c r="F4" s="29"/>
    </row>
    <row r="5" spans="1:5" ht="15.75">
      <c r="A5" s="543" t="s">
        <v>989</v>
      </c>
      <c r="B5" s="544"/>
      <c r="C5" s="97"/>
      <c r="D5" s="66"/>
      <c r="E5" s="67"/>
    </row>
    <row r="6" spans="1:5" ht="15.75">
      <c r="A6" s="14"/>
      <c r="B6" s="14"/>
      <c r="D6" s="66"/>
      <c r="E6" s="69"/>
    </row>
    <row r="7" spans="1:5" ht="16.5" thickBot="1">
      <c r="A7" s="545" t="s">
        <v>782</v>
      </c>
      <c r="C7" s="14"/>
      <c r="D7" s="14"/>
      <c r="E7" s="33" t="s">
        <v>545</v>
      </c>
    </row>
    <row r="8" spans="1:6" s="100" customFormat="1" ht="15.75">
      <c r="A8" s="729" t="s">
        <v>453</v>
      </c>
      <c r="B8" s="731" t="s">
        <v>11</v>
      </c>
      <c r="C8" s="733" t="s">
        <v>783</v>
      </c>
      <c r="D8" s="548" t="s">
        <v>784</v>
      </c>
      <c r="E8" s="549"/>
      <c r="F8" s="550"/>
    </row>
    <row r="9" spans="1:6" s="100" customFormat="1" ht="15.75">
      <c r="A9" s="730"/>
      <c r="B9" s="732"/>
      <c r="C9" s="734"/>
      <c r="D9" s="551" t="s">
        <v>785</v>
      </c>
      <c r="E9" s="552" t="s">
        <v>786</v>
      </c>
      <c r="F9" s="550"/>
    </row>
    <row r="10" spans="1:6" s="100" customFormat="1" ht="16.5" thickBot="1">
      <c r="A10" s="553" t="s">
        <v>17</v>
      </c>
      <c r="B10" s="554" t="s">
        <v>18</v>
      </c>
      <c r="C10" s="555">
        <v>1</v>
      </c>
      <c r="D10" s="555">
        <v>2</v>
      </c>
      <c r="E10" s="556">
        <v>3</v>
      </c>
      <c r="F10" s="550"/>
    </row>
    <row r="11" spans="1:6" ht="16.5" thickBot="1">
      <c r="A11" s="557" t="s">
        <v>787</v>
      </c>
      <c r="B11" s="558" t="s">
        <v>788</v>
      </c>
      <c r="C11" s="559"/>
      <c r="D11" s="559"/>
      <c r="E11" s="560">
        <f>C11-D11</f>
        <v>0</v>
      </c>
      <c r="F11" s="561"/>
    </row>
    <row r="12" spans="1:6" ht="15.75">
      <c r="A12" s="562" t="s">
        <v>789</v>
      </c>
      <c r="B12" s="547"/>
      <c r="C12" s="563"/>
      <c r="D12" s="563"/>
      <c r="E12" s="564"/>
      <c r="F12" s="561"/>
    </row>
    <row r="13" spans="1:6" ht="15.75">
      <c r="A13" s="565" t="s">
        <v>790</v>
      </c>
      <c r="B13" s="566" t="s">
        <v>791</v>
      </c>
      <c r="C13" s="567">
        <f>SUM(C14:C16)</f>
        <v>0</v>
      </c>
      <c r="D13" s="567">
        <f>SUM(D14:D16)</f>
        <v>0</v>
      </c>
      <c r="E13" s="568">
        <f>SUM(E14:E16)</f>
        <v>0</v>
      </c>
      <c r="F13" s="561"/>
    </row>
    <row r="14" spans="1:6" ht="15.75">
      <c r="A14" s="565" t="s">
        <v>792</v>
      </c>
      <c r="B14" s="566" t="s">
        <v>793</v>
      </c>
      <c r="C14" s="569"/>
      <c r="D14" s="569"/>
      <c r="E14" s="568">
        <f aca="true" t="shared" si="0" ref="E14:E44">C14-D14</f>
        <v>0</v>
      </c>
      <c r="F14" s="561"/>
    </row>
    <row r="15" spans="1:6" ht="15.75">
      <c r="A15" s="565" t="s">
        <v>794</v>
      </c>
      <c r="B15" s="566" t="s">
        <v>795</v>
      </c>
      <c r="C15" s="569"/>
      <c r="D15" s="569"/>
      <c r="E15" s="568">
        <f t="shared" si="0"/>
        <v>0</v>
      </c>
      <c r="F15" s="561"/>
    </row>
    <row r="16" spans="1:6" ht="15.75">
      <c r="A16" s="565" t="s">
        <v>796</v>
      </c>
      <c r="B16" s="566" t="s">
        <v>797</v>
      </c>
      <c r="C16" s="569"/>
      <c r="D16" s="569"/>
      <c r="E16" s="568">
        <f t="shared" si="0"/>
        <v>0</v>
      </c>
      <c r="F16" s="561"/>
    </row>
    <row r="17" spans="1:6" ht="15.75">
      <c r="A17" s="565" t="s">
        <v>798</v>
      </c>
      <c r="B17" s="566" t="s">
        <v>799</v>
      </c>
      <c r="C17" s="569"/>
      <c r="D17" s="569"/>
      <c r="E17" s="568">
        <f t="shared" si="0"/>
        <v>0</v>
      </c>
      <c r="F17" s="561"/>
    </row>
    <row r="18" spans="1:6" ht="15.75">
      <c r="A18" s="565" t="s">
        <v>800</v>
      </c>
      <c r="B18" s="566" t="s">
        <v>801</v>
      </c>
      <c r="C18" s="567">
        <f>+C19+C20</f>
        <v>0</v>
      </c>
      <c r="D18" s="567">
        <f>+D19+D20</f>
        <v>0</v>
      </c>
      <c r="E18" s="568">
        <f t="shared" si="0"/>
        <v>0</v>
      </c>
      <c r="F18" s="561"/>
    </row>
    <row r="19" spans="1:6" ht="15.75">
      <c r="A19" s="565" t="s">
        <v>802</v>
      </c>
      <c r="B19" s="566" t="s">
        <v>803</v>
      </c>
      <c r="C19" s="569"/>
      <c r="D19" s="569"/>
      <c r="E19" s="568">
        <f t="shared" si="0"/>
        <v>0</v>
      </c>
      <c r="F19" s="561"/>
    </row>
    <row r="20" spans="1:6" ht="15.75">
      <c r="A20" s="565" t="s">
        <v>796</v>
      </c>
      <c r="B20" s="566" t="s">
        <v>804</v>
      </c>
      <c r="C20" s="569"/>
      <c r="D20" s="569"/>
      <c r="E20" s="568">
        <f t="shared" si="0"/>
        <v>0</v>
      </c>
      <c r="F20" s="561"/>
    </row>
    <row r="21" spans="1:6" ht="16.5" thickBot="1">
      <c r="A21" s="570" t="s">
        <v>805</v>
      </c>
      <c r="B21" s="571" t="s">
        <v>806</v>
      </c>
      <c r="C21" s="572">
        <f>C13+C17+C18</f>
        <v>0</v>
      </c>
      <c r="D21" s="572">
        <f>D13+D17+D18</f>
        <v>0</v>
      </c>
      <c r="E21" s="573">
        <f>E13+E17+E18</f>
        <v>0</v>
      </c>
      <c r="F21" s="561"/>
    </row>
    <row r="22" spans="1:6" ht="15.75">
      <c r="A22" s="562" t="s">
        <v>807</v>
      </c>
      <c r="B22" s="547"/>
      <c r="C22" s="574"/>
      <c r="D22" s="563"/>
      <c r="E22" s="564">
        <f t="shared" si="0"/>
        <v>0</v>
      </c>
      <c r="F22" s="561"/>
    </row>
    <row r="23" spans="1:6" ht="15.75">
      <c r="A23" s="565" t="s">
        <v>808</v>
      </c>
      <c r="B23" s="575" t="s">
        <v>809</v>
      </c>
      <c r="C23" s="576">
        <v>183</v>
      </c>
      <c r="D23" s="576">
        <v>183</v>
      </c>
      <c r="E23" s="577">
        <f t="shared" si="0"/>
        <v>0</v>
      </c>
      <c r="F23" s="561"/>
    </row>
    <row r="24" spans="1:6" ht="16.5" thickBot="1">
      <c r="A24" s="578"/>
      <c r="B24" s="579"/>
      <c r="C24" s="580"/>
      <c r="D24" s="581"/>
      <c r="E24" s="582"/>
      <c r="F24" s="561"/>
    </row>
    <row r="25" spans="1:6" ht="15.75">
      <c r="A25" s="583" t="s">
        <v>810</v>
      </c>
      <c r="B25" s="584"/>
      <c r="C25" s="585"/>
      <c r="D25" s="586"/>
      <c r="E25" s="587"/>
      <c r="F25" s="561"/>
    </row>
    <row r="26" spans="1:6" ht="15.75">
      <c r="A26" s="565" t="s">
        <v>811</v>
      </c>
      <c r="B26" s="566" t="s">
        <v>812</v>
      </c>
      <c r="C26" s="567">
        <f>SUM(C27:C29)</f>
        <v>0</v>
      </c>
      <c r="D26" s="567">
        <f>SUM(D27:D29)</f>
        <v>0</v>
      </c>
      <c r="E26" s="568">
        <f>SUM(E27:E29)</f>
        <v>0</v>
      </c>
      <c r="F26" s="561"/>
    </row>
    <row r="27" spans="1:6" ht="15.75">
      <c r="A27" s="565" t="s">
        <v>813</v>
      </c>
      <c r="B27" s="566" t="s">
        <v>814</v>
      </c>
      <c r="C27" s="569"/>
      <c r="D27" s="569"/>
      <c r="E27" s="568">
        <f t="shared" si="0"/>
        <v>0</v>
      </c>
      <c r="F27" s="561"/>
    </row>
    <row r="28" spans="1:6" ht="15.75">
      <c r="A28" s="565" t="s">
        <v>815</v>
      </c>
      <c r="B28" s="566" t="s">
        <v>816</v>
      </c>
      <c r="C28" s="569"/>
      <c r="D28" s="569"/>
      <c r="E28" s="568">
        <f t="shared" si="0"/>
        <v>0</v>
      </c>
      <c r="F28" s="561"/>
    </row>
    <row r="29" spans="1:6" ht="15.75">
      <c r="A29" s="565" t="s">
        <v>817</v>
      </c>
      <c r="B29" s="566" t="s">
        <v>818</v>
      </c>
      <c r="C29" s="569"/>
      <c r="D29" s="569"/>
      <c r="E29" s="568">
        <f t="shared" si="0"/>
        <v>0</v>
      </c>
      <c r="F29" s="561"/>
    </row>
    <row r="30" spans="1:6" ht="15.75">
      <c r="A30" s="565" t="s">
        <v>819</v>
      </c>
      <c r="B30" s="566" t="s">
        <v>820</v>
      </c>
      <c r="C30" s="569">
        <v>26</v>
      </c>
      <c r="D30" s="569">
        <v>26</v>
      </c>
      <c r="E30" s="568">
        <f t="shared" si="0"/>
        <v>0</v>
      </c>
      <c r="F30" s="561"/>
    </row>
    <row r="31" spans="1:6" ht="15.75">
      <c r="A31" s="565" t="s">
        <v>821</v>
      </c>
      <c r="B31" s="566" t="s">
        <v>822</v>
      </c>
      <c r="C31" s="569">
        <v>41</v>
      </c>
      <c r="D31" s="569">
        <v>41</v>
      </c>
      <c r="E31" s="568">
        <f t="shared" si="0"/>
        <v>0</v>
      </c>
      <c r="F31" s="561"/>
    </row>
    <row r="32" spans="1:6" ht="15.75">
      <c r="A32" s="565" t="s">
        <v>823</v>
      </c>
      <c r="B32" s="566" t="s">
        <v>824</v>
      </c>
      <c r="C32" s="569"/>
      <c r="D32" s="569"/>
      <c r="E32" s="568">
        <f t="shared" si="0"/>
        <v>0</v>
      </c>
      <c r="F32" s="561"/>
    </row>
    <row r="33" spans="1:6" ht="15.75">
      <c r="A33" s="565" t="s">
        <v>825</v>
      </c>
      <c r="B33" s="566" t="s">
        <v>826</v>
      </c>
      <c r="C33" s="569">
        <v>251</v>
      </c>
      <c r="D33" s="569">
        <v>251</v>
      </c>
      <c r="E33" s="568">
        <f t="shared" si="0"/>
        <v>0</v>
      </c>
      <c r="F33" s="561"/>
    </row>
    <row r="34" spans="1:6" ht="15.75">
      <c r="A34" s="565" t="s">
        <v>827</v>
      </c>
      <c r="B34" s="566" t="s">
        <v>828</v>
      </c>
      <c r="C34" s="569">
        <v>29</v>
      </c>
      <c r="D34" s="569">
        <v>29</v>
      </c>
      <c r="E34" s="568">
        <f t="shared" si="0"/>
        <v>0</v>
      </c>
      <c r="F34" s="561"/>
    </row>
    <row r="35" spans="1:6" ht="15.75">
      <c r="A35" s="565" t="s">
        <v>829</v>
      </c>
      <c r="B35" s="566" t="s">
        <v>830</v>
      </c>
      <c r="C35" s="567">
        <f>SUM(C36:C39)</f>
        <v>18</v>
      </c>
      <c r="D35" s="567">
        <f>SUM(D36:D39)</f>
        <v>18</v>
      </c>
      <c r="E35" s="568">
        <f>SUM(E36:E39)</f>
        <v>0</v>
      </c>
      <c r="F35" s="561"/>
    </row>
    <row r="36" spans="1:6" ht="15.75">
      <c r="A36" s="565" t="s">
        <v>831</v>
      </c>
      <c r="B36" s="566" t="s">
        <v>832</v>
      </c>
      <c r="C36" s="569"/>
      <c r="D36" s="569"/>
      <c r="E36" s="568">
        <f t="shared" si="0"/>
        <v>0</v>
      </c>
      <c r="F36" s="561"/>
    </row>
    <row r="37" spans="1:6" ht="15.75">
      <c r="A37" s="565" t="s">
        <v>833</v>
      </c>
      <c r="B37" s="566" t="s">
        <v>834</v>
      </c>
      <c r="C37" s="569">
        <v>18</v>
      </c>
      <c r="D37" s="569">
        <v>18</v>
      </c>
      <c r="E37" s="568">
        <f t="shared" si="0"/>
        <v>0</v>
      </c>
      <c r="F37" s="561"/>
    </row>
    <row r="38" spans="1:6" ht="15.75">
      <c r="A38" s="565" t="s">
        <v>835</v>
      </c>
      <c r="B38" s="566" t="s">
        <v>836</v>
      </c>
      <c r="C38" s="569"/>
      <c r="D38" s="569"/>
      <c r="E38" s="568">
        <f t="shared" si="0"/>
        <v>0</v>
      </c>
      <c r="F38" s="561"/>
    </row>
    <row r="39" spans="1:6" ht="15.75">
      <c r="A39" s="565" t="s">
        <v>837</v>
      </c>
      <c r="B39" s="566" t="s">
        <v>838</v>
      </c>
      <c r="C39" s="569"/>
      <c r="D39" s="569"/>
      <c r="E39" s="568">
        <f t="shared" si="0"/>
        <v>0</v>
      </c>
      <c r="F39" s="561"/>
    </row>
    <row r="40" spans="1:6" ht="15.75">
      <c r="A40" s="565" t="s">
        <v>839</v>
      </c>
      <c r="B40" s="566" t="s">
        <v>840</v>
      </c>
      <c r="C40" s="567">
        <f>SUM(C41:C44)</f>
        <v>0</v>
      </c>
      <c r="D40" s="567">
        <f>SUM(D41:D44)</f>
        <v>0</v>
      </c>
      <c r="E40" s="568">
        <f>SUM(E41:E44)</f>
        <v>0</v>
      </c>
      <c r="F40" s="561"/>
    </row>
    <row r="41" spans="1:6" ht="15.75">
      <c r="A41" s="565" t="s">
        <v>841</v>
      </c>
      <c r="B41" s="566" t="s">
        <v>842</v>
      </c>
      <c r="C41" s="569"/>
      <c r="D41" s="569"/>
      <c r="E41" s="568">
        <f t="shared" si="0"/>
        <v>0</v>
      </c>
      <c r="F41" s="561"/>
    </row>
    <row r="42" spans="1:6" ht="15.75">
      <c r="A42" s="565" t="s">
        <v>843</v>
      </c>
      <c r="B42" s="566" t="s">
        <v>844</v>
      </c>
      <c r="C42" s="569"/>
      <c r="D42" s="569"/>
      <c r="E42" s="568">
        <f t="shared" si="0"/>
        <v>0</v>
      </c>
      <c r="F42" s="561"/>
    </row>
    <row r="43" spans="1:6" ht="15.75">
      <c r="A43" s="565" t="s">
        <v>845</v>
      </c>
      <c r="B43" s="566" t="s">
        <v>846</v>
      </c>
      <c r="C43" s="569"/>
      <c r="D43" s="569"/>
      <c r="E43" s="568">
        <f t="shared" si="0"/>
        <v>0</v>
      </c>
      <c r="F43" s="561"/>
    </row>
    <row r="44" spans="1:6" ht="15.75">
      <c r="A44" s="565" t="s">
        <v>847</v>
      </c>
      <c r="B44" s="566" t="s">
        <v>848</v>
      </c>
      <c r="C44" s="569"/>
      <c r="D44" s="569"/>
      <c r="E44" s="568">
        <f t="shared" si="0"/>
        <v>0</v>
      </c>
      <c r="F44" s="561"/>
    </row>
    <row r="45" spans="1:6" ht="16.5" thickBot="1">
      <c r="A45" s="588" t="s">
        <v>849</v>
      </c>
      <c r="B45" s="589" t="s">
        <v>850</v>
      </c>
      <c r="C45" s="590">
        <f>C26+C30+C31+C33+C32+C34+C35+C40</f>
        <v>365</v>
      </c>
      <c r="D45" s="590">
        <f>D26+D30+D31+D33+D32+D34+D35+D40</f>
        <v>365</v>
      </c>
      <c r="E45" s="591">
        <f>E26+E30+E31+E33+E32+E34+E35+E40</f>
        <v>0</v>
      </c>
      <c r="F45" s="561"/>
    </row>
    <row r="46" spans="1:6" ht="16.5" thickBot="1">
      <c r="A46" s="592" t="s">
        <v>851</v>
      </c>
      <c r="B46" s="593" t="s">
        <v>852</v>
      </c>
      <c r="C46" s="594">
        <f>C45+C23+C21+C11</f>
        <v>548</v>
      </c>
      <c r="D46" s="594">
        <f>D45+D23+D21+D11</f>
        <v>548</v>
      </c>
      <c r="E46" s="595">
        <f>E45+E23+E21+E11</f>
        <v>0</v>
      </c>
      <c r="F46" s="561"/>
    </row>
    <row r="47" spans="1:27" ht="15.75">
      <c r="A47" s="596"/>
      <c r="B47" s="597"/>
      <c r="C47" s="598"/>
      <c r="D47" s="598"/>
      <c r="E47" s="598"/>
      <c r="F47" s="561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</row>
    <row r="48" spans="1:27" ht="15.75">
      <c r="A48" s="596"/>
      <c r="B48" s="597"/>
      <c r="C48" s="598"/>
      <c r="D48" s="598"/>
      <c r="E48" s="598"/>
      <c r="F48" s="561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599"/>
      <c r="Y48" s="599"/>
      <c r="Z48" s="599"/>
      <c r="AA48" s="599"/>
    </row>
    <row r="49" spans="1:6" ht="16.5" thickBot="1">
      <c r="A49" s="596" t="s">
        <v>853</v>
      </c>
      <c r="B49" s="597"/>
      <c r="C49" s="600"/>
      <c r="D49" s="600"/>
      <c r="E49" s="600"/>
      <c r="F49" s="33" t="s">
        <v>545</v>
      </c>
    </row>
    <row r="50" spans="1:6" s="100" customFormat="1" ht="18" customHeight="1">
      <c r="A50" s="729" t="s">
        <v>453</v>
      </c>
      <c r="B50" s="731" t="s">
        <v>11</v>
      </c>
      <c r="C50" s="735" t="s">
        <v>854</v>
      </c>
      <c r="D50" s="548" t="s">
        <v>855</v>
      </c>
      <c r="E50" s="548"/>
      <c r="F50" s="726" t="s">
        <v>856</v>
      </c>
    </row>
    <row r="51" spans="1:6" s="100" customFormat="1" ht="18" customHeight="1">
      <c r="A51" s="730"/>
      <c r="B51" s="732"/>
      <c r="C51" s="736"/>
      <c r="D51" s="603" t="s">
        <v>785</v>
      </c>
      <c r="E51" s="603" t="s">
        <v>786</v>
      </c>
      <c r="F51" s="727"/>
    </row>
    <row r="52" spans="1:6" s="100" customFormat="1" ht="16.5" thickBot="1">
      <c r="A52" s="553" t="s">
        <v>17</v>
      </c>
      <c r="B52" s="554" t="s">
        <v>18</v>
      </c>
      <c r="C52" s="555">
        <v>1</v>
      </c>
      <c r="D52" s="555">
        <v>2</v>
      </c>
      <c r="E52" s="604">
        <v>3</v>
      </c>
      <c r="F52" s="605">
        <v>4</v>
      </c>
    </row>
    <row r="53" spans="1:6" ht="15.75">
      <c r="A53" s="562" t="s">
        <v>857</v>
      </c>
      <c r="B53" s="606"/>
      <c r="C53" s="607"/>
      <c r="D53" s="607"/>
      <c r="E53" s="607"/>
      <c r="F53" s="608"/>
    </row>
    <row r="54" spans="1:6" ht="15.75">
      <c r="A54" s="565" t="s">
        <v>858</v>
      </c>
      <c r="B54" s="566" t="s">
        <v>859</v>
      </c>
      <c r="C54" s="609">
        <f>SUM(C55:C57)</f>
        <v>0</v>
      </c>
      <c r="D54" s="609">
        <f>SUM(D55:D57)</f>
        <v>0</v>
      </c>
      <c r="E54" s="610">
        <f>C54-D54</f>
        <v>0</v>
      </c>
      <c r="F54" s="611">
        <f>SUM(F55:F57)</f>
        <v>0</v>
      </c>
    </row>
    <row r="55" spans="1:6" ht="15.75">
      <c r="A55" s="565" t="s">
        <v>860</v>
      </c>
      <c r="B55" s="566" t="s">
        <v>861</v>
      </c>
      <c r="C55" s="138"/>
      <c r="D55" s="138"/>
      <c r="E55" s="610">
        <f>C55-D55</f>
        <v>0</v>
      </c>
      <c r="F55" s="137"/>
    </row>
    <row r="56" spans="1:6" ht="15.75">
      <c r="A56" s="565" t="s">
        <v>862</v>
      </c>
      <c r="B56" s="566" t="s">
        <v>863</v>
      </c>
      <c r="C56" s="138"/>
      <c r="D56" s="138"/>
      <c r="E56" s="610">
        <f aca="true" t="shared" si="1" ref="E56:E97">C56-D56</f>
        <v>0</v>
      </c>
      <c r="F56" s="137"/>
    </row>
    <row r="57" spans="1:6" ht="15.75">
      <c r="A57" s="565" t="s">
        <v>847</v>
      </c>
      <c r="B57" s="566" t="s">
        <v>864</v>
      </c>
      <c r="C57" s="138"/>
      <c r="D57" s="138"/>
      <c r="E57" s="610">
        <f t="shared" si="1"/>
        <v>0</v>
      </c>
      <c r="F57" s="137"/>
    </row>
    <row r="58" spans="1:6" ht="31.5">
      <c r="A58" s="565" t="s">
        <v>865</v>
      </c>
      <c r="B58" s="566" t="s">
        <v>866</v>
      </c>
      <c r="C58" s="609">
        <f>C59+C61</f>
        <v>0</v>
      </c>
      <c r="D58" s="609">
        <f>D59+D61</f>
        <v>0</v>
      </c>
      <c r="E58" s="610">
        <f t="shared" si="1"/>
        <v>0</v>
      </c>
      <c r="F58" s="612">
        <f>F59+F61</f>
        <v>0</v>
      </c>
    </row>
    <row r="59" spans="1:6" ht="15.75">
      <c r="A59" s="565" t="s">
        <v>867</v>
      </c>
      <c r="B59" s="566" t="s">
        <v>868</v>
      </c>
      <c r="C59" s="138"/>
      <c r="D59" s="138"/>
      <c r="E59" s="610">
        <f t="shared" si="1"/>
        <v>0</v>
      </c>
      <c r="F59" s="137"/>
    </row>
    <row r="60" spans="1:6" ht="15.75">
      <c r="A60" s="613" t="s">
        <v>869</v>
      </c>
      <c r="B60" s="566" t="s">
        <v>870</v>
      </c>
      <c r="C60" s="138"/>
      <c r="D60" s="138"/>
      <c r="E60" s="610">
        <f t="shared" si="1"/>
        <v>0</v>
      </c>
      <c r="F60" s="137"/>
    </row>
    <row r="61" spans="1:6" ht="15.75">
      <c r="A61" s="613" t="s">
        <v>871</v>
      </c>
      <c r="B61" s="566" t="s">
        <v>872</v>
      </c>
      <c r="C61" s="138"/>
      <c r="D61" s="138"/>
      <c r="E61" s="610">
        <f t="shared" si="1"/>
        <v>0</v>
      </c>
      <c r="F61" s="137"/>
    </row>
    <row r="62" spans="1:6" ht="15.75">
      <c r="A62" s="613" t="s">
        <v>869</v>
      </c>
      <c r="B62" s="566" t="s">
        <v>873</v>
      </c>
      <c r="C62" s="138"/>
      <c r="D62" s="138"/>
      <c r="E62" s="610">
        <f t="shared" si="1"/>
        <v>0</v>
      </c>
      <c r="F62" s="137"/>
    </row>
    <row r="63" spans="1:6" ht="15.75">
      <c r="A63" s="565" t="s">
        <v>139</v>
      </c>
      <c r="B63" s="566" t="s">
        <v>874</v>
      </c>
      <c r="C63" s="138"/>
      <c r="D63" s="138"/>
      <c r="E63" s="610">
        <f t="shared" si="1"/>
        <v>0</v>
      </c>
      <c r="F63" s="137"/>
    </row>
    <row r="64" spans="1:6" ht="15.75">
      <c r="A64" s="565" t="s">
        <v>142</v>
      </c>
      <c r="B64" s="566" t="s">
        <v>875</v>
      </c>
      <c r="C64" s="138"/>
      <c r="D64" s="138"/>
      <c r="E64" s="610">
        <f t="shared" si="1"/>
        <v>0</v>
      </c>
      <c r="F64" s="137"/>
    </row>
    <row r="65" spans="1:6" ht="15.75">
      <c r="A65" s="565" t="s">
        <v>876</v>
      </c>
      <c r="B65" s="566" t="s">
        <v>877</v>
      </c>
      <c r="C65" s="138"/>
      <c r="D65" s="138"/>
      <c r="E65" s="610">
        <f t="shared" si="1"/>
        <v>0</v>
      </c>
      <c r="F65" s="137"/>
    </row>
    <row r="66" spans="1:6" ht="15.75">
      <c r="A66" s="565" t="s">
        <v>878</v>
      </c>
      <c r="B66" s="566" t="s">
        <v>879</v>
      </c>
      <c r="C66" s="138">
        <v>58</v>
      </c>
      <c r="D66" s="138">
        <v>58</v>
      </c>
      <c r="E66" s="610">
        <f t="shared" si="1"/>
        <v>0</v>
      </c>
      <c r="F66" s="137"/>
    </row>
    <row r="67" spans="1:6" ht="15.75">
      <c r="A67" s="565" t="s">
        <v>880</v>
      </c>
      <c r="B67" s="566" t="s">
        <v>881</v>
      </c>
      <c r="C67" s="138"/>
      <c r="D67" s="138"/>
      <c r="E67" s="610">
        <f t="shared" si="1"/>
        <v>0</v>
      </c>
      <c r="F67" s="137"/>
    </row>
    <row r="68" spans="1:6" ht="16.5" thickBot="1">
      <c r="A68" s="570" t="s">
        <v>882</v>
      </c>
      <c r="B68" s="571" t="s">
        <v>883</v>
      </c>
      <c r="C68" s="614">
        <f>C54+C58+C63+C64+C65+C66</f>
        <v>58</v>
      </c>
      <c r="D68" s="614">
        <f>D54+D58+D63+D64+D65+D66</f>
        <v>58</v>
      </c>
      <c r="E68" s="615">
        <f t="shared" si="1"/>
        <v>0</v>
      </c>
      <c r="F68" s="616">
        <f>F54+F58+F63+F64+F65+F66</f>
        <v>0</v>
      </c>
    </row>
    <row r="69" spans="1:6" ht="15.75">
      <c r="A69" s="583" t="s">
        <v>884</v>
      </c>
      <c r="B69" s="617"/>
      <c r="C69" s="618"/>
      <c r="D69" s="618"/>
      <c r="E69" s="619"/>
      <c r="F69" s="620"/>
    </row>
    <row r="70" spans="1:6" ht="15.75">
      <c r="A70" s="565" t="s">
        <v>885</v>
      </c>
      <c r="B70" s="621" t="s">
        <v>886</v>
      </c>
      <c r="C70" s="138"/>
      <c r="D70" s="138"/>
      <c r="E70" s="610">
        <f t="shared" si="1"/>
        <v>0</v>
      </c>
      <c r="F70" s="137"/>
    </row>
    <row r="71" spans="1:6" ht="16.5" thickBot="1">
      <c r="A71" s="622"/>
      <c r="B71" s="623"/>
      <c r="C71" s="624"/>
      <c r="D71" s="624"/>
      <c r="E71" s="625"/>
      <c r="F71" s="626"/>
    </row>
    <row r="72" spans="1:6" ht="15.75">
      <c r="A72" s="562" t="s">
        <v>887</v>
      </c>
      <c r="B72" s="606"/>
      <c r="C72" s="627"/>
      <c r="D72" s="627"/>
      <c r="E72" s="628"/>
      <c r="F72" s="629"/>
    </row>
    <row r="73" spans="1:6" ht="15.75">
      <c r="A73" s="565" t="s">
        <v>858</v>
      </c>
      <c r="B73" s="566" t="s">
        <v>888</v>
      </c>
      <c r="C73" s="630">
        <f>SUM(C74:C76)</f>
        <v>0</v>
      </c>
      <c r="D73" s="630">
        <f>SUM(D74:D76)</f>
        <v>0</v>
      </c>
      <c r="E73" s="630">
        <f>SUM(E74:E76)</f>
        <v>0</v>
      </c>
      <c r="F73" s="631">
        <f>SUM(F74:F76)</f>
        <v>0</v>
      </c>
    </row>
    <row r="74" spans="1:6" ht="15.75">
      <c r="A74" s="565" t="s">
        <v>889</v>
      </c>
      <c r="B74" s="566" t="s">
        <v>890</v>
      </c>
      <c r="C74" s="138"/>
      <c r="D74" s="138"/>
      <c r="E74" s="610">
        <f t="shared" si="1"/>
        <v>0</v>
      </c>
      <c r="F74" s="137"/>
    </row>
    <row r="75" spans="1:6" ht="15.75">
      <c r="A75" s="565" t="s">
        <v>891</v>
      </c>
      <c r="B75" s="566" t="s">
        <v>892</v>
      </c>
      <c r="C75" s="138"/>
      <c r="D75" s="138"/>
      <c r="E75" s="610">
        <f t="shared" si="1"/>
        <v>0</v>
      </c>
      <c r="F75" s="137"/>
    </row>
    <row r="76" spans="1:6" ht="15.75">
      <c r="A76" s="632" t="s">
        <v>893</v>
      </c>
      <c r="B76" s="566" t="s">
        <v>894</v>
      </c>
      <c r="C76" s="138"/>
      <c r="D76" s="138"/>
      <c r="E76" s="610">
        <f t="shared" si="1"/>
        <v>0</v>
      </c>
      <c r="F76" s="137"/>
    </row>
    <row r="77" spans="1:6" ht="31.5">
      <c r="A77" s="565" t="s">
        <v>865</v>
      </c>
      <c r="B77" s="566" t="s">
        <v>895</v>
      </c>
      <c r="C77" s="609">
        <f>C78+C80</f>
        <v>150</v>
      </c>
      <c r="D77" s="609">
        <f>D78+D80</f>
        <v>150</v>
      </c>
      <c r="E77" s="609">
        <f>E78+E80</f>
        <v>0</v>
      </c>
      <c r="F77" s="612">
        <f>F78+F80</f>
        <v>0</v>
      </c>
    </row>
    <row r="78" spans="1:6" ht="15.75">
      <c r="A78" s="565" t="s">
        <v>896</v>
      </c>
      <c r="B78" s="566" t="s">
        <v>897</v>
      </c>
      <c r="C78" s="138">
        <v>150</v>
      </c>
      <c r="D78" s="138">
        <v>150</v>
      </c>
      <c r="E78" s="610">
        <f t="shared" si="1"/>
        <v>0</v>
      </c>
      <c r="F78" s="137"/>
    </row>
    <row r="79" spans="1:6" ht="15.75">
      <c r="A79" s="565" t="s">
        <v>898</v>
      </c>
      <c r="B79" s="566" t="s">
        <v>899</v>
      </c>
      <c r="C79" s="138"/>
      <c r="D79" s="138"/>
      <c r="E79" s="610">
        <f t="shared" si="1"/>
        <v>0</v>
      </c>
      <c r="F79" s="137"/>
    </row>
    <row r="80" spans="1:6" ht="15.75">
      <c r="A80" s="565" t="s">
        <v>900</v>
      </c>
      <c r="B80" s="566" t="s">
        <v>901</v>
      </c>
      <c r="C80" s="138"/>
      <c r="D80" s="138"/>
      <c r="E80" s="610">
        <f t="shared" si="1"/>
        <v>0</v>
      </c>
      <c r="F80" s="137"/>
    </row>
    <row r="81" spans="1:6" ht="15.75">
      <c r="A81" s="565" t="s">
        <v>869</v>
      </c>
      <c r="B81" s="566" t="s">
        <v>902</v>
      </c>
      <c r="C81" s="138"/>
      <c r="D81" s="138"/>
      <c r="E81" s="610">
        <f t="shared" si="1"/>
        <v>0</v>
      </c>
      <c r="F81" s="137"/>
    </row>
    <row r="82" spans="1:6" ht="15.75">
      <c r="A82" s="565" t="s">
        <v>903</v>
      </c>
      <c r="B82" s="566" t="s">
        <v>904</v>
      </c>
      <c r="C82" s="609">
        <f>SUM(C83:C86)</f>
        <v>0</v>
      </c>
      <c r="D82" s="609">
        <f>SUM(D83:D86)</f>
        <v>0</v>
      </c>
      <c r="E82" s="609">
        <f>SUM(E83:E86)</f>
        <v>0</v>
      </c>
      <c r="F82" s="612">
        <f>SUM(F83:F86)</f>
        <v>0</v>
      </c>
    </row>
    <row r="83" spans="1:6" ht="15.75">
      <c r="A83" s="565" t="s">
        <v>905</v>
      </c>
      <c r="B83" s="566" t="s">
        <v>906</v>
      </c>
      <c r="C83" s="138"/>
      <c r="D83" s="138"/>
      <c r="E83" s="610">
        <f t="shared" si="1"/>
        <v>0</v>
      </c>
      <c r="F83" s="137"/>
    </row>
    <row r="84" spans="1:6" ht="15.75">
      <c r="A84" s="565" t="s">
        <v>907</v>
      </c>
      <c r="B84" s="566" t="s">
        <v>908</v>
      </c>
      <c r="C84" s="138"/>
      <c r="D84" s="138"/>
      <c r="E84" s="610">
        <f t="shared" si="1"/>
        <v>0</v>
      </c>
      <c r="F84" s="137"/>
    </row>
    <row r="85" spans="1:6" ht="31.5">
      <c r="A85" s="565" t="s">
        <v>909</v>
      </c>
      <c r="B85" s="566" t="s">
        <v>910</v>
      </c>
      <c r="C85" s="138"/>
      <c r="D85" s="138"/>
      <c r="E85" s="610">
        <f t="shared" si="1"/>
        <v>0</v>
      </c>
      <c r="F85" s="137"/>
    </row>
    <row r="86" spans="1:6" ht="15.75">
      <c r="A86" s="565" t="s">
        <v>911</v>
      </c>
      <c r="B86" s="566" t="s">
        <v>912</v>
      </c>
      <c r="C86" s="138"/>
      <c r="D86" s="138"/>
      <c r="E86" s="610">
        <f t="shared" si="1"/>
        <v>0</v>
      </c>
      <c r="F86" s="137"/>
    </row>
    <row r="87" spans="1:6" ht="15.75">
      <c r="A87" s="565" t="s">
        <v>913</v>
      </c>
      <c r="B87" s="566" t="s">
        <v>914</v>
      </c>
      <c r="C87" s="633">
        <f>SUM(C88:C92)+C96</f>
        <v>824</v>
      </c>
      <c r="D87" s="633">
        <f>SUM(D88:D92)+D96</f>
        <v>824</v>
      </c>
      <c r="E87" s="633">
        <f>SUM(E88:E92)+E96</f>
        <v>0</v>
      </c>
      <c r="F87" s="611">
        <f>SUM(F88:F92)+F96</f>
        <v>0</v>
      </c>
    </row>
    <row r="88" spans="1:6" ht="15.75">
      <c r="A88" s="565" t="s">
        <v>915</v>
      </c>
      <c r="B88" s="566" t="s">
        <v>916</v>
      </c>
      <c r="C88" s="138"/>
      <c r="D88" s="138"/>
      <c r="E88" s="610">
        <f t="shared" si="1"/>
        <v>0</v>
      </c>
      <c r="F88" s="137"/>
    </row>
    <row r="89" spans="1:6" ht="15.75">
      <c r="A89" s="565" t="s">
        <v>917</v>
      </c>
      <c r="B89" s="566" t="s">
        <v>918</v>
      </c>
      <c r="C89" s="138">
        <v>333</v>
      </c>
      <c r="D89" s="138">
        <v>333</v>
      </c>
      <c r="E89" s="610">
        <f t="shared" si="1"/>
        <v>0</v>
      </c>
      <c r="F89" s="137"/>
    </row>
    <row r="90" spans="1:6" ht="15.75">
      <c r="A90" s="565" t="s">
        <v>919</v>
      </c>
      <c r="B90" s="566" t="s">
        <v>920</v>
      </c>
      <c r="C90" s="138">
        <v>277</v>
      </c>
      <c r="D90" s="138">
        <v>277</v>
      </c>
      <c r="E90" s="610">
        <f t="shared" si="1"/>
        <v>0</v>
      </c>
      <c r="F90" s="137"/>
    </row>
    <row r="91" spans="1:6" ht="15.75">
      <c r="A91" s="565" t="s">
        <v>921</v>
      </c>
      <c r="B91" s="566" t="s">
        <v>922</v>
      </c>
      <c r="C91" s="138">
        <v>191</v>
      </c>
      <c r="D91" s="138">
        <v>191</v>
      </c>
      <c r="E91" s="610">
        <f t="shared" si="1"/>
        <v>0</v>
      </c>
      <c r="F91" s="137"/>
    </row>
    <row r="92" spans="1:6" ht="15.75">
      <c r="A92" s="565" t="s">
        <v>923</v>
      </c>
      <c r="B92" s="566" t="s">
        <v>924</v>
      </c>
      <c r="C92" s="609">
        <f>SUM(C93:C95)</f>
        <v>3</v>
      </c>
      <c r="D92" s="609">
        <f>SUM(D93:D95)</f>
        <v>3</v>
      </c>
      <c r="E92" s="609">
        <f>SUM(E93:E95)</f>
        <v>0</v>
      </c>
      <c r="F92" s="612">
        <f>SUM(F93:F95)</f>
        <v>0</v>
      </c>
    </row>
    <row r="93" spans="1:6" ht="15.75">
      <c r="A93" s="565" t="s">
        <v>925</v>
      </c>
      <c r="B93" s="566" t="s">
        <v>926</v>
      </c>
      <c r="C93" s="138"/>
      <c r="D93" s="138"/>
      <c r="E93" s="610">
        <f t="shared" si="1"/>
        <v>0</v>
      </c>
      <c r="F93" s="137"/>
    </row>
    <row r="94" spans="1:6" ht="15.75">
      <c r="A94" s="565" t="s">
        <v>833</v>
      </c>
      <c r="B94" s="566" t="s">
        <v>927</v>
      </c>
      <c r="C94" s="138"/>
      <c r="D94" s="138"/>
      <c r="E94" s="610">
        <f t="shared" si="1"/>
        <v>0</v>
      </c>
      <c r="F94" s="137"/>
    </row>
    <row r="95" spans="1:6" ht="15.75">
      <c r="A95" s="565" t="s">
        <v>837</v>
      </c>
      <c r="B95" s="566" t="s">
        <v>928</v>
      </c>
      <c r="C95" s="138">
        <v>3</v>
      </c>
      <c r="D95" s="138">
        <v>3</v>
      </c>
      <c r="E95" s="610">
        <f t="shared" si="1"/>
        <v>0</v>
      </c>
      <c r="F95" s="137"/>
    </row>
    <row r="96" spans="1:6" ht="15.75">
      <c r="A96" s="565" t="s">
        <v>929</v>
      </c>
      <c r="B96" s="566" t="s">
        <v>930</v>
      </c>
      <c r="C96" s="138">
        <v>20</v>
      </c>
      <c r="D96" s="138">
        <v>20</v>
      </c>
      <c r="E96" s="610">
        <f t="shared" si="1"/>
        <v>0</v>
      </c>
      <c r="F96" s="137"/>
    </row>
    <row r="97" spans="1:6" ht="15.75">
      <c r="A97" s="565" t="s">
        <v>931</v>
      </c>
      <c r="B97" s="566" t="s">
        <v>932</v>
      </c>
      <c r="C97" s="138">
        <v>47</v>
      </c>
      <c r="D97" s="138">
        <v>47</v>
      </c>
      <c r="E97" s="610">
        <f t="shared" si="1"/>
        <v>0</v>
      </c>
      <c r="F97" s="137"/>
    </row>
    <row r="98" spans="1:6" ht="16.5" thickBot="1">
      <c r="A98" s="570" t="s">
        <v>933</v>
      </c>
      <c r="B98" s="571" t="s">
        <v>934</v>
      </c>
      <c r="C98" s="634">
        <f>C87+C82+C77+C73+C97</f>
        <v>1021</v>
      </c>
      <c r="D98" s="634">
        <f>D87+D82+D77+D73+D97</f>
        <v>1021</v>
      </c>
      <c r="E98" s="634">
        <f>E87+E82+E77+E73+E97</f>
        <v>0</v>
      </c>
      <c r="F98" s="635">
        <f>F87+F82+F77+F73+F97</f>
        <v>0</v>
      </c>
    </row>
    <row r="99" spans="1:6" ht="16.5" thickBot="1">
      <c r="A99" s="636" t="s">
        <v>935</v>
      </c>
      <c r="B99" s="637" t="s">
        <v>936</v>
      </c>
      <c r="C99" s="638">
        <f>C98+C70+C68</f>
        <v>1079</v>
      </c>
      <c r="D99" s="638">
        <f>D98+D70+D68</f>
        <v>1079</v>
      </c>
      <c r="E99" s="638">
        <f>E98+E70+E68</f>
        <v>0</v>
      </c>
      <c r="F99" s="639">
        <f>F98+F70+F68</f>
        <v>0</v>
      </c>
    </row>
    <row r="100" spans="1:6" ht="15.75">
      <c r="A100" s="600"/>
      <c r="B100" s="640"/>
      <c r="C100" s="641"/>
      <c r="D100" s="641"/>
      <c r="E100" s="641"/>
      <c r="F100" s="642"/>
    </row>
    <row r="101" spans="1:27" ht="16.5" thickBot="1">
      <c r="A101" s="596" t="s">
        <v>937</v>
      </c>
      <c r="B101" s="643"/>
      <c r="C101" s="641"/>
      <c r="D101" s="641"/>
      <c r="E101" s="641"/>
      <c r="F101" s="33" t="s">
        <v>938</v>
      </c>
      <c r="G101" s="599"/>
      <c r="H101" s="599"/>
      <c r="I101" s="599"/>
      <c r="J101" s="599"/>
      <c r="K101" s="599"/>
      <c r="L101" s="599"/>
      <c r="M101" s="599"/>
      <c r="N101" s="599"/>
      <c r="O101" s="599"/>
      <c r="P101" s="599"/>
      <c r="Q101" s="599"/>
      <c r="R101" s="599"/>
      <c r="S101" s="599"/>
      <c r="T101" s="599"/>
      <c r="U101" s="599"/>
      <c r="V101" s="599"/>
      <c r="W101" s="599"/>
      <c r="X101" s="599"/>
      <c r="Y101" s="599"/>
      <c r="Z101" s="599"/>
      <c r="AA101" s="599"/>
    </row>
    <row r="102" spans="1:6" s="644" customFormat="1" ht="31.5">
      <c r="A102" s="546" t="s">
        <v>453</v>
      </c>
      <c r="B102" s="547" t="s">
        <v>454</v>
      </c>
      <c r="C102" s="601" t="s">
        <v>939</v>
      </c>
      <c r="D102" s="601" t="s">
        <v>940</v>
      </c>
      <c r="E102" s="601" t="s">
        <v>941</v>
      </c>
      <c r="F102" s="602" t="s">
        <v>942</v>
      </c>
    </row>
    <row r="103" spans="1:6" s="644" customFormat="1" ht="16.5" thickBot="1">
      <c r="A103" s="553" t="s">
        <v>17</v>
      </c>
      <c r="B103" s="554" t="s">
        <v>18</v>
      </c>
      <c r="C103" s="555">
        <v>1</v>
      </c>
      <c r="D103" s="555">
        <v>2</v>
      </c>
      <c r="E103" s="555">
        <v>3</v>
      </c>
      <c r="F103" s="605">
        <v>4</v>
      </c>
    </row>
    <row r="104" spans="1:6" ht="15.75">
      <c r="A104" s="645" t="s">
        <v>943</v>
      </c>
      <c r="B104" s="646" t="s">
        <v>944</v>
      </c>
      <c r="C104" s="647"/>
      <c r="D104" s="647"/>
      <c r="E104" s="647"/>
      <c r="F104" s="648">
        <f>C104+D104-E104</f>
        <v>0</v>
      </c>
    </row>
    <row r="105" spans="1:6" ht="15.75">
      <c r="A105" s="565" t="s">
        <v>945</v>
      </c>
      <c r="B105" s="566" t="s">
        <v>946</v>
      </c>
      <c r="C105" s="138"/>
      <c r="D105" s="138"/>
      <c r="E105" s="138"/>
      <c r="F105" s="649">
        <f>C105+D105-E105</f>
        <v>0</v>
      </c>
    </row>
    <row r="106" spans="1:6" ht="16.5" thickBot="1">
      <c r="A106" s="578" t="s">
        <v>947</v>
      </c>
      <c r="B106" s="650" t="s">
        <v>948</v>
      </c>
      <c r="C106" s="220"/>
      <c r="D106" s="220"/>
      <c r="E106" s="220"/>
      <c r="F106" s="651">
        <f>C106+D106-E106</f>
        <v>0</v>
      </c>
    </row>
    <row r="107" spans="1:6" ht="16.5" thickBot="1">
      <c r="A107" s="652" t="s">
        <v>949</v>
      </c>
      <c r="B107" s="653" t="s">
        <v>950</v>
      </c>
      <c r="C107" s="654">
        <f>SUM(C104:C106)</f>
        <v>0</v>
      </c>
      <c r="D107" s="654">
        <f>SUM(D104:D106)</f>
        <v>0</v>
      </c>
      <c r="E107" s="654">
        <f>SUM(E104:E106)</f>
        <v>0</v>
      </c>
      <c r="F107" s="655">
        <f>SUM(F104:F106)</f>
        <v>0</v>
      </c>
    </row>
    <row r="108" spans="1:27" ht="15.75">
      <c r="A108" s="656"/>
      <c r="B108" s="657"/>
      <c r="C108" s="596"/>
      <c r="D108" s="596"/>
      <c r="E108" s="596"/>
      <c r="F108" s="550"/>
      <c r="G108" s="599"/>
      <c r="H108" s="599"/>
      <c r="I108" s="599"/>
      <c r="J108" s="599"/>
      <c r="K108" s="599"/>
      <c r="L108" s="599"/>
      <c r="M108" s="599"/>
      <c r="N108" s="599"/>
      <c r="O108" s="599"/>
      <c r="P108" s="599"/>
      <c r="Q108" s="599"/>
      <c r="R108" s="599"/>
      <c r="S108" s="599"/>
      <c r="T108" s="599"/>
      <c r="U108" s="599"/>
      <c r="V108" s="599"/>
      <c r="W108" s="599"/>
      <c r="X108" s="599"/>
      <c r="Y108" s="599"/>
      <c r="Z108" s="599"/>
      <c r="AA108" s="599"/>
    </row>
    <row r="109" spans="1:27" ht="15.75">
      <c r="A109" s="728" t="s">
        <v>951</v>
      </c>
      <c r="B109" s="728"/>
      <c r="C109" s="728"/>
      <c r="D109" s="728"/>
      <c r="E109" s="728"/>
      <c r="F109" s="728"/>
      <c r="G109" s="599"/>
      <c r="H109" s="599"/>
      <c r="I109" s="599"/>
      <c r="J109" s="599"/>
      <c r="K109" s="599"/>
      <c r="L109" s="599"/>
      <c r="M109" s="599"/>
      <c r="N109" s="599"/>
      <c r="O109" s="599"/>
      <c r="P109" s="599"/>
      <c r="Q109" s="599"/>
      <c r="R109" s="599"/>
      <c r="S109" s="599"/>
      <c r="T109" s="599"/>
      <c r="U109" s="599"/>
      <c r="V109" s="599"/>
      <c r="W109" s="599"/>
      <c r="X109" s="599"/>
      <c r="Y109" s="599"/>
      <c r="Z109" s="599"/>
      <c r="AA109" s="599"/>
    </row>
    <row r="111" spans="1:8" ht="15.75">
      <c r="A111" s="473" t="s">
        <v>668</v>
      </c>
      <c r="B111" s="700">
        <f>pdeReportingDate</f>
        <v>44495</v>
      </c>
      <c r="C111" s="700"/>
      <c r="D111" s="700"/>
      <c r="E111" s="700"/>
      <c r="F111" s="700"/>
      <c r="G111" s="46"/>
      <c r="H111" s="46"/>
    </row>
    <row r="112" spans="1:8" ht="15.75">
      <c r="A112" s="473"/>
      <c r="B112" s="700"/>
      <c r="C112" s="700"/>
      <c r="D112" s="700"/>
      <c r="E112" s="700"/>
      <c r="F112" s="700"/>
      <c r="G112" s="46"/>
      <c r="H112" s="46"/>
    </row>
    <row r="113" spans="1:8" ht="15.75">
      <c r="A113" s="474" t="s">
        <v>8</v>
      </c>
      <c r="B113" s="701" t="str">
        <f>authorName</f>
        <v>Я.Петрова</v>
      </c>
      <c r="C113" s="701"/>
      <c r="D113" s="701"/>
      <c r="E113" s="701"/>
      <c r="F113" s="701"/>
      <c r="G113" s="67"/>
      <c r="H113" s="67"/>
    </row>
    <row r="114" spans="1:8" ht="15.75">
      <c r="A114" s="474"/>
      <c r="B114" s="701"/>
      <c r="C114" s="701"/>
      <c r="D114" s="701"/>
      <c r="E114" s="701"/>
      <c r="F114" s="701"/>
      <c r="G114" s="67"/>
      <c r="H114" s="67"/>
    </row>
    <row r="115" spans="1:8" ht="15.75">
      <c r="A115" s="474" t="s">
        <v>614</v>
      </c>
      <c r="B115" s="702"/>
      <c r="C115" s="702"/>
      <c r="D115" s="702"/>
      <c r="E115" s="702"/>
      <c r="F115" s="702"/>
      <c r="G115" s="69"/>
      <c r="H115" s="69"/>
    </row>
    <row r="116" spans="1:8" ht="15.75" customHeight="1">
      <c r="A116" s="475"/>
      <c r="B116" s="699" t="s">
        <v>691</v>
      </c>
      <c r="C116" s="699"/>
      <c r="D116" s="699"/>
      <c r="E116" s="699"/>
      <c r="F116" s="699"/>
      <c r="G116" s="475"/>
      <c r="H116" s="475"/>
    </row>
    <row r="117" spans="1:8" ht="15.75" customHeight="1">
      <c r="A117" s="475"/>
      <c r="B117" s="699"/>
      <c r="C117" s="699"/>
      <c r="D117" s="699"/>
      <c r="E117" s="699"/>
      <c r="F117" s="699"/>
      <c r="G117" s="475"/>
      <c r="H117" s="475"/>
    </row>
    <row r="118" spans="1:8" ht="15.75" customHeight="1">
      <c r="A118" s="475"/>
      <c r="B118" s="699"/>
      <c r="C118" s="699"/>
      <c r="D118" s="699"/>
      <c r="E118" s="699"/>
      <c r="F118" s="699"/>
      <c r="G118" s="475"/>
      <c r="H118" s="475"/>
    </row>
    <row r="119" spans="1:8" ht="15.75" customHeight="1">
      <c r="A119" s="475"/>
      <c r="B119" s="699"/>
      <c r="C119" s="699"/>
      <c r="D119" s="699"/>
      <c r="E119" s="699"/>
      <c r="F119" s="699"/>
      <c r="G119" s="475"/>
      <c r="H119" s="475"/>
    </row>
    <row r="120" spans="1:8" ht="15.75">
      <c r="A120" s="475"/>
      <c r="B120" s="699"/>
      <c r="C120" s="699"/>
      <c r="D120" s="699"/>
      <c r="E120" s="699"/>
      <c r="F120" s="699"/>
      <c r="G120" s="475"/>
      <c r="H120" s="475"/>
    </row>
    <row r="121" spans="1:8" ht="15.75">
      <c r="A121" s="475"/>
      <c r="B121" s="699"/>
      <c r="C121" s="699"/>
      <c r="D121" s="699"/>
      <c r="E121" s="699"/>
      <c r="F121" s="699"/>
      <c r="G121" s="475"/>
      <c r="H121" s="475"/>
    </row>
    <row r="122" spans="1:8" ht="15.75">
      <c r="A122" s="475"/>
      <c r="B122" s="699"/>
      <c r="C122" s="699"/>
      <c r="D122" s="699"/>
      <c r="E122" s="699"/>
      <c r="F122" s="699"/>
      <c r="G122" s="475"/>
      <c r="H122" s="475"/>
    </row>
  </sheetData>
  <sheetProtection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">
      <selection activeCell="P15" sqref="P15"/>
    </sheetView>
  </sheetViews>
  <sheetFormatPr defaultColWidth="10.7109375" defaultRowHeight="15"/>
  <cols>
    <col min="1" max="1" width="51.8515625" style="37" customWidth="1"/>
    <col min="2" max="2" width="10.7109375" style="98" customWidth="1"/>
    <col min="3" max="7" width="13.7109375" style="37" customWidth="1"/>
    <col min="8" max="9" width="14.7109375" style="37" customWidth="1"/>
    <col min="10" max="20" width="10.7109375" style="37" customWidth="1"/>
    <col min="21" max="21" width="13.421875" style="37" bestFit="1" customWidth="1"/>
    <col min="22" max="16384" width="10.7109375" style="37" customWidth="1"/>
  </cols>
  <sheetData>
    <row r="1" spans="1:22" ht="15.75">
      <c r="A1" s="19" t="s">
        <v>952</v>
      </c>
      <c r="B1" s="19"/>
      <c r="C1" s="19"/>
      <c r="D1" s="1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5"/>
      <c r="S1" s="658"/>
      <c r="T1" s="44"/>
      <c r="U1" s="44"/>
      <c r="V1" s="44"/>
    </row>
    <row r="2" spans="1:22" ht="15.75">
      <c r="A2" s="97"/>
      <c r="B2" s="19"/>
      <c r="C2" s="19"/>
      <c r="D2" s="1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5"/>
      <c r="S2" s="658"/>
      <c r="T2" s="44"/>
      <c r="U2" s="44"/>
      <c r="V2" s="44"/>
    </row>
    <row r="3" spans="1:22" ht="15.75">
      <c r="A3" s="63" t="s">
        <v>780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5"/>
      <c r="S3" s="44"/>
      <c r="V3" s="44"/>
    </row>
    <row r="4" spans="1:22" ht="15.75">
      <c r="A4" s="63" t="s">
        <v>781</v>
      </c>
      <c r="B4" s="659"/>
      <c r="C4" s="62"/>
      <c r="D4" s="62"/>
      <c r="E4" s="20"/>
      <c r="F4" s="20"/>
      <c r="G4" s="45"/>
      <c r="H4" s="46"/>
      <c r="I4" s="20"/>
      <c r="J4" s="20"/>
      <c r="K4" s="20"/>
      <c r="L4" s="20"/>
      <c r="M4" s="20"/>
      <c r="N4" s="20"/>
      <c r="O4" s="20"/>
      <c r="P4" s="20"/>
      <c r="Q4" s="20"/>
      <c r="R4" s="660"/>
      <c r="S4" s="20"/>
      <c r="V4" s="44"/>
    </row>
    <row r="5" spans="1:22" ht="15.75">
      <c r="A5" s="63" t="s">
        <v>989</v>
      </c>
      <c r="B5" s="19"/>
      <c r="C5" s="19"/>
      <c r="D5" s="19"/>
      <c r="E5" s="661"/>
      <c r="F5" s="661"/>
      <c r="G5" s="45"/>
      <c r="H5" s="662"/>
      <c r="I5" s="661"/>
      <c r="J5" s="661"/>
      <c r="K5" s="661"/>
      <c r="L5" s="661"/>
      <c r="M5" s="661"/>
      <c r="N5" s="661"/>
      <c r="O5" s="661"/>
      <c r="P5" s="661"/>
      <c r="Q5" s="661"/>
      <c r="R5" s="658"/>
      <c r="S5" s="20"/>
      <c r="V5" s="661"/>
    </row>
    <row r="6" spans="7:8" ht="15.75">
      <c r="G6" s="45"/>
      <c r="H6" s="663"/>
    </row>
    <row r="7" ht="16.5" thickBot="1">
      <c r="I7" s="33" t="s">
        <v>545</v>
      </c>
    </row>
    <row r="8" spans="1:9" s="99" customFormat="1" ht="21" customHeight="1">
      <c r="A8" s="739" t="s">
        <v>453</v>
      </c>
      <c r="B8" s="741" t="s">
        <v>11</v>
      </c>
      <c r="C8" s="664" t="s">
        <v>953</v>
      </c>
      <c r="D8" s="664"/>
      <c r="E8" s="664"/>
      <c r="F8" s="664" t="s">
        <v>954</v>
      </c>
      <c r="G8" s="664"/>
      <c r="H8" s="664"/>
      <c r="I8" s="665"/>
    </row>
    <row r="9" spans="1:9" s="99" customFormat="1" ht="24" customHeight="1">
      <c r="A9" s="740"/>
      <c r="B9" s="742"/>
      <c r="C9" s="743" t="s">
        <v>955</v>
      </c>
      <c r="D9" s="743" t="s">
        <v>956</v>
      </c>
      <c r="E9" s="743" t="s">
        <v>957</v>
      </c>
      <c r="F9" s="743" t="s">
        <v>958</v>
      </c>
      <c r="G9" s="667" t="s">
        <v>959</v>
      </c>
      <c r="H9" s="667"/>
      <c r="I9" s="744" t="s">
        <v>960</v>
      </c>
    </row>
    <row r="10" spans="1:9" s="99" customFormat="1" ht="24" customHeight="1">
      <c r="A10" s="740"/>
      <c r="B10" s="742"/>
      <c r="C10" s="743"/>
      <c r="D10" s="743"/>
      <c r="E10" s="743"/>
      <c r="F10" s="743"/>
      <c r="G10" s="666" t="s">
        <v>961</v>
      </c>
      <c r="H10" s="666" t="s">
        <v>962</v>
      </c>
      <c r="I10" s="744"/>
    </row>
    <row r="11" spans="1:9" s="599" customFormat="1" ht="16.5" thickBot="1">
      <c r="A11" s="668" t="s">
        <v>17</v>
      </c>
      <c r="B11" s="669" t="s">
        <v>18</v>
      </c>
      <c r="C11" s="670">
        <v>1</v>
      </c>
      <c r="D11" s="670">
        <v>2</v>
      </c>
      <c r="E11" s="670">
        <v>3</v>
      </c>
      <c r="F11" s="670">
        <v>4</v>
      </c>
      <c r="G11" s="670">
        <v>5</v>
      </c>
      <c r="H11" s="670">
        <v>6</v>
      </c>
      <c r="I11" s="671">
        <v>7</v>
      </c>
    </row>
    <row r="12" spans="1:9" s="599" customFormat="1" ht="15.75">
      <c r="A12" s="672" t="s">
        <v>963</v>
      </c>
      <c r="B12" s="673"/>
      <c r="C12" s="674"/>
      <c r="D12" s="674"/>
      <c r="E12" s="674"/>
      <c r="F12" s="674"/>
      <c r="G12" s="674"/>
      <c r="H12" s="674"/>
      <c r="I12" s="675"/>
    </row>
    <row r="13" spans="1:9" s="599" customFormat="1" ht="15.75">
      <c r="A13" s="676" t="s">
        <v>964</v>
      </c>
      <c r="B13" s="677" t="s">
        <v>965</v>
      </c>
      <c r="C13" s="678"/>
      <c r="D13" s="678"/>
      <c r="E13" s="678"/>
      <c r="F13" s="678"/>
      <c r="G13" s="678"/>
      <c r="H13" s="678"/>
      <c r="I13" s="679">
        <f>F13+G13-H13</f>
        <v>0</v>
      </c>
    </row>
    <row r="14" spans="1:9" s="599" customFormat="1" ht="15.75">
      <c r="A14" s="676" t="s">
        <v>966</v>
      </c>
      <c r="B14" s="677" t="s">
        <v>967</v>
      </c>
      <c r="C14" s="678"/>
      <c r="D14" s="678"/>
      <c r="E14" s="678"/>
      <c r="F14" s="678"/>
      <c r="G14" s="678"/>
      <c r="H14" s="678"/>
      <c r="I14" s="679">
        <f aca="true" t="shared" si="0" ref="I14:I27">F14+G14-H14</f>
        <v>0</v>
      </c>
    </row>
    <row r="15" spans="1:9" s="599" customFormat="1" ht="15.75">
      <c r="A15" s="676" t="s">
        <v>766</v>
      </c>
      <c r="B15" s="677" t="s">
        <v>968</v>
      </c>
      <c r="C15" s="678"/>
      <c r="D15" s="678"/>
      <c r="E15" s="678"/>
      <c r="F15" s="678"/>
      <c r="G15" s="678"/>
      <c r="H15" s="678"/>
      <c r="I15" s="679">
        <f t="shared" si="0"/>
        <v>0</v>
      </c>
    </row>
    <row r="16" spans="1:9" s="599" customFormat="1" ht="15.75">
      <c r="A16" s="676" t="s">
        <v>969</v>
      </c>
      <c r="B16" s="677" t="s">
        <v>970</v>
      </c>
      <c r="C16" s="678"/>
      <c r="D16" s="678"/>
      <c r="E16" s="678"/>
      <c r="F16" s="678"/>
      <c r="G16" s="678"/>
      <c r="H16" s="678"/>
      <c r="I16" s="679">
        <f t="shared" si="0"/>
        <v>0</v>
      </c>
    </row>
    <row r="17" spans="1:9" s="599" customFormat="1" ht="15.75">
      <c r="A17" s="676" t="s">
        <v>79</v>
      </c>
      <c r="B17" s="677" t="s">
        <v>971</v>
      </c>
      <c r="C17" s="678"/>
      <c r="D17" s="678"/>
      <c r="E17" s="678"/>
      <c r="F17" s="678"/>
      <c r="G17" s="678"/>
      <c r="H17" s="678"/>
      <c r="I17" s="679">
        <f t="shared" si="0"/>
        <v>0</v>
      </c>
    </row>
    <row r="18" spans="1:9" s="599" customFormat="1" ht="16.5" thickBot="1">
      <c r="A18" s="680" t="s">
        <v>510</v>
      </c>
      <c r="B18" s="681" t="s">
        <v>972</v>
      </c>
      <c r="C18" s="682">
        <f aca="true" t="shared" si="1" ref="C18:H18">C13+C14+C16+C17</f>
        <v>0</v>
      </c>
      <c r="D18" s="682">
        <f t="shared" si="1"/>
        <v>0</v>
      </c>
      <c r="E18" s="682">
        <f t="shared" si="1"/>
        <v>0</v>
      </c>
      <c r="F18" s="682">
        <f t="shared" si="1"/>
        <v>0</v>
      </c>
      <c r="G18" s="682">
        <f t="shared" si="1"/>
        <v>0</v>
      </c>
      <c r="H18" s="682">
        <f t="shared" si="1"/>
        <v>0</v>
      </c>
      <c r="I18" s="683">
        <f t="shared" si="0"/>
        <v>0</v>
      </c>
    </row>
    <row r="19" spans="1:9" s="599" customFormat="1" ht="15.75">
      <c r="A19" s="684" t="s">
        <v>973</v>
      </c>
      <c r="B19" s="685"/>
      <c r="C19" s="686"/>
      <c r="D19" s="686"/>
      <c r="E19" s="686"/>
      <c r="F19" s="686"/>
      <c r="G19" s="686"/>
      <c r="H19" s="686"/>
      <c r="I19" s="687"/>
    </row>
    <row r="20" spans="1:16" s="599" customFormat="1" ht="15.75">
      <c r="A20" s="676" t="s">
        <v>964</v>
      </c>
      <c r="B20" s="677" t="s">
        <v>974</v>
      </c>
      <c r="C20" s="678"/>
      <c r="D20" s="678"/>
      <c r="E20" s="678"/>
      <c r="F20" s="678"/>
      <c r="G20" s="678"/>
      <c r="H20" s="678"/>
      <c r="I20" s="679">
        <f t="shared" si="0"/>
        <v>0</v>
      </c>
      <c r="J20" s="688"/>
      <c r="K20" s="688"/>
      <c r="L20" s="688"/>
      <c r="M20" s="688"/>
      <c r="N20" s="688"/>
      <c r="O20" s="688"/>
      <c r="P20" s="688"/>
    </row>
    <row r="21" spans="1:16" s="599" customFormat="1" ht="15.75">
      <c r="A21" s="676" t="s">
        <v>975</v>
      </c>
      <c r="B21" s="677" t="s">
        <v>976</v>
      </c>
      <c r="C21" s="678"/>
      <c r="D21" s="678"/>
      <c r="E21" s="678"/>
      <c r="F21" s="678"/>
      <c r="G21" s="678"/>
      <c r="H21" s="678"/>
      <c r="I21" s="679">
        <f t="shared" si="0"/>
        <v>0</v>
      </c>
      <c r="J21" s="688"/>
      <c r="K21" s="688"/>
      <c r="L21" s="688"/>
      <c r="M21" s="688"/>
      <c r="N21" s="688"/>
      <c r="O21" s="688"/>
      <c r="P21" s="688"/>
    </row>
    <row r="22" spans="1:16" s="599" customFormat="1" ht="15.75">
      <c r="A22" s="676" t="s">
        <v>977</v>
      </c>
      <c r="B22" s="677" t="s">
        <v>978</v>
      </c>
      <c r="C22" s="678"/>
      <c r="D22" s="678"/>
      <c r="E22" s="678"/>
      <c r="F22" s="678"/>
      <c r="G22" s="678"/>
      <c r="H22" s="678"/>
      <c r="I22" s="679">
        <f t="shared" si="0"/>
        <v>0</v>
      </c>
      <c r="J22" s="688"/>
      <c r="K22" s="688"/>
      <c r="L22" s="688"/>
      <c r="M22" s="688"/>
      <c r="N22" s="688"/>
      <c r="O22" s="688"/>
      <c r="P22" s="688"/>
    </row>
    <row r="23" spans="1:16" s="599" customFormat="1" ht="15.75">
      <c r="A23" s="676" t="s">
        <v>979</v>
      </c>
      <c r="B23" s="677" t="s">
        <v>980</v>
      </c>
      <c r="C23" s="678"/>
      <c r="D23" s="678"/>
      <c r="E23" s="678"/>
      <c r="F23" s="678"/>
      <c r="G23" s="678"/>
      <c r="H23" s="678"/>
      <c r="I23" s="679">
        <f t="shared" si="0"/>
        <v>0</v>
      </c>
      <c r="J23" s="688"/>
      <c r="K23" s="688"/>
      <c r="L23" s="688"/>
      <c r="M23" s="688"/>
      <c r="N23" s="688"/>
      <c r="O23" s="688"/>
      <c r="P23" s="688"/>
    </row>
    <row r="24" spans="1:16" s="599" customFormat="1" ht="15.75">
      <c r="A24" s="676" t="s">
        <v>981</v>
      </c>
      <c r="B24" s="677" t="s">
        <v>982</v>
      </c>
      <c r="C24" s="678"/>
      <c r="D24" s="678"/>
      <c r="E24" s="678"/>
      <c r="F24" s="678"/>
      <c r="G24" s="678"/>
      <c r="H24" s="678"/>
      <c r="I24" s="679">
        <f t="shared" si="0"/>
        <v>0</v>
      </c>
      <c r="J24" s="688"/>
      <c r="K24" s="688"/>
      <c r="L24" s="688"/>
      <c r="M24" s="688"/>
      <c r="N24" s="688"/>
      <c r="O24" s="688"/>
      <c r="P24" s="688"/>
    </row>
    <row r="25" spans="1:16" s="599" customFormat="1" ht="15.75">
      <c r="A25" s="676" t="s">
        <v>983</v>
      </c>
      <c r="B25" s="677" t="s">
        <v>984</v>
      </c>
      <c r="C25" s="678"/>
      <c r="D25" s="678"/>
      <c r="E25" s="678"/>
      <c r="F25" s="678"/>
      <c r="G25" s="678"/>
      <c r="H25" s="678"/>
      <c r="I25" s="679">
        <f t="shared" si="0"/>
        <v>0</v>
      </c>
      <c r="J25" s="688"/>
      <c r="K25" s="688"/>
      <c r="L25" s="688"/>
      <c r="M25" s="688"/>
      <c r="N25" s="688"/>
      <c r="O25" s="688"/>
      <c r="P25" s="688"/>
    </row>
    <row r="26" spans="1:16" s="599" customFormat="1" ht="15.75">
      <c r="A26" s="689" t="s">
        <v>985</v>
      </c>
      <c r="B26" s="690" t="s">
        <v>986</v>
      </c>
      <c r="C26" s="678"/>
      <c r="D26" s="678"/>
      <c r="E26" s="678"/>
      <c r="F26" s="678"/>
      <c r="G26" s="678"/>
      <c r="H26" s="678"/>
      <c r="I26" s="679">
        <f t="shared" si="0"/>
        <v>0</v>
      </c>
      <c r="J26" s="688"/>
      <c r="K26" s="688"/>
      <c r="L26" s="688"/>
      <c r="M26" s="688"/>
      <c r="N26" s="688"/>
      <c r="O26" s="688"/>
      <c r="P26" s="688"/>
    </row>
    <row r="27" spans="1:16" s="599" customFormat="1" ht="16.5" thickBot="1">
      <c r="A27" s="680" t="s">
        <v>512</v>
      </c>
      <c r="B27" s="681" t="s">
        <v>987</v>
      </c>
      <c r="C27" s="682">
        <f aca="true" t="shared" si="2" ref="C27:H27">SUM(C20:C26)</f>
        <v>0</v>
      </c>
      <c r="D27" s="682">
        <f t="shared" si="2"/>
        <v>0</v>
      </c>
      <c r="E27" s="682">
        <f t="shared" si="2"/>
        <v>0</v>
      </c>
      <c r="F27" s="682">
        <f t="shared" si="2"/>
        <v>0</v>
      </c>
      <c r="G27" s="682">
        <f t="shared" si="2"/>
        <v>0</v>
      </c>
      <c r="H27" s="682">
        <f t="shared" si="2"/>
        <v>0</v>
      </c>
      <c r="I27" s="683">
        <f t="shared" si="0"/>
        <v>0</v>
      </c>
      <c r="J27" s="688"/>
      <c r="K27" s="688"/>
      <c r="L27" s="688"/>
      <c r="M27" s="688"/>
      <c r="N27" s="688"/>
      <c r="O27" s="688"/>
      <c r="P27" s="688"/>
    </row>
    <row r="28" spans="1:16" s="599" customFormat="1" ht="15.75">
      <c r="A28" s="691"/>
      <c r="B28" s="692"/>
      <c r="C28" s="693"/>
      <c r="D28" s="694"/>
      <c r="E28" s="694"/>
      <c r="F28" s="694"/>
      <c r="G28" s="694"/>
      <c r="H28" s="694"/>
      <c r="I28" s="694"/>
      <c r="J28" s="688"/>
      <c r="K28" s="688"/>
      <c r="L28" s="688"/>
      <c r="M28" s="688"/>
      <c r="N28" s="688"/>
      <c r="O28" s="688"/>
      <c r="P28" s="688"/>
    </row>
    <row r="29" spans="1:9" s="599" customFormat="1" ht="32.25" customHeight="1">
      <c r="A29" s="745" t="s">
        <v>988</v>
      </c>
      <c r="B29" s="745"/>
      <c r="C29" s="745"/>
      <c r="D29" s="745"/>
      <c r="E29" s="745"/>
      <c r="F29" s="745"/>
      <c r="G29" s="745"/>
      <c r="H29" s="745"/>
      <c r="I29" s="745"/>
    </row>
    <row r="30" spans="1:9" s="599" customFormat="1" ht="15.75">
      <c r="A30" s="695"/>
      <c r="B30" s="696"/>
      <c r="C30" s="695"/>
      <c r="D30" s="697"/>
      <c r="E30" s="697"/>
      <c r="F30" s="697"/>
      <c r="G30" s="697"/>
      <c r="H30" s="697"/>
      <c r="I30" s="697"/>
    </row>
    <row r="31" spans="1:9" s="599" customFormat="1" ht="15.75">
      <c r="A31" s="473" t="s">
        <v>668</v>
      </c>
      <c r="B31" s="700">
        <f>pdeReportingDate</f>
        <v>44495</v>
      </c>
      <c r="C31" s="700"/>
      <c r="D31" s="700"/>
      <c r="E31" s="700"/>
      <c r="F31" s="700"/>
      <c r="G31" s="698"/>
      <c r="H31" s="698"/>
      <c r="I31" s="698"/>
    </row>
    <row r="32" spans="1:9" s="599" customFormat="1" ht="15.75">
      <c r="A32" s="473"/>
      <c r="B32" s="700"/>
      <c r="C32" s="700"/>
      <c r="D32" s="700"/>
      <c r="E32" s="700"/>
      <c r="F32" s="700"/>
      <c r="G32" s="698"/>
      <c r="H32" s="698"/>
      <c r="I32" s="698"/>
    </row>
    <row r="33" spans="1:9" s="599" customFormat="1" ht="15.75">
      <c r="A33" s="474" t="s">
        <v>8</v>
      </c>
      <c r="B33" s="701" t="str">
        <f>authorName</f>
        <v>Я.Петрова</v>
      </c>
      <c r="C33" s="701"/>
      <c r="D33" s="701"/>
      <c r="E33" s="701"/>
      <c r="F33" s="701"/>
      <c r="G33" s="698"/>
      <c r="H33" s="698"/>
      <c r="I33" s="698"/>
    </row>
    <row r="34" spans="1:9" s="599" customFormat="1" ht="15.75">
      <c r="A34" s="474"/>
      <c r="B34" s="738"/>
      <c r="C34" s="738"/>
      <c r="D34" s="738"/>
      <c r="E34" s="738"/>
      <c r="F34" s="738"/>
      <c r="G34" s="738"/>
      <c r="H34" s="738"/>
      <c r="I34" s="738"/>
    </row>
    <row r="35" spans="1:9" s="599" customFormat="1" ht="15.75">
      <c r="A35" s="474" t="s">
        <v>614</v>
      </c>
      <c r="B35" s="737"/>
      <c r="C35" s="737"/>
      <c r="D35" s="737"/>
      <c r="E35" s="737"/>
      <c r="F35" s="737"/>
      <c r="G35" s="737"/>
      <c r="H35" s="737"/>
      <c r="I35" s="737"/>
    </row>
    <row r="36" spans="1:9" s="599" customFormat="1" ht="15.75" customHeight="1">
      <c r="A36" s="475"/>
      <c r="B36" s="699" t="s">
        <v>691</v>
      </c>
      <c r="C36" s="699"/>
      <c r="D36" s="699"/>
      <c r="E36" s="699"/>
      <c r="F36" s="699"/>
      <c r="G36" s="699"/>
      <c r="H36" s="699"/>
      <c r="I36" s="699"/>
    </row>
    <row r="37" spans="1:9" s="599" customFormat="1" ht="15.75" customHeight="1">
      <c r="A37" s="475"/>
      <c r="B37" s="699"/>
      <c r="C37" s="699"/>
      <c r="D37" s="699"/>
      <c r="E37" s="699"/>
      <c r="F37" s="699"/>
      <c r="G37" s="699"/>
      <c r="H37" s="699"/>
      <c r="I37" s="699"/>
    </row>
    <row r="38" spans="1:9" s="599" customFormat="1" ht="15.75" customHeight="1">
      <c r="A38" s="475"/>
      <c r="B38" s="699"/>
      <c r="C38" s="699"/>
      <c r="D38" s="699"/>
      <c r="E38" s="699"/>
      <c r="F38" s="699"/>
      <c r="G38" s="699"/>
      <c r="H38" s="699"/>
      <c r="I38" s="699"/>
    </row>
    <row r="39" spans="1:9" s="599" customFormat="1" ht="15.75" customHeight="1">
      <c r="A39" s="475"/>
      <c r="B39" s="699"/>
      <c r="C39" s="699"/>
      <c r="D39" s="699"/>
      <c r="E39" s="699"/>
      <c r="F39" s="699"/>
      <c r="G39" s="699"/>
      <c r="H39" s="699"/>
      <c r="I39" s="699"/>
    </row>
    <row r="40" spans="1:9" s="599" customFormat="1" ht="15.75">
      <c r="A40" s="475"/>
      <c r="B40" s="699"/>
      <c r="C40" s="699"/>
      <c r="D40" s="699"/>
      <c r="E40" s="699"/>
      <c r="F40" s="699"/>
      <c r="G40" s="699"/>
      <c r="H40" s="699"/>
      <c r="I40" s="699"/>
    </row>
    <row r="41" spans="1:9" s="599" customFormat="1" ht="15.75">
      <c r="A41" s="475"/>
      <c r="B41" s="699"/>
      <c r="C41" s="699"/>
      <c r="D41" s="699"/>
      <c r="E41" s="699"/>
      <c r="F41" s="699"/>
      <c r="G41" s="699"/>
      <c r="H41" s="699"/>
      <c r="I41" s="699"/>
    </row>
    <row r="42" spans="1:9" s="599" customFormat="1" ht="15.75">
      <c r="A42" s="475"/>
      <c r="B42" s="699"/>
      <c r="C42" s="699"/>
      <c r="D42" s="699"/>
      <c r="E42" s="699"/>
      <c r="F42" s="699"/>
      <c r="G42" s="699"/>
      <c r="H42" s="699"/>
      <c r="I42" s="699"/>
    </row>
    <row r="43" spans="1:9" s="599" customFormat="1" ht="15.75">
      <c r="A43" s="37"/>
      <c r="B43" s="98"/>
      <c r="C43" s="37"/>
      <c r="D43" s="698"/>
      <c r="E43" s="698"/>
      <c r="F43" s="698"/>
      <c r="G43" s="698"/>
      <c r="H43" s="698"/>
      <c r="I43" s="698"/>
    </row>
    <row r="44" spans="1:9" s="599" customFormat="1" ht="15.75">
      <c r="A44" s="37"/>
      <c r="B44" s="98"/>
      <c r="C44" s="37"/>
      <c r="D44" s="698"/>
      <c r="E44" s="698"/>
      <c r="F44" s="698"/>
      <c r="G44" s="698"/>
      <c r="H44" s="698"/>
      <c r="I44" s="698"/>
    </row>
    <row r="45" spans="1:9" s="599" customFormat="1" ht="15.75">
      <c r="A45" s="37"/>
      <c r="B45" s="98"/>
      <c r="C45" s="37"/>
      <c r="D45" s="698"/>
      <c r="E45" s="698"/>
      <c r="F45" s="698"/>
      <c r="G45" s="698"/>
      <c r="H45" s="698"/>
      <c r="I45" s="698"/>
    </row>
    <row r="46" spans="1:9" s="599" customFormat="1" ht="15.75">
      <c r="A46" s="37"/>
      <c r="B46" s="98"/>
      <c r="C46" s="37"/>
      <c r="D46" s="698"/>
      <c r="E46" s="698"/>
      <c r="F46" s="698"/>
      <c r="G46" s="698"/>
      <c r="H46" s="698"/>
      <c r="I46" s="698"/>
    </row>
    <row r="47" spans="1:9" s="599" customFormat="1" ht="15.75">
      <c r="A47" s="37"/>
      <c r="B47" s="98"/>
      <c r="C47" s="37"/>
      <c r="D47" s="698"/>
      <c r="E47" s="698"/>
      <c r="F47" s="698"/>
      <c r="G47" s="698"/>
      <c r="H47" s="698"/>
      <c r="I47" s="698"/>
    </row>
    <row r="48" spans="1:9" s="599" customFormat="1" ht="15.75">
      <c r="A48" s="37"/>
      <c r="B48" s="98"/>
      <c r="C48" s="37"/>
      <c r="D48" s="698"/>
      <c r="E48" s="698"/>
      <c r="F48" s="698"/>
      <c r="G48" s="698"/>
      <c r="H48" s="698"/>
      <c r="I48" s="698"/>
    </row>
    <row r="49" spans="1:9" s="599" customFormat="1" ht="15.75">
      <c r="A49" s="37"/>
      <c r="B49" s="98"/>
      <c r="C49" s="37"/>
      <c r="D49" s="698"/>
      <c r="E49" s="698"/>
      <c r="F49" s="698"/>
      <c r="G49" s="698"/>
      <c r="H49" s="698"/>
      <c r="I49" s="698"/>
    </row>
    <row r="50" spans="1:9" s="599" customFormat="1" ht="15.75">
      <c r="A50" s="37"/>
      <c r="B50" s="98"/>
      <c r="C50" s="37"/>
      <c r="D50" s="698"/>
      <c r="E50" s="698"/>
      <c r="F50" s="698"/>
      <c r="G50" s="698"/>
      <c r="H50" s="698"/>
      <c r="I50" s="698"/>
    </row>
    <row r="51" spans="1:9" s="599" customFormat="1" ht="15.75">
      <c r="A51" s="37"/>
      <c r="B51" s="98"/>
      <c r="C51" s="37"/>
      <c r="D51" s="698"/>
      <c r="E51" s="698"/>
      <c r="F51" s="698"/>
      <c r="G51" s="698"/>
      <c r="H51" s="698"/>
      <c r="I51" s="698"/>
    </row>
    <row r="52" spans="1:9" s="599" customFormat="1" ht="15.75">
      <c r="A52" s="37"/>
      <c r="B52" s="98"/>
      <c r="C52" s="37"/>
      <c r="D52" s="698"/>
      <c r="E52" s="698"/>
      <c r="F52" s="698"/>
      <c r="G52" s="698"/>
      <c r="H52" s="698"/>
      <c r="I52" s="698"/>
    </row>
    <row r="53" spans="1:9" s="599" customFormat="1" ht="15.75">
      <c r="A53" s="37"/>
      <c r="B53" s="98"/>
      <c r="C53" s="37"/>
      <c r="D53" s="698"/>
      <c r="E53" s="698"/>
      <c r="F53" s="698"/>
      <c r="G53" s="698"/>
      <c r="H53" s="698"/>
      <c r="I53" s="698"/>
    </row>
    <row r="54" spans="1:9" s="599" customFormat="1" ht="15.75">
      <c r="A54" s="37"/>
      <c r="B54" s="98"/>
      <c r="C54" s="37"/>
      <c r="D54" s="698"/>
      <c r="E54" s="698"/>
      <c r="F54" s="698"/>
      <c r="G54" s="698"/>
      <c r="H54" s="698"/>
      <c r="I54" s="698"/>
    </row>
    <row r="55" spans="1:9" s="599" customFormat="1" ht="15.75">
      <c r="A55" s="37"/>
      <c r="B55" s="98"/>
      <c r="C55" s="37"/>
      <c r="D55" s="698"/>
      <c r="E55" s="698"/>
      <c r="F55" s="698"/>
      <c r="G55" s="698"/>
      <c r="H55" s="698"/>
      <c r="I55" s="698"/>
    </row>
    <row r="56" spans="1:9" s="599" customFormat="1" ht="15.75">
      <c r="A56" s="37"/>
      <c r="B56" s="98"/>
      <c r="C56" s="37"/>
      <c r="D56" s="698"/>
      <c r="E56" s="698"/>
      <c r="F56" s="698"/>
      <c r="G56" s="698"/>
      <c r="H56" s="698"/>
      <c r="I56" s="698"/>
    </row>
    <row r="57" spans="1:9" s="599" customFormat="1" ht="15.75">
      <c r="A57" s="37"/>
      <c r="B57" s="98"/>
      <c r="C57" s="37"/>
      <c r="D57" s="698"/>
      <c r="E57" s="698"/>
      <c r="F57" s="698"/>
      <c r="G57" s="698"/>
      <c r="H57" s="698"/>
      <c r="I57" s="698"/>
    </row>
    <row r="58" spans="1:9" s="599" customFormat="1" ht="15.75">
      <c r="A58" s="37"/>
      <c r="B58" s="98"/>
      <c r="C58" s="37"/>
      <c r="D58" s="698"/>
      <c r="E58" s="698"/>
      <c r="F58" s="698"/>
      <c r="G58" s="698"/>
      <c r="H58" s="698"/>
      <c r="I58" s="698"/>
    </row>
    <row r="59" spans="1:9" s="599" customFormat="1" ht="15.75">
      <c r="A59" s="37"/>
      <c r="B59" s="98"/>
      <c r="C59" s="37"/>
      <c r="D59" s="698"/>
      <c r="E59" s="698"/>
      <c r="F59" s="698"/>
      <c r="G59" s="698"/>
      <c r="H59" s="698"/>
      <c r="I59" s="698"/>
    </row>
    <row r="60" spans="1:9" s="599" customFormat="1" ht="15.75">
      <c r="A60" s="37"/>
      <c r="B60" s="98"/>
      <c r="C60" s="37"/>
      <c r="D60" s="698"/>
      <c r="E60" s="698"/>
      <c r="F60" s="698"/>
      <c r="G60" s="698"/>
      <c r="H60" s="698"/>
      <c r="I60" s="698"/>
    </row>
    <row r="61" spans="1:9" s="599" customFormat="1" ht="15.75">
      <c r="A61" s="37"/>
      <c r="B61" s="98"/>
      <c r="C61" s="37"/>
      <c r="D61" s="698"/>
      <c r="E61" s="698"/>
      <c r="F61" s="698"/>
      <c r="G61" s="698"/>
      <c r="H61" s="698"/>
      <c r="I61" s="698"/>
    </row>
    <row r="62" spans="1:9" s="599" customFormat="1" ht="15.75">
      <c r="A62" s="37"/>
      <c r="B62" s="98"/>
      <c r="C62" s="37"/>
      <c r="D62" s="698"/>
      <c r="E62" s="698"/>
      <c r="F62" s="698"/>
      <c r="G62" s="698"/>
      <c r="H62" s="698"/>
      <c r="I62" s="698"/>
    </row>
    <row r="63" spans="1:9" s="599" customFormat="1" ht="15.75">
      <c r="A63" s="37"/>
      <c r="B63" s="98"/>
      <c r="C63" s="37"/>
      <c r="D63" s="698"/>
      <c r="E63" s="698"/>
      <c r="F63" s="698"/>
      <c r="G63" s="698"/>
      <c r="H63" s="698"/>
      <c r="I63" s="698"/>
    </row>
    <row r="64" spans="1:9" s="599" customFormat="1" ht="15.75">
      <c r="A64" s="37"/>
      <c r="B64" s="98"/>
      <c r="C64" s="37"/>
      <c r="D64" s="698"/>
      <c r="E64" s="698"/>
      <c r="F64" s="698"/>
      <c r="G64" s="698"/>
      <c r="H64" s="698"/>
      <c r="I64" s="698"/>
    </row>
    <row r="65" spans="1:9" s="599" customFormat="1" ht="15.75">
      <c r="A65" s="37"/>
      <c r="B65" s="98"/>
      <c r="C65" s="37"/>
      <c r="D65" s="698"/>
      <c r="E65" s="698"/>
      <c r="F65" s="698"/>
      <c r="G65" s="698"/>
      <c r="H65" s="698"/>
      <c r="I65" s="698"/>
    </row>
    <row r="66" spans="1:9" s="599" customFormat="1" ht="15.75">
      <c r="A66" s="37"/>
      <c r="B66" s="98"/>
      <c r="C66" s="37"/>
      <c r="D66" s="698"/>
      <c r="E66" s="698"/>
      <c r="F66" s="698"/>
      <c r="G66" s="698"/>
      <c r="H66" s="698"/>
      <c r="I66" s="698"/>
    </row>
    <row r="67" spans="1:9" s="599" customFormat="1" ht="15.75">
      <c r="A67" s="37"/>
      <c r="B67" s="98"/>
      <c r="C67" s="37"/>
      <c r="D67" s="698"/>
      <c r="E67" s="698"/>
      <c r="F67" s="698"/>
      <c r="G67" s="698"/>
      <c r="H67" s="698"/>
      <c r="I67" s="698"/>
    </row>
    <row r="68" spans="1:9" s="599" customFormat="1" ht="15.75">
      <c r="A68" s="37"/>
      <c r="B68" s="98"/>
      <c r="C68" s="37"/>
      <c r="D68" s="698"/>
      <c r="E68" s="698"/>
      <c r="F68" s="698"/>
      <c r="G68" s="698"/>
      <c r="H68" s="698"/>
      <c r="I68" s="698"/>
    </row>
    <row r="69" spans="1:9" s="599" customFormat="1" ht="15.75">
      <c r="A69" s="37"/>
      <c r="B69" s="98"/>
      <c r="C69" s="37"/>
      <c r="D69" s="698"/>
      <c r="E69" s="698"/>
      <c r="F69" s="698"/>
      <c r="G69" s="698"/>
      <c r="H69" s="698"/>
      <c r="I69" s="698"/>
    </row>
    <row r="70" spans="1:9" s="599" customFormat="1" ht="15.75">
      <c r="A70" s="37"/>
      <c r="B70" s="98"/>
      <c r="C70" s="37"/>
      <c r="D70" s="698"/>
      <c r="E70" s="698"/>
      <c r="F70" s="698"/>
      <c r="G70" s="698"/>
      <c r="H70" s="698"/>
      <c r="I70" s="698"/>
    </row>
    <row r="71" spans="1:9" s="599" customFormat="1" ht="15.75">
      <c r="A71" s="37"/>
      <c r="B71" s="98"/>
      <c r="C71" s="37"/>
      <c r="D71" s="698"/>
      <c r="E71" s="698"/>
      <c r="F71" s="698"/>
      <c r="G71" s="698"/>
      <c r="H71" s="698"/>
      <c r="I71" s="698"/>
    </row>
    <row r="72" spans="1:9" s="599" customFormat="1" ht="15.75">
      <c r="A72" s="37"/>
      <c r="B72" s="98"/>
      <c r="C72" s="37"/>
      <c r="D72" s="698"/>
      <c r="E72" s="698"/>
      <c r="F72" s="698"/>
      <c r="G72" s="698"/>
      <c r="H72" s="698"/>
      <c r="I72" s="698"/>
    </row>
    <row r="73" spans="1:9" s="599" customFormat="1" ht="15.75">
      <c r="A73" s="37"/>
      <c r="B73" s="98"/>
      <c r="C73" s="37"/>
      <c r="D73" s="698"/>
      <c r="E73" s="698"/>
      <c r="F73" s="698"/>
      <c r="G73" s="698"/>
      <c r="H73" s="698"/>
      <c r="I73" s="698"/>
    </row>
    <row r="74" spans="1:9" s="599" customFormat="1" ht="15.75">
      <c r="A74" s="37"/>
      <c r="B74" s="98"/>
      <c r="C74" s="37"/>
      <c r="D74" s="698"/>
      <c r="E74" s="698"/>
      <c r="F74" s="698"/>
      <c r="G74" s="698"/>
      <c r="H74" s="698"/>
      <c r="I74" s="698"/>
    </row>
    <row r="75" spans="1:9" s="599" customFormat="1" ht="15.75">
      <c r="A75" s="37"/>
      <c r="B75" s="98"/>
      <c r="C75" s="37"/>
      <c r="D75" s="698"/>
      <c r="E75" s="698"/>
      <c r="F75" s="698"/>
      <c r="G75" s="698"/>
      <c r="H75" s="698"/>
      <c r="I75" s="698"/>
    </row>
    <row r="76" spans="1:9" s="599" customFormat="1" ht="15.75">
      <c r="A76" s="37"/>
      <c r="B76" s="98"/>
      <c r="C76" s="37"/>
      <c r="D76" s="698"/>
      <c r="E76" s="698"/>
      <c r="F76" s="698"/>
      <c r="G76" s="698"/>
      <c r="H76" s="698"/>
      <c r="I76" s="698"/>
    </row>
    <row r="77" spans="1:9" s="599" customFormat="1" ht="15.75">
      <c r="A77" s="37"/>
      <c r="B77" s="98"/>
      <c r="C77" s="37"/>
      <c r="D77" s="698"/>
      <c r="E77" s="698"/>
      <c r="F77" s="698"/>
      <c r="G77" s="698"/>
      <c r="H77" s="698"/>
      <c r="I77" s="698"/>
    </row>
    <row r="78" spans="1:9" s="599" customFormat="1" ht="15.75">
      <c r="A78" s="37"/>
      <c r="B78" s="98"/>
      <c r="C78" s="37"/>
      <c r="D78" s="698"/>
      <c r="E78" s="698"/>
      <c r="F78" s="698"/>
      <c r="G78" s="698"/>
      <c r="H78" s="698"/>
      <c r="I78" s="698"/>
    </row>
    <row r="79" spans="1:9" s="599" customFormat="1" ht="15.75">
      <c r="A79" s="37"/>
      <c r="B79" s="98"/>
      <c r="C79" s="37"/>
      <c r="D79" s="698"/>
      <c r="E79" s="698"/>
      <c r="F79" s="698"/>
      <c r="G79" s="698"/>
      <c r="H79" s="698"/>
      <c r="I79" s="698"/>
    </row>
    <row r="80" spans="1:9" s="599" customFormat="1" ht="15.75">
      <c r="A80" s="37"/>
      <c r="B80" s="98"/>
      <c r="C80" s="37"/>
      <c r="D80" s="698"/>
      <c r="E80" s="698"/>
      <c r="F80" s="698"/>
      <c r="G80" s="698"/>
      <c r="H80" s="698"/>
      <c r="I80" s="698"/>
    </row>
    <row r="81" spans="1:9" s="599" customFormat="1" ht="15.75">
      <c r="A81" s="37"/>
      <c r="B81" s="98"/>
      <c r="C81" s="37"/>
      <c r="D81" s="698"/>
      <c r="E81" s="698"/>
      <c r="F81" s="698"/>
      <c r="G81" s="698"/>
      <c r="H81" s="698"/>
      <c r="I81" s="698"/>
    </row>
    <row r="82" spans="1:9" s="599" customFormat="1" ht="15.75">
      <c r="A82" s="37"/>
      <c r="B82" s="98"/>
      <c r="C82" s="37"/>
      <c r="D82" s="698"/>
      <c r="E82" s="698"/>
      <c r="F82" s="698"/>
      <c r="G82" s="698"/>
      <c r="H82" s="698"/>
      <c r="I82" s="698"/>
    </row>
    <row r="83" spans="1:9" s="599" customFormat="1" ht="15.75">
      <c r="A83" s="37"/>
      <c r="B83" s="98"/>
      <c r="C83" s="37"/>
      <c r="D83" s="698"/>
      <c r="E83" s="698"/>
      <c r="F83" s="698"/>
      <c r="G83" s="698"/>
      <c r="H83" s="698"/>
      <c r="I83" s="698"/>
    </row>
    <row r="84" spans="1:9" s="599" customFormat="1" ht="15.75">
      <c r="A84" s="37"/>
      <c r="B84" s="98"/>
      <c r="C84" s="37"/>
      <c r="D84" s="698"/>
      <c r="E84" s="698"/>
      <c r="F84" s="698"/>
      <c r="G84" s="698"/>
      <c r="H84" s="698"/>
      <c r="I84" s="698"/>
    </row>
    <row r="85" spans="1:9" s="599" customFormat="1" ht="15.75">
      <c r="A85" s="37"/>
      <c r="B85" s="98"/>
      <c r="C85" s="37"/>
      <c r="D85" s="698"/>
      <c r="E85" s="698"/>
      <c r="F85" s="698"/>
      <c r="G85" s="698"/>
      <c r="H85" s="698"/>
      <c r="I85" s="698"/>
    </row>
    <row r="86" spans="1:9" s="599" customFormat="1" ht="15.75">
      <c r="A86" s="37"/>
      <c r="B86" s="98"/>
      <c r="C86" s="37"/>
      <c r="D86" s="698"/>
      <c r="E86" s="698"/>
      <c r="F86" s="698"/>
      <c r="G86" s="698"/>
      <c r="H86" s="698"/>
      <c r="I86" s="698"/>
    </row>
    <row r="87" spans="1:9" s="599" customFormat="1" ht="15.75">
      <c r="A87" s="37"/>
      <c r="B87" s="98"/>
      <c r="C87" s="37"/>
      <c r="D87" s="698"/>
      <c r="E87" s="698"/>
      <c r="F87" s="698"/>
      <c r="G87" s="698"/>
      <c r="H87" s="698"/>
      <c r="I87" s="698"/>
    </row>
    <row r="88" spans="1:9" s="599" customFormat="1" ht="15.75">
      <c r="A88" s="37"/>
      <c r="B88" s="98"/>
      <c r="C88" s="37"/>
      <c r="D88" s="698"/>
      <c r="E88" s="698"/>
      <c r="F88" s="698"/>
      <c r="G88" s="698"/>
      <c r="H88" s="698"/>
      <c r="I88" s="698"/>
    </row>
    <row r="89" spans="1:9" s="599" customFormat="1" ht="15.75">
      <c r="A89" s="37"/>
      <c r="B89" s="98"/>
      <c r="C89" s="37"/>
      <c r="D89" s="698"/>
      <c r="E89" s="698"/>
      <c r="F89" s="698"/>
      <c r="G89" s="698"/>
      <c r="H89" s="698"/>
      <c r="I89" s="698"/>
    </row>
    <row r="90" spans="1:9" s="599" customFormat="1" ht="15.75">
      <c r="A90" s="37"/>
      <c r="B90" s="98"/>
      <c r="C90" s="37"/>
      <c r="D90" s="698"/>
      <c r="E90" s="698"/>
      <c r="F90" s="698"/>
      <c r="G90" s="698"/>
      <c r="H90" s="698"/>
      <c r="I90" s="698"/>
    </row>
    <row r="91" spans="1:9" s="599" customFormat="1" ht="15.75">
      <c r="A91" s="37"/>
      <c r="B91" s="98"/>
      <c r="C91" s="37"/>
      <c r="D91" s="698"/>
      <c r="E91" s="698"/>
      <c r="F91" s="698"/>
      <c r="G91" s="698"/>
      <c r="H91" s="698"/>
      <c r="I91" s="698"/>
    </row>
    <row r="92" spans="1:9" s="599" customFormat="1" ht="15.75">
      <c r="A92" s="37"/>
      <c r="B92" s="98"/>
      <c r="C92" s="37"/>
      <c r="D92" s="698"/>
      <c r="E92" s="698"/>
      <c r="F92" s="698"/>
      <c r="G92" s="698"/>
      <c r="H92" s="698"/>
      <c r="I92" s="698"/>
    </row>
    <row r="93" spans="1:9" s="599" customFormat="1" ht="15.75">
      <c r="A93" s="37"/>
      <c r="B93" s="98"/>
      <c r="C93" s="37"/>
      <c r="D93" s="698"/>
      <c r="E93" s="698"/>
      <c r="F93" s="698"/>
      <c r="G93" s="698"/>
      <c r="H93" s="698"/>
      <c r="I93" s="698"/>
    </row>
    <row r="94" spans="1:9" s="599" customFormat="1" ht="15.75">
      <c r="A94" s="37"/>
      <c r="B94" s="98"/>
      <c r="C94" s="37"/>
      <c r="D94" s="698"/>
      <c r="E94" s="698"/>
      <c r="F94" s="698"/>
      <c r="G94" s="698"/>
      <c r="H94" s="698"/>
      <c r="I94" s="698"/>
    </row>
    <row r="95" spans="1:9" s="599" customFormat="1" ht="15.75">
      <c r="A95" s="37"/>
      <c r="B95" s="98"/>
      <c r="C95" s="37"/>
      <c r="D95" s="698"/>
      <c r="E95" s="698"/>
      <c r="F95" s="698"/>
      <c r="G95" s="698"/>
      <c r="H95" s="698"/>
      <c r="I95" s="698"/>
    </row>
    <row r="96" spans="1:9" s="599" customFormat="1" ht="15.75">
      <c r="A96" s="37"/>
      <c r="B96" s="98"/>
      <c r="C96" s="37"/>
      <c r="D96" s="698"/>
      <c r="E96" s="698"/>
      <c r="F96" s="698"/>
      <c r="G96" s="698"/>
      <c r="H96" s="698"/>
      <c r="I96" s="698"/>
    </row>
    <row r="97" spans="1:9" s="599" customFormat="1" ht="15.75">
      <c r="A97" s="37"/>
      <c r="B97" s="98"/>
      <c r="C97" s="37"/>
      <c r="D97" s="698"/>
      <c r="E97" s="698"/>
      <c r="F97" s="698"/>
      <c r="G97" s="698"/>
      <c r="H97" s="698"/>
      <c r="I97" s="698"/>
    </row>
    <row r="98" spans="1:9" s="599" customFormat="1" ht="15.75">
      <c r="A98" s="37"/>
      <c r="B98" s="98"/>
      <c r="C98" s="37"/>
      <c r="D98" s="698"/>
      <c r="E98" s="698"/>
      <c r="F98" s="698"/>
      <c r="G98" s="698"/>
      <c r="H98" s="698"/>
      <c r="I98" s="698"/>
    </row>
    <row r="99" spans="1:9" s="599" customFormat="1" ht="15.75">
      <c r="A99" s="37"/>
      <c r="B99" s="98"/>
      <c r="C99" s="37"/>
      <c r="D99" s="698"/>
      <c r="E99" s="698"/>
      <c r="F99" s="698"/>
      <c r="G99" s="698"/>
      <c r="H99" s="698"/>
      <c r="I99" s="698"/>
    </row>
    <row r="100" spans="1:9" s="599" customFormat="1" ht="15.75">
      <c r="A100" s="37"/>
      <c r="B100" s="98"/>
      <c r="C100" s="37"/>
      <c r="D100" s="698"/>
      <c r="E100" s="698"/>
      <c r="F100" s="698"/>
      <c r="G100" s="698"/>
      <c r="H100" s="698"/>
      <c r="I100" s="698"/>
    </row>
    <row r="101" spans="1:9" s="599" customFormat="1" ht="15.75">
      <c r="A101" s="37"/>
      <c r="B101" s="98"/>
      <c r="C101" s="37"/>
      <c r="D101" s="698"/>
      <c r="E101" s="698"/>
      <c r="F101" s="698"/>
      <c r="G101" s="698"/>
      <c r="H101" s="698"/>
      <c r="I101" s="698"/>
    </row>
    <row r="102" spans="1:9" s="599" customFormat="1" ht="15.75">
      <c r="A102" s="37"/>
      <c r="B102" s="98"/>
      <c r="C102" s="37"/>
      <c r="D102" s="698"/>
      <c r="E102" s="698"/>
      <c r="F102" s="698"/>
      <c r="G102" s="698"/>
      <c r="H102" s="698"/>
      <c r="I102" s="698"/>
    </row>
    <row r="103" spans="1:9" s="599" customFormat="1" ht="15.75">
      <c r="A103" s="37"/>
      <c r="B103" s="98"/>
      <c r="C103" s="37"/>
      <c r="D103" s="698"/>
      <c r="E103" s="698"/>
      <c r="F103" s="698"/>
      <c r="G103" s="698"/>
      <c r="H103" s="698"/>
      <c r="I103" s="698"/>
    </row>
    <row r="104" spans="1:9" s="599" customFormat="1" ht="15.75">
      <c r="A104" s="37"/>
      <c r="B104" s="98"/>
      <c r="C104" s="37"/>
      <c r="D104" s="698"/>
      <c r="E104" s="698"/>
      <c r="F104" s="698"/>
      <c r="G104" s="698"/>
      <c r="H104" s="698"/>
      <c r="I104" s="698"/>
    </row>
    <row r="105" spans="1:9" s="599" customFormat="1" ht="15.75">
      <c r="A105" s="37"/>
      <c r="B105" s="98"/>
      <c r="C105" s="37"/>
      <c r="D105" s="698"/>
      <c r="E105" s="698"/>
      <c r="F105" s="698"/>
      <c r="G105" s="698"/>
      <c r="H105" s="698"/>
      <c r="I105" s="698"/>
    </row>
    <row r="106" spans="1:9" s="599" customFormat="1" ht="15.75">
      <c r="A106" s="37"/>
      <c r="B106" s="98"/>
      <c r="C106" s="37"/>
      <c r="D106" s="698"/>
      <c r="E106" s="698"/>
      <c r="F106" s="698"/>
      <c r="G106" s="698"/>
      <c r="H106" s="698"/>
      <c r="I106" s="698"/>
    </row>
    <row r="107" spans="1:9" s="599" customFormat="1" ht="15.75">
      <c r="A107" s="37"/>
      <c r="B107" s="98"/>
      <c r="C107" s="37"/>
      <c r="D107" s="698"/>
      <c r="E107" s="698"/>
      <c r="F107" s="698"/>
      <c r="G107" s="698"/>
      <c r="H107" s="698"/>
      <c r="I107" s="698"/>
    </row>
    <row r="108" spans="1:9" s="599" customFormat="1" ht="15.75">
      <c r="A108" s="37"/>
      <c r="B108" s="98"/>
      <c r="C108" s="37"/>
      <c r="D108" s="698"/>
      <c r="E108" s="698"/>
      <c r="F108" s="698"/>
      <c r="G108" s="698"/>
      <c r="H108" s="698"/>
      <c r="I108" s="698"/>
    </row>
    <row r="109" spans="1:9" s="599" customFormat="1" ht="15.75">
      <c r="A109" s="37"/>
      <c r="B109" s="98"/>
      <c r="C109" s="37"/>
      <c r="D109" s="698"/>
      <c r="E109" s="698"/>
      <c r="F109" s="698"/>
      <c r="G109" s="698"/>
      <c r="H109" s="698"/>
      <c r="I109" s="698"/>
    </row>
    <row r="110" spans="1:9" s="599" customFormat="1" ht="15.75">
      <c r="A110" s="37"/>
      <c r="B110" s="98"/>
      <c r="C110" s="37"/>
      <c r="D110" s="698"/>
      <c r="E110" s="698"/>
      <c r="F110" s="698"/>
      <c r="G110" s="698"/>
      <c r="H110" s="698"/>
      <c r="I110" s="698"/>
    </row>
    <row r="111" spans="1:9" s="599" customFormat="1" ht="15.75">
      <c r="A111" s="37"/>
      <c r="B111" s="98"/>
      <c r="C111" s="37"/>
      <c r="D111" s="698"/>
      <c r="E111" s="698"/>
      <c r="F111" s="698"/>
      <c r="G111" s="698"/>
      <c r="H111" s="698"/>
      <c r="I111" s="698"/>
    </row>
    <row r="112" spans="1:9" s="599" customFormat="1" ht="15.75">
      <c r="A112" s="37"/>
      <c r="B112" s="98"/>
      <c r="C112" s="37"/>
      <c r="D112" s="698"/>
      <c r="E112" s="698"/>
      <c r="F112" s="698"/>
      <c r="G112" s="698"/>
      <c r="H112" s="698"/>
      <c r="I112" s="698"/>
    </row>
    <row r="113" spans="1:9" s="599" customFormat="1" ht="15.75">
      <c r="A113" s="37"/>
      <c r="B113" s="98"/>
      <c r="C113" s="37"/>
      <c r="D113" s="698"/>
      <c r="E113" s="698"/>
      <c r="F113" s="698"/>
      <c r="G113" s="698"/>
      <c r="H113" s="698"/>
      <c r="I113" s="698"/>
    </row>
    <row r="114" spans="1:9" s="599" customFormat="1" ht="15.75">
      <c r="A114" s="37"/>
      <c r="B114" s="98"/>
      <c r="C114" s="37"/>
      <c r="D114" s="698"/>
      <c r="E114" s="698"/>
      <c r="F114" s="698"/>
      <c r="G114" s="698"/>
      <c r="H114" s="698"/>
      <c r="I114" s="698"/>
    </row>
    <row r="115" spans="1:9" s="599" customFormat="1" ht="15.75">
      <c r="A115" s="37"/>
      <c r="B115" s="98"/>
      <c r="C115" s="37"/>
      <c r="D115" s="698"/>
      <c r="E115" s="698"/>
      <c r="F115" s="698"/>
      <c r="G115" s="698"/>
      <c r="H115" s="698"/>
      <c r="I115" s="698"/>
    </row>
    <row r="116" spans="1:9" s="599" customFormat="1" ht="15.75">
      <c r="A116" s="37"/>
      <c r="B116" s="98"/>
      <c r="C116" s="37"/>
      <c r="D116" s="698"/>
      <c r="E116" s="698"/>
      <c r="F116" s="698"/>
      <c r="G116" s="698"/>
      <c r="H116" s="698"/>
      <c r="I116" s="698"/>
    </row>
    <row r="117" spans="1:9" s="599" customFormat="1" ht="15.75">
      <c r="A117" s="37"/>
      <c r="B117" s="98"/>
      <c r="C117" s="37"/>
      <c r="D117" s="698"/>
      <c r="E117" s="698"/>
      <c r="F117" s="698"/>
      <c r="G117" s="698"/>
      <c r="H117" s="698"/>
      <c r="I117" s="698"/>
    </row>
    <row r="118" spans="1:9" s="599" customFormat="1" ht="15.75">
      <c r="A118" s="37"/>
      <c r="B118" s="98"/>
      <c r="C118" s="37"/>
      <c r="D118" s="698"/>
      <c r="E118" s="698"/>
      <c r="F118" s="698"/>
      <c r="G118" s="698"/>
      <c r="H118" s="698"/>
      <c r="I118" s="698"/>
    </row>
    <row r="119" spans="1:9" s="599" customFormat="1" ht="15.75">
      <c r="A119" s="37"/>
      <c r="B119" s="98"/>
      <c r="C119" s="37"/>
      <c r="D119" s="698"/>
      <c r="E119" s="698"/>
      <c r="F119" s="698"/>
      <c r="G119" s="698"/>
      <c r="H119" s="698"/>
      <c r="I119" s="698"/>
    </row>
    <row r="120" spans="4:9" ht="15.75">
      <c r="D120" s="698"/>
      <c r="E120" s="698"/>
      <c r="F120" s="698"/>
      <c r="G120" s="698"/>
      <c r="H120" s="698"/>
      <c r="I120" s="698"/>
    </row>
    <row r="121" spans="4:9" ht="15.75">
      <c r="D121" s="698"/>
      <c r="E121" s="698"/>
      <c r="F121" s="698"/>
      <c r="G121" s="698"/>
      <c r="H121" s="698"/>
      <c r="I121" s="698"/>
    </row>
    <row r="122" spans="4:9" ht="15.75">
      <c r="D122" s="698"/>
      <c r="E122" s="698"/>
      <c r="F122" s="698"/>
      <c r="G122" s="698"/>
      <c r="H122" s="698"/>
      <c r="I122" s="698"/>
    </row>
    <row r="123" spans="4:9" ht="15.75">
      <c r="D123" s="698"/>
      <c r="E123" s="698"/>
      <c r="F123" s="698"/>
      <c r="G123" s="698"/>
      <c r="H123" s="698"/>
      <c r="I123" s="698"/>
    </row>
    <row r="124" spans="4:9" ht="15.75">
      <c r="D124" s="698"/>
      <c r="E124" s="698"/>
      <c r="F124" s="698"/>
      <c r="G124" s="698"/>
      <c r="H124" s="698"/>
      <c r="I124" s="698"/>
    </row>
    <row r="125" spans="4:9" ht="15.75">
      <c r="D125" s="698"/>
      <c r="E125" s="698"/>
      <c r="F125" s="698"/>
      <c r="G125" s="698"/>
      <c r="H125" s="698"/>
      <c r="I125" s="698"/>
    </row>
    <row r="126" spans="4:9" ht="15.75">
      <c r="D126" s="698"/>
      <c r="E126" s="698"/>
      <c r="F126" s="698"/>
      <c r="G126" s="698"/>
      <c r="H126" s="698"/>
      <c r="I126" s="698"/>
    </row>
    <row r="127" spans="4:9" ht="15.75">
      <c r="D127" s="698"/>
      <c r="E127" s="698"/>
      <c r="F127" s="698"/>
      <c r="G127" s="698"/>
      <c r="H127" s="698"/>
      <c r="I127" s="698"/>
    </row>
    <row r="128" spans="4:9" ht="15.75">
      <c r="D128" s="698"/>
      <c r="E128" s="698"/>
      <c r="F128" s="698"/>
      <c r="G128" s="698"/>
      <c r="H128" s="698"/>
      <c r="I128" s="698"/>
    </row>
    <row r="129" spans="4:9" ht="15.75">
      <c r="D129" s="698"/>
      <c r="E129" s="698"/>
      <c r="F129" s="698"/>
      <c r="G129" s="698"/>
      <c r="H129" s="698"/>
      <c r="I129" s="698"/>
    </row>
    <row r="130" spans="4:9" ht="15.75">
      <c r="D130" s="698"/>
      <c r="E130" s="698"/>
      <c r="F130" s="698"/>
      <c r="G130" s="698"/>
      <c r="H130" s="698"/>
      <c r="I130" s="698"/>
    </row>
    <row r="131" spans="4:9" ht="15.75">
      <c r="D131" s="698"/>
      <c r="E131" s="698"/>
      <c r="F131" s="698"/>
      <c r="G131" s="698"/>
      <c r="H131" s="698"/>
      <c r="I131" s="698"/>
    </row>
    <row r="132" spans="4:9" ht="15.75">
      <c r="D132" s="698"/>
      <c r="E132" s="698"/>
      <c r="F132" s="698"/>
      <c r="G132" s="698"/>
      <c r="H132" s="698"/>
      <c r="I132" s="698"/>
    </row>
    <row r="133" spans="4:9" ht="15.75">
      <c r="D133" s="698"/>
      <c r="E133" s="698"/>
      <c r="F133" s="698"/>
      <c r="G133" s="698"/>
      <c r="H133" s="698"/>
      <c r="I133" s="698"/>
    </row>
    <row r="134" spans="4:9" ht="15.75">
      <c r="D134" s="698"/>
      <c r="E134" s="698"/>
      <c r="F134" s="698"/>
      <c r="G134" s="698"/>
      <c r="H134" s="698"/>
      <c r="I134" s="698"/>
    </row>
    <row r="135" spans="4:9" ht="15.75">
      <c r="D135" s="698"/>
      <c r="E135" s="698"/>
      <c r="F135" s="698"/>
      <c r="G135" s="698"/>
      <c r="H135" s="698"/>
      <c r="I135" s="698"/>
    </row>
    <row r="136" spans="4:9" ht="15.75">
      <c r="D136" s="698"/>
      <c r="E136" s="698"/>
      <c r="F136" s="698"/>
      <c r="G136" s="698"/>
      <c r="H136" s="698"/>
      <c r="I136" s="698"/>
    </row>
    <row r="137" spans="4:9" ht="15.75">
      <c r="D137" s="698"/>
      <c r="E137" s="698"/>
      <c r="F137" s="698"/>
      <c r="G137" s="698"/>
      <c r="H137" s="698"/>
      <c r="I137" s="698"/>
    </row>
    <row r="138" spans="4:9" ht="15.75">
      <c r="D138" s="698"/>
      <c r="E138" s="698"/>
      <c r="F138" s="698"/>
      <c r="G138" s="698"/>
      <c r="H138" s="698"/>
      <c r="I138" s="698"/>
    </row>
    <row r="139" spans="4:9" ht="15.75">
      <c r="D139" s="698"/>
      <c r="E139" s="698"/>
      <c r="F139" s="698"/>
      <c r="G139" s="698"/>
      <c r="H139" s="698"/>
      <c r="I139" s="698"/>
    </row>
    <row r="140" spans="4:9" ht="15.75">
      <c r="D140" s="698"/>
      <c r="E140" s="698"/>
      <c r="F140" s="698"/>
      <c r="G140" s="698"/>
      <c r="H140" s="698"/>
      <c r="I140" s="698"/>
    </row>
    <row r="141" spans="4:9" ht="15.75">
      <c r="D141" s="698"/>
      <c r="E141" s="698"/>
      <c r="F141" s="698"/>
      <c r="G141" s="698"/>
      <c r="H141" s="698"/>
      <c r="I141" s="698"/>
    </row>
    <row r="142" spans="4:9" ht="15.75">
      <c r="D142" s="698"/>
      <c r="E142" s="698"/>
      <c r="F142" s="698"/>
      <c r="G142" s="698"/>
      <c r="H142" s="698"/>
      <c r="I142" s="698"/>
    </row>
    <row r="143" spans="4:9" ht="15.75">
      <c r="D143" s="698"/>
      <c r="E143" s="698"/>
      <c r="F143" s="698"/>
      <c r="G143" s="698"/>
      <c r="H143" s="698"/>
      <c r="I143" s="698"/>
    </row>
    <row r="144" spans="4:9" ht="15.75">
      <c r="D144" s="698"/>
      <c r="E144" s="698"/>
      <c r="F144" s="698"/>
      <c r="G144" s="698"/>
      <c r="H144" s="698"/>
      <c r="I144" s="698"/>
    </row>
    <row r="145" spans="4:9" ht="15.75">
      <c r="D145" s="698"/>
      <c r="E145" s="698"/>
      <c r="F145" s="698"/>
      <c r="G145" s="698"/>
      <c r="H145" s="698"/>
      <c r="I145" s="698"/>
    </row>
    <row r="146" spans="4:9" ht="15.75">
      <c r="D146" s="698"/>
      <c r="E146" s="698"/>
      <c r="F146" s="698"/>
      <c r="G146" s="698"/>
      <c r="H146" s="698"/>
      <c r="I146" s="698"/>
    </row>
    <row r="147" spans="4:9" ht="15.75">
      <c r="D147" s="698"/>
      <c r="E147" s="698"/>
      <c r="F147" s="698"/>
      <c r="G147" s="698"/>
      <c r="H147" s="698"/>
      <c r="I147" s="698"/>
    </row>
    <row r="148" spans="4:9" ht="15.75">
      <c r="D148" s="698"/>
      <c r="E148" s="698"/>
      <c r="F148" s="698"/>
      <c r="G148" s="698"/>
      <c r="H148" s="698"/>
      <c r="I148" s="698"/>
    </row>
    <row r="149" spans="4:9" ht="15.75">
      <c r="D149" s="698"/>
      <c r="E149" s="698"/>
      <c r="F149" s="698"/>
      <c r="G149" s="698"/>
      <c r="H149" s="698"/>
      <c r="I149" s="698"/>
    </row>
    <row r="150" spans="4:9" ht="15.75">
      <c r="D150" s="698"/>
      <c r="E150" s="698"/>
      <c r="F150" s="698"/>
      <c r="G150" s="698"/>
      <c r="H150" s="698"/>
      <c r="I150" s="698"/>
    </row>
    <row r="151" spans="4:9" ht="15.75">
      <c r="D151" s="698"/>
      <c r="E151" s="698"/>
      <c r="F151" s="698"/>
      <c r="G151" s="698"/>
      <c r="H151" s="698"/>
      <c r="I151" s="698"/>
    </row>
    <row r="152" spans="4:9" ht="15.75">
      <c r="D152" s="698"/>
      <c r="E152" s="698"/>
      <c r="F152" s="698"/>
      <c r="G152" s="698"/>
      <c r="H152" s="698"/>
      <c r="I152" s="698"/>
    </row>
    <row r="153" spans="4:9" ht="15.75">
      <c r="D153" s="698"/>
      <c r="E153" s="698"/>
      <c r="F153" s="698"/>
      <c r="G153" s="698"/>
      <c r="H153" s="698"/>
      <c r="I153" s="698"/>
    </row>
    <row r="154" spans="4:9" ht="15.75">
      <c r="D154" s="698"/>
      <c r="E154" s="698"/>
      <c r="F154" s="698"/>
      <c r="G154" s="698"/>
      <c r="H154" s="698"/>
      <c r="I154" s="698"/>
    </row>
    <row r="155" spans="4:9" ht="15.75">
      <c r="D155" s="698"/>
      <c r="E155" s="698"/>
      <c r="F155" s="698"/>
      <c r="G155" s="698"/>
      <c r="H155" s="698"/>
      <c r="I155" s="698"/>
    </row>
    <row r="156" spans="4:9" ht="15.75">
      <c r="D156" s="698"/>
      <c r="E156" s="698"/>
      <c r="F156" s="698"/>
      <c r="G156" s="698"/>
      <c r="H156" s="698"/>
      <c r="I156" s="698"/>
    </row>
    <row r="157" spans="4:9" ht="15.75">
      <c r="D157" s="698"/>
      <c r="E157" s="698"/>
      <c r="F157" s="698"/>
      <c r="G157" s="698"/>
      <c r="H157" s="698"/>
      <c r="I157" s="698"/>
    </row>
    <row r="158" spans="4:9" ht="15.75">
      <c r="D158" s="698"/>
      <c r="E158" s="698"/>
      <c r="F158" s="698"/>
      <c r="G158" s="698"/>
      <c r="H158" s="698"/>
      <c r="I158" s="698"/>
    </row>
    <row r="159" spans="4:9" ht="15.75">
      <c r="D159" s="698"/>
      <c r="E159" s="698"/>
      <c r="F159" s="698"/>
      <c r="G159" s="698"/>
      <c r="H159" s="698"/>
      <c r="I159" s="698"/>
    </row>
    <row r="160" spans="4:9" ht="15.75">
      <c r="D160" s="698"/>
      <c r="E160" s="698"/>
      <c r="F160" s="698"/>
      <c r="G160" s="698"/>
      <c r="H160" s="698"/>
      <c r="I160" s="698"/>
    </row>
    <row r="161" spans="4:9" ht="15.75">
      <c r="D161" s="698"/>
      <c r="E161" s="698"/>
      <c r="F161" s="698"/>
      <c r="G161" s="698"/>
      <c r="H161" s="698"/>
      <c r="I161" s="698"/>
    </row>
    <row r="162" spans="4:9" ht="15.75">
      <c r="D162" s="698"/>
      <c r="E162" s="698"/>
      <c r="F162" s="698"/>
      <c r="G162" s="698"/>
      <c r="H162" s="698"/>
      <c r="I162" s="698"/>
    </row>
    <row r="163" spans="4:9" ht="15.75">
      <c r="D163" s="698"/>
      <c r="E163" s="698"/>
      <c r="F163" s="698"/>
      <c r="G163" s="698"/>
      <c r="H163" s="698"/>
      <c r="I163" s="698"/>
    </row>
    <row r="164" spans="4:9" ht="15.75">
      <c r="D164" s="698"/>
      <c r="E164" s="698"/>
      <c r="F164" s="698"/>
      <c r="G164" s="698"/>
      <c r="H164" s="698"/>
      <c r="I164" s="698"/>
    </row>
    <row r="165" spans="4:9" ht="15.75">
      <c r="D165" s="698"/>
      <c r="E165" s="698"/>
      <c r="F165" s="698"/>
      <c r="G165" s="698"/>
      <c r="H165" s="698"/>
      <c r="I165" s="698"/>
    </row>
    <row r="166" spans="4:9" ht="15.75">
      <c r="D166" s="698"/>
      <c r="E166" s="698"/>
      <c r="F166" s="698"/>
      <c r="G166" s="698"/>
      <c r="H166" s="698"/>
      <c r="I166" s="698"/>
    </row>
    <row r="167" spans="4:9" ht="15.75">
      <c r="D167" s="698"/>
      <c r="E167" s="698"/>
      <c r="F167" s="698"/>
      <c r="G167" s="698"/>
      <c r="H167" s="698"/>
      <c r="I167" s="698"/>
    </row>
    <row r="168" spans="4:9" ht="15.75">
      <c r="D168" s="698"/>
      <c r="E168" s="698"/>
      <c r="F168" s="698"/>
      <c r="G168" s="698"/>
      <c r="H168" s="698"/>
      <c r="I168" s="698"/>
    </row>
    <row r="169" spans="4:9" ht="15.75">
      <c r="D169" s="698"/>
      <c r="E169" s="698"/>
      <c r="F169" s="698"/>
      <c r="G169" s="698"/>
      <c r="H169" s="698"/>
      <c r="I169" s="698"/>
    </row>
    <row r="170" spans="4:9" ht="15.75">
      <c r="D170" s="698"/>
      <c r="E170" s="698"/>
      <c r="F170" s="698"/>
      <c r="G170" s="698"/>
      <c r="H170" s="698"/>
      <c r="I170" s="698"/>
    </row>
    <row r="171" spans="4:9" ht="15.75">
      <c r="D171" s="698"/>
      <c r="E171" s="698"/>
      <c r="F171" s="698"/>
      <c r="G171" s="698"/>
      <c r="H171" s="698"/>
      <c r="I171" s="698"/>
    </row>
    <row r="172" spans="4:9" ht="15.75">
      <c r="D172" s="698"/>
      <c r="E172" s="698"/>
      <c r="F172" s="698"/>
      <c r="G172" s="698"/>
      <c r="H172" s="698"/>
      <c r="I172" s="698"/>
    </row>
    <row r="173" spans="4:9" ht="15.75">
      <c r="D173" s="698"/>
      <c r="E173" s="698"/>
      <c r="F173" s="698"/>
      <c r="G173" s="698"/>
      <c r="H173" s="698"/>
      <c r="I173" s="698"/>
    </row>
    <row r="174" spans="4:9" ht="15.75">
      <c r="D174" s="698"/>
      <c r="E174" s="698"/>
      <c r="F174" s="698"/>
      <c r="G174" s="698"/>
      <c r="H174" s="698"/>
      <c r="I174" s="698"/>
    </row>
    <row r="175" spans="4:9" ht="15.75">
      <c r="D175" s="698"/>
      <c r="E175" s="698"/>
      <c r="F175" s="698"/>
      <c r="G175" s="698"/>
      <c r="H175" s="698"/>
      <c r="I175" s="698"/>
    </row>
    <row r="176" spans="4:9" ht="15.75">
      <c r="D176" s="698"/>
      <c r="E176" s="698"/>
      <c r="F176" s="698"/>
      <c r="G176" s="698"/>
      <c r="H176" s="698"/>
      <c r="I176" s="698"/>
    </row>
    <row r="177" spans="4:9" ht="15.75">
      <c r="D177" s="698"/>
      <c r="E177" s="698"/>
      <c r="F177" s="698"/>
      <c r="G177" s="698"/>
      <c r="H177" s="698"/>
      <c r="I177" s="698"/>
    </row>
    <row r="178" spans="4:9" ht="15.75">
      <c r="D178" s="698"/>
      <c r="E178" s="698"/>
      <c r="F178" s="698"/>
      <c r="G178" s="698"/>
      <c r="H178" s="698"/>
      <c r="I178" s="698"/>
    </row>
    <row r="179" spans="4:9" ht="15.75">
      <c r="D179" s="698"/>
      <c r="E179" s="698"/>
      <c r="F179" s="698"/>
      <c r="G179" s="698"/>
      <c r="H179" s="698"/>
      <c r="I179" s="698"/>
    </row>
    <row r="180" spans="4:9" ht="15.75">
      <c r="D180" s="698"/>
      <c r="E180" s="698"/>
      <c r="F180" s="698"/>
      <c r="G180" s="698"/>
      <c r="H180" s="698"/>
      <c r="I180" s="698"/>
    </row>
    <row r="181" spans="4:9" ht="15.75">
      <c r="D181" s="698"/>
      <c r="E181" s="698"/>
      <c r="F181" s="698"/>
      <c r="G181" s="698"/>
      <c r="H181" s="698"/>
      <c r="I181" s="698"/>
    </row>
    <row r="182" spans="4:9" ht="15.75">
      <c r="D182" s="698"/>
      <c r="E182" s="698"/>
      <c r="F182" s="698"/>
      <c r="G182" s="698"/>
      <c r="H182" s="698"/>
      <c r="I182" s="698"/>
    </row>
    <row r="183" spans="4:9" ht="15.75">
      <c r="D183" s="698"/>
      <c r="E183" s="698"/>
      <c r="F183" s="698"/>
      <c r="G183" s="698"/>
      <c r="H183" s="698"/>
      <c r="I183" s="698"/>
    </row>
    <row r="184" spans="4:9" ht="15.75">
      <c r="D184" s="698"/>
      <c r="E184" s="698"/>
      <c r="F184" s="698"/>
      <c r="G184" s="698"/>
      <c r="H184" s="698"/>
      <c r="I184" s="698"/>
    </row>
    <row r="185" spans="4:9" ht="15.75">
      <c r="D185" s="698"/>
      <c r="E185" s="698"/>
      <c r="F185" s="698"/>
      <c r="G185" s="698"/>
      <c r="H185" s="698"/>
      <c r="I185" s="698"/>
    </row>
    <row r="186" spans="4:9" ht="15.75">
      <c r="D186" s="698"/>
      <c r="E186" s="698"/>
      <c r="F186" s="698"/>
      <c r="G186" s="698"/>
      <c r="H186" s="698"/>
      <c r="I186" s="698"/>
    </row>
    <row r="187" spans="4:9" ht="15.75">
      <c r="D187" s="698"/>
      <c r="E187" s="698"/>
      <c r="F187" s="698"/>
      <c r="G187" s="698"/>
      <c r="H187" s="698"/>
      <c r="I187" s="698"/>
    </row>
    <row r="188" spans="4:9" ht="15.75">
      <c r="D188" s="698"/>
      <c r="E188" s="698"/>
      <c r="F188" s="698"/>
      <c r="G188" s="698"/>
      <c r="H188" s="698"/>
      <c r="I188" s="698"/>
    </row>
    <row r="189" spans="4:9" ht="15.75">
      <c r="D189" s="698"/>
      <c r="E189" s="698"/>
      <c r="F189" s="698"/>
      <c r="G189" s="698"/>
      <c r="H189" s="698"/>
      <c r="I189" s="698"/>
    </row>
    <row r="190" spans="4:9" ht="15.75">
      <c r="D190" s="698"/>
      <c r="E190" s="698"/>
      <c r="F190" s="698"/>
      <c r="G190" s="698"/>
      <c r="H190" s="698"/>
      <c r="I190" s="698"/>
    </row>
    <row r="191" spans="4:9" ht="15.75">
      <c r="D191" s="698"/>
      <c r="E191" s="698"/>
      <c r="F191" s="698"/>
      <c r="G191" s="698"/>
      <c r="H191" s="698"/>
      <c r="I191" s="698"/>
    </row>
    <row r="192" spans="4:9" ht="15.75">
      <c r="D192" s="698"/>
      <c r="E192" s="698"/>
      <c r="F192" s="698"/>
      <c r="G192" s="698"/>
      <c r="H192" s="698"/>
      <c r="I192" s="698"/>
    </row>
    <row r="193" spans="4:9" ht="15.75">
      <c r="D193" s="698"/>
      <c r="E193" s="698"/>
      <c r="F193" s="698"/>
      <c r="G193" s="698"/>
      <c r="H193" s="698"/>
      <c r="I193" s="698"/>
    </row>
    <row r="194" spans="4:9" ht="15.75">
      <c r="D194" s="698"/>
      <c r="E194" s="698"/>
      <c r="F194" s="698"/>
      <c r="G194" s="698"/>
      <c r="H194" s="698"/>
      <c r="I194" s="698"/>
    </row>
    <row r="195" spans="4:9" ht="15.75">
      <c r="D195" s="698"/>
      <c r="E195" s="698"/>
      <c r="F195" s="698"/>
      <c r="G195" s="698"/>
      <c r="H195" s="698"/>
      <c r="I195" s="698"/>
    </row>
    <row r="196" spans="4:9" ht="15.75">
      <c r="D196" s="698"/>
      <c r="E196" s="698"/>
      <c r="F196" s="698"/>
      <c r="G196" s="698"/>
      <c r="H196" s="698"/>
      <c r="I196" s="698"/>
    </row>
    <row r="197" spans="4:9" ht="15.75">
      <c r="D197" s="698"/>
      <c r="E197" s="698"/>
      <c r="F197" s="698"/>
      <c r="G197" s="698"/>
      <c r="H197" s="698"/>
      <c r="I197" s="698"/>
    </row>
    <row r="198" spans="4:9" ht="15.75">
      <c r="D198" s="698"/>
      <c r="E198" s="698"/>
      <c r="F198" s="698"/>
      <c r="G198" s="698"/>
      <c r="H198" s="698"/>
      <c r="I198" s="698"/>
    </row>
    <row r="199" spans="4:9" ht="15.75">
      <c r="D199" s="698"/>
      <c r="E199" s="698"/>
      <c r="F199" s="698"/>
      <c r="G199" s="698"/>
      <c r="H199" s="698"/>
      <c r="I199" s="698"/>
    </row>
    <row r="200" spans="4:9" ht="15.75">
      <c r="D200" s="698"/>
      <c r="E200" s="698"/>
      <c r="F200" s="698"/>
      <c r="G200" s="698"/>
      <c r="H200" s="698"/>
      <c r="I200" s="698"/>
    </row>
    <row r="201" spans="4:9" ht="15.75">
      <c r="D201" s="698"/>
      <c r="E201" s="698"/>
      <c r="F201" s="698"/>
      <c r="G201" s="698"/>
      <c r="H201" s="698"/>
      <c r="I201" s="698"/>
    </row>
    <row r="202" spans="4:9" ht="15.75">
      <c r="D202" s="698"/>
      <c r="E202" s="698"/>
      <c r="F202" s="698"/>
      <c r="G202" s="698"/>
      <c r="H202" s="698"/>
      <c r="I202" s="698"/>
    </row>
    <row r="203" spans="4:9" ht="15.75">
      <c r="D203" s="698"/>
      <c r="E203" s="698"/>
      <c r="F203" s="698"/>
      <c r="G203" s="698"/>
      <c r="H203" s="698"/>
      <c r="I203" s="698"/>
    </row>
    <row r="204" spans="4:9" ht="15.75">
      <c r="D204" s="698"/>
      <c r="E204" s="698"/>
      <c r="F204" s="698"/>
      <c r="G204" s="698"/>
      <c r="H204" s="698"/>
      <c r="I204" s="698"/>
    </row>
    <row r="205" spans="4:9" ht="15.75">
      <c r="D205" s="698"/>
      <c r="E205" s="698"/>
      <c r="F205" s="698"/>
      <c r="G205" s="698"/>
      <c r="H205" s="698"/>
      <c r="I205" s="698"/>
    </row>
    <row r="206" spans="4:9" ht="15.75">
      <c r="D206" s="698"/>
      <c r="E206" s="698"/>
      <c r="F206" s="698"/>
      <c r="G206" s="698"/>
      <c r="H206" s="698"/>
      <c r="I206" s="698"/>
    </row>
    <row r="207" spans="4:9" ht="15.75">
      <c r="D207" s="698"/>
      <c r="E207" s="698"/>
      <c r="F207" s="698"/>
      <c r="G207" s="698"/>
      <c r="H207" s="698"/>
      <c r="I207" s="698"/>
    </row>
    <row r="208" spans="4:9" ht="15.75">
      <c r="D208" s="698"/>
      <c r="E208" s="698"/>
      <c r="F208" s="698"/>
      <c r="G208" s="698"/>
      <c r="H208" s="698"/>
      <c r="I208" s="698"/>
    </row>
    <row r="209" spans="4:9" ht="15.75">
      <c r="D209" s="698"/>
      <c r="E209" s="698"/>
      <c r="F209" s="698"/>
      <c r="G209" s="698"/>
      <c r="H209" s="698"/>
      <c r="I209" s="698"/>
    </row>
    <row r="210" spans="4:9" ht="15.75">
      <c r="D210" s="698"/>
      <c r="E210" s="698"/>
      <c r="F210" s="698"/>
      <c r="G210" s="698"/>
      <c r="H210" s="698"/>
      <c r="I210" s="698"/>
    </row>
    <row r="211" spans="4:9" ht="15.75">
      <c r="D211" s="698"/>
      <c r="E211" s="698"/>
      <c r="F211" s="698"/>
      <c r="G211" s="698"/>
      <c r="H211" s="698"/>
      <c r="I211" s="698"/>
    </row>
    <row r="212" spans="4:9" ht="15.75">
      <c r="D212" s="698"/>
      <c r="E212" s="698"/>
      <c r="F212" s="698"/>
      <c r="G212" s="698"/>
      <c r="H212" s="698"/>
      <c r="I212" s="698"/>
    </row>
    <row r="213" spans="4:9" ht="15.75">
      <c r="D213" s="698"/>
      <c r="E213" s="698"/>
      <c r="F213" s="698"/>
      <c r="G213" s="698"/>
      <c r="H213" s="698"/>
      <c r="I213" s="698"/>
    </row>
    <row r="214" spans="4:9" ht="15.75">
      <c r="D214" s="698"/>
      <c r="E214" s="698"/>
      <c r="F214" s="698"/>
      <c r="G214" s="698"/>
      <c r="H214" s="698"/>
      <c r="I214" s="698"/>
    </row>
    <row r="215" spans="4:9" ht="15.75">
      <c r="D215" s="698"/>
      <c r="E215" s="698"/>
      <c r="F215" s="698"/>
      <c r="G215" s="698"/>
      <c r="H215" s="698"/>
      <c r="I215" s="698"/>
    </row>
    <row r="216" spans="4:9" ht="15.75">
      <c r="D216" s="698"/>
      <c r="E216" s="698"/>
      <c r="F216" s="698"/>
      <c r="G216" s="698"/>
      <c r="H216" s="698"/>
      <c r="I216" s="698"/>
    </row>
    <row r="217" spans="4:9" ht="15.75">
      <c r="D217" s="698"/>
      <c r="E217" s="698"/>
      <c r="F217" s="698"/>
      <c r="G217" s="698"/>
      <c r="H217" s="698"/>
      <c r="I217" s="698"/>
    </row>
    <row r="218" spans="4:9" ht="15.75">
      <c r="D218" s="698"/>
      <c r="E218" s="698"/>
      <c r="F218" s="698"/>
      <c r="G218" s="698"/>
      <c r="H218" s="698"/>
      <c r="I218" s="698"/>
    </row>
    <row r="219" spans="4:9" ht="15.75">
      <c r="D219" s="698"/>
      <c r="E219" s="698"/>
      <c r="F219" s="698"/>
      <c r="G219" s="698"/>
      <c r="H219" s="698"/>
      <c r="I219" s="698"/>
    </row>
    <row r="220" spans="4:9" ht="15.75">
      <c r="D220" s="698"/>
      <c r="E220" s="698"/>
      <c r="F220" s="698"/>
      <c r="G220" s="698"/>
      <c r="H220" s="698"/>
      <c r="I220" s="698"/>
    </row>
    <row r="221" spans="4:9" ht="15.75">
      <c r="D221" s="698"/>
      <c r="E221" s="698"/>
      <c r="F221" s="698"/>
      <c r="G221" s="698"/>
      <c r="H221" s="698"/>
      <c r="I221" s="698"/>
    </row>
    <row r="222" spans="4:9" ht="15.75">
      <c r="D222" s="698"/>
      <c r="E222" s="698"/>
      <c r="F222" s="698"/>
      <c r="G222" s="698"/>
      <c r="H222" s="698"/>
      <c r="I222" s="698"/>
    </row>
    <row r="223" spans="4:9" ht="15.75">
      <c r="D223" s="698"/>
      <c r="E223" s="698"/>
      <c r="F223" s="698"/>
      <c r="G223" s="698"/>
      <c r="H223" s="698"/>
      <c r="I223" s="698"/>
    </row>
    <row r="224" spans="4:9" ht="15.75">
      <c r="D224" s="698"/>
      <c r="E224" s="698"/>
      <c r="F224" s="698"/>
      <c r="G224" s="698"/>
      <c r="H224" s="698"/>
      <c r="I224" s="698"/>
    </row>
    <row r="225" spans="4:9" ht="15.75">
      <c r="D225" s="698"/>
      <c r="E225" s="698"/>
      <c r="F225" s="698"/>
      <c r="G225" s="698"/>
      <c r="H225" s="698"/>
      <c r="I225" s="698"/>
    </row>
    <row r="226" spans="4:9" ht="15.75">
      <c r="D226" s="698"/>
      <c r="E226" s="698"/>
      <c r="F226" s="698"/>
      <c r="G226" s="698"/>
      <c r="H226" s="698"/>
      <c r="I226" s="698"/>
    </row>
    <row r="227" spans="4:9" ht="15.75">
      <c r="D227" s="698"/>
      <c r="E227" s="698"/>
      <c r="F227" s="698"/>
      <c r="G227" s="698"/>
      <c r="H227" s="698"/>
      <c r="I227" s="698"/>
    </row>
    <row r="228" spans="4:9" ht="15.75">
      <c r="D228" s="698"/>
      <c r="E228" s="698"/>
      <c r="F228" s="698"/>
      <c r="G228" s="698"/>
      <c r="H228" s="698"/>
      <c r="I228" s="698"/>
    </row>
    <row r="229" spans="4:9" ht="15.75">
      <c r="D229" s="698"/>
      <c r="E229" s="698"/>
      <c r="F229" s="698"/>
      <c r="G229" s="698"/>
      <c r="H229" s="698"/>
      <c r="I229" s="698"/>
    </row>
    <row r="230" spans="4:9" ht="15.75">
      <c r="D230" s="698"/>
      <c r="E230" s="698"/>
      <c r="F230" s="698"/>
      <c r="G230" s="698"/>
      <c r="H230" s="698"/>
      <c r="I230" s="698"/>
    </row>
    <row r="231" spans="4:9" ht="15.75">
      <c r="D231" s="698"/>
      <c r="E231" s="698"/>
      <c r="F231" s="698"/>
      <c r="G231" s="698"/>
      <c r="H231" s="698"/>
      <c r="I231" s="698"/>
    </row>
    <row r="232" spans="4:9" ht="15.75">
      <c r="D232" s="698"/>
      <c r="E232" s="698"/>
      <c r="F232" s="698"/>
      <c r="G232" s="698"/>
      <c r="H232" s="698"/>
      <c r="I232" s="698"/>
    </row>
    <row r="233" spans="4:9" ht="15.75">
      <c r="D233" s="698"/>
      <c r="E233" s="698"/>
      <c r="F233" s="698"/>
      <c r="G233" s="698"/>
      <c r="H233" s="698"/>
      <c r="I233" s="698"/>
    </row>
    <row r="234" spans="4:9" ht="15.75">
      <c r="D234" s="698"/>
      <c r="E234" s="698"/>
      <c r="F234" s="698"/>
      <c r="G234" s="698"/>
      <c r="H234" s="698"/>
      <c r="I234" s="698"/>
    </row>
    <row r="235" spans="4:9" ht="15.75">
      <c r="D235" s="698"/>
      <c r="E235" s="698"/>
      <c r="F235" s="698"/>
      <c r="G235" s="698"/>
      <c r="H235" s="698"/>
      <c r="I235" s="698"/>
    </row>
    <row r="236" spans="4:9" ht="15.75">
      <c r="D236" s="698"/>
      <c r="E236" s="698"/>
      <c r="F236" s="698"/>
      <c r="G236" s="698"/>
      <c r="H236" s="698"/>
      <c r="I236" s="698"/>
    </row>
    <row r="237" spans="4:9" ht="15.75">
      <c r="D237" s="698"/>
      <c r="E237" s="698"/>
      <c r="F237" s="698"/>
      <c r="G237" s="698"/>
      <c r="H237" s="698"/>
      <c r="I237" s="698"/>
    </row>
    <row r="238" spans="4:9" ht="15.75">
      <c r="D238" s="698"/>
      <c r="E238" s="698"/>
      <c r="F238" s="698"/>
      <c r="G238" s="698"/>
      <c r="H238" s="698"/>
      <c r="I238" s="698"/>
    </row>
    <row r="239" spans="4:9" ht="15.75">
      <c r="D239" s="698"/>
      <c r="E239" s="698"/>
      <c r="F239" s="698"/>
      <c r="G239" s="698"/>
      <c r="H239" s="698"/>
      <c r="I239" s="698"/>
    </row>
    <row r="240" spans="4:9" ht="15.75">
      <c r="D240" s="698"/>
      <c r="E240" s="698"/>
      <c r="F240" s="698"/>
      <c r="G240" s="698"/>
      <c r="H240" s="698"/>
      <c r="I240" s="698"/>
    </row>
    <row r="241" spans="4:9" ht="15.75">
      <c r="D241" s="698"/>
      <c r="E241" s="698"/>
      <c r="F241" s="698"/>
      <c r="G241" s="698"/>
      <c r="H241" s="698"/>
      <c r="I241" s="698"/>
    </row>
    <row r="242" spans="4:9" ht="15.75">
      <c r="D242" s="698"/>
      <c r="E242" s="698"/>
      <c r="F242" s="698"/>
      <c r="G242" s="698"/>
      <c r="H242" s="698"/>
      <c r="I242" s="698"/>
    </row>
    <row r="243" spans="4:9" ht="15.75">
      <c r="D243" s="698"/>
      <c r="E243" s="698"/>
      <c r="F243" s="698"/>
      <c r="G243" s="698"/>
      <c r="H243" s="698"/>
      <c r="I243" s="698"/>
    </row>
    <row r="244" spans="4:9" ht="15.75">
      <c r="D244" s="698"/>
      <c r="E244" s="698"/>
      <c r="F244" s="698"/>
      <c r="G244" s="698"/>
      <c r="H244" s="698"/>
      <c r="I244" s="698"/>
    </row>
    <row r="245" spans="4:9" ht="15.75">
      <c r="D245" s="698"/>
      <c r="E245" s="698"/>
      <c r="F245" s="698"/>
      <c r="G245" s="698"/>
      <c r="H245" s="698"/>
      <c r="I245" s="698"/>
    </row>
    <row r="246" spans="4:9" ht="15.75">
      <c r="D246" s="698"/>
      <c r="E246" s="698"/>
      <c r="F246" s="698"/>
      <c r="G246" s="698"/>
      <c r="H246" s="698"/>
      <c r="I246" s="698"/>
    </row>
    <row r="247" spans="4:9" ht="15.75">
      <c r="D247" s="698"/>
      <c r="E247" s="698"/>
      <c r="F247" s="698"/>
      <c r="G247" s="698"/>
      <c r="H247" s="698"/>
      <c r="I247" s="698"/>
    </row>
    <row r="248" spans="4:9" ht="15.75">
      <c r="D248" s="698"/>
      <c r="E248" s="698"/>
      <c r="F248" s="698"/>
      <c r="G248" s="698"/>
      <c r="H248" s="698"/>
      <c r="I248" s="698"/>
    </row>
    <row r="249" spans="4:9" ht="15.75">
      <c r="D249" s="698"/>
      <c r="E249" s="698"/>
      <c r="F249" s="698"/>
      <c r="G249" s="698"/>
      <c r="H249" s="698"/>
      <c r="I249" s="698"/>
    </row>
    <row r="250" spans="4:9" ht="15.75">
      <c r="D250" s="698"/>
      <c r="E250" s="698"/>
      <c r="F250" s="698"/>
      <c r="G250" s="698"/>
      <c r="H250" s="698"/>
      <c r="I250" s="698"/>
    </row>
    <row r="251" spans="4:9" ht="15.75">
      <c r="D251" s="698"/>
      <c r="E251" s="698"/>
      <c r="F251" s="698"/>
      <c r="G251" s="698"/>
      <c r="H251" s="698"/>
      <c r="I251" s="698"/>
    </row>
    <row r="252" spans="4:9" ht="15.75">
      <c r="D252" s="698"/>
      <c r="E252" s="698"/>
      <c r="F252" s="698"/>
      <c r="G252" s="698"/>
      <c r="H252" s="698"/>
      <c r="I252" s="698"/>
    </row>
    <row r="253" spans="4:9" ht="15.75">
      <c r="D253" s="698"/>
      <c r="E253" s="698"/>
      <c r="F253" s="698"/>
      <c r="G253" s="698"/>
      <c r="H253" s="698"/>
      <c r="I253" s="698"/>
    </row>
    <row r="254" spans="4:9" ht="15.75">
      <c r="D254" s="698"/>
      <c r="E254" s="698"/>
      <c r="F254" s="698"/>
      <c r="G254" s="698"/>
      <c r="H254" s="698"/>
      <c r="I254" s="698"/>
    </row>
    <row r="255" spans="4:9" ht="15.75">
      <c r="D255" s="698"/>
      <c r="E255" s="698"/>
      <c r="F255" s="698"/>
      <c r="G255" s="698"/>
      <c r="H255" s="698"/>
      <c r="I255" s="698"/>
    </row>
    <row r="256" spans="4:9" ht="15.75">
      <c r="D256" s="698"/>
      <c r="E256" s="698"/>
      <c r="F256" s="698"/>
      <c r="G256" s="698"/>
      <c r="H256" s="698"/>
      <c r="I256" s="698"/>
    </row>
    <row r="257" spans="4:9" ht="15.75">
      <c r="D257" s="698"/>
      <c r="E257" s="698"/>
      <c r="F257" s="698"/>
      <c r="G257" s="698"/>
      <c r="H257" s="698"/>
      <c r="I257" s="698"/>
    </row>
    <row r="258" spans="4:9" ht="15.75">
      <c r="D258" s="698"/>
      <c r="E258" s="698"/>
      <c r="F258" s="698"/>
      <c r="G258" s="698"/>
      <c r="H258" s="698"/>
      <c r="I258" s="698"/>
    </row>
    <row r="259" spans="4:9" ht="15.75">
      <c r="D259" s="698"/>
      <c r="E259" s="698"/>
      <c r="F259" s="698"/>
      <c r="G259" s="698"/>
      <c r="H259" s="698"/>
      <c r="I259" s="698"/>
    </row>
    <row r="260" spans="4:9" ht="15.75">
      <c r="D260" s="698"/>
      <c r="E260" s="698"/>
      <c r="F260" s="698"/>
      <c r="G260" s="698"/>
      <c r="H260" s="698"/>
      <c r="I260" s="698"/>
    </row>
    <row r="261" spans="4:9" ht="15.75">
      <c r="D261" s="698"/>
      <c r="E261" s="698"/>
      <c r="F261" s="698"/>
      <c r="G261" s="698"/>
      <c r="H261" s="698"/>
      <c r="I261" s="698"/>
    </row>
    <row r="262" spans="4:9" ht="15.75">
      <c r="D262" s="698"/>
      <c r="E262" s="698"/>
      <c r="F262" s="698"/>
      <c r="G262" s="698"/>
      <c r="H262" s="698"/>
      <c r="I262" s="698"/>
    </row>
    <row r="263" spans="4:9" ht="15.75">
      <c r="D263" s="698"/>
      <c r="E263" s="698"/>
      <c r="F263" s="698"/>
      <c r="G263" s="698"/>
      <c r="H263" s="698"/>
      <c r="I263" s="698"/>
    </row>
    <row r="264" spans="4:9" ht="15.75">
      <c r="D264" s="698"/>
      <c r="E264" s="698"/>
      <c r="F264" s="698"/>
      <c r="G264" s="698"/>
      <c r="H264" s="698"/>
      <c r="I264" s="698"/>
    </row>
  </sheetData>
  <sheetProtection/>
  <mergeCells count="20"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E87" sqref="E8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590</v>
      </c>
      <c r="D12" s="137">
        <v>590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67</v>
      </c>
      <c r="D13" s="137">
        <v>72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53</v>
      </c>
      <c r="D14" s="137">
        <v>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</v>
      </c>
      <c r="D15" s="137">
        <v>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736</v>
      </c>
      <c r="D20" s="377">
        <f>SUM(D12:D19)</f>
        <v>766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205</v>
      </c>
      <c r="H21" s="137">
        <v>205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1117</v>
      </c>
      <c r="H22" s="393">
        <f>SUM(H23:H25)</f>
        <v>1390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1</v>
      </c>
      <c r="E25" s="76" t="s">
        <v>73</v>
      </c>
      <c r="F25" s="80" t="s">
        <v>74</v>
      </c>
      <c r="G25" s="138">
        <v>789</v>
      </c>
      <c r="H25" s="137">
        <v>1062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1322</v>
      </c>
      <c r="H26" s="377">
        <f>H20+H21+H22</f>
        <v>1595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-309</v>
      </c>
      <c r="H33" s="137">
        <v>-273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-309</v>
      </c>
      <c r="H34" s="377">
        <f>H28+H32+H33</f>
        <v>-273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1311</v>
      </c>
      <c r="H37" s="379">
        <f>H26+H18+H34</f>
        <v>1620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58</v>
      </c>
      <c r="H52" s="137">
        <v>58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183</v>
      </c>
      <c r="D55" s="270">
        <v>183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921</v>
      </c>
      <c r="D56" s="381">
        <f>D20+D21+D22+D28+D33+D46+D52+D54+D55</f>
        <v>950</v>
      </c>
      <c r="E56" s="87" t="s">
        <v>557</v>
      </c>
      <c r="F56" s="86" t="s">
        <v>172</v>
      </c>
      <c r="G56" s="378">
        <f>G50+G52+G53+G54+G55</f>
        <v>58</v>
      </c>
      <c r="H56" s="379">
        <f>H50+H52+H53+H54+H55</f>
        <v>58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704</v>
      </c>
      <c r="D59" s="137">
        <v>739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181</v>
      </c>
      <c r="D60" s="137">
        <v>189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824</v>
      </c>
      <c r="H61" s="375">
        <f>SUM(H62:H68)</f>
        <v>697</v>
      </c>
    </row>
    <row r="62" spans="1:13" ht="15.75">
      <c r="A62" s="76" t="s">
        <v>186</v>
      </c>
      <c r="B62" s="81" t="s">
        <v>187</v>
      </c>
      <c r="C62" s="138">
        <v>180</v>
      </c>
      <c r="D62" s="137">
        <v>129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333</v>
      </c>
      <c r="H64" s="137">
        <v>408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1065</v>
      </c>
      <c r="D65" s="377">
        <f>SUM(D59:D64)</f>
        <v>1057</v>
      </c>
      <c r="E65" s="76" t="s">
        <v>201</v>
      </c>
      <c r="F65" s="80" t="s">
        <v>202</v>
      </c>
      <c r="G65" s="138">
        <v>277</v>
      </c>
      <c r="H65" s="137">
        <v>66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191</v>
      </c>
      <c r="H66" s="137">
        <v>197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20</v>
      </c>
      <c r="H67" s="137">
        <v>22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26</v>
      </c>
      <c r="D69" s="137">
        <v>52</v>
      </c>
      <c r="E69" s="142" t="s">
        <v>79</v>
      </c>
      <c r="F69" s="80" t="s">
        <v>216</v>
      </c>
      <c r="G69" s="138">
        <v>47</v>
      </c>
      <c r="H69" s="137"/>
    </row>
    <row r="70" spans="1:8" ht="15.75">
      <c r="A70" s="76" t="s">
        <v>214</v>
      </c>
      <c r="B70" s="78" t="s">
        <v>215</v>
      </c>
      <c r="C70" s="138">
        <v>41</v>
      </c>
      <c r="D70" s="137">
        <v>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1021</v>
      </c>
      <c r="H71" s="377">
        <f>H59+H60+H61+H69+H70</f>
        <v>847</v>
      </c>
    </row>
    <row r="72" spans="1:8" ht="15.75">
      <c r="A72" s="76" t="s">
        <v>221</v>
      </c>
      <c r="B72" s="78" t="s">
        <v>222</v>
      </c>
      <c r="C72" s="138">
        <v>280</v>
      </c>
      <c r="D72" s="137">
        <v>280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18</v>
      </c>
      <c r="D73" s="137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93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365</v>
      </c>
      <c r="D76" s="377">
        <f>SUM(D68:D75)</f>
        <v>488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1021</v>
      </c>
      <c r="H79" s="379">
        <f>H71+H73+H75+H77</f>
        <v>847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38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38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1469</v>
      </c>
      <c r="D94" s="381">
        <f>D65+D76+D85+D92+D93</f>
        <v>1575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2390</v>
      </c>
      <c r="D95" s="383">
        <f>D94+D56</f>
        <v>2525</v>
      </c>
      <c r="E95" s="169" t="s">
        <v>635</v>
      </c>
      <c r="F95" s="280" t="s">
        <v>268</v>
      </c>
      <c r="G95" s="382">
        <f>G37+G40+G56+G79</f>
        <v>2390</v>
      </c>
      <c r="H95" s="383">
        <f>H37+H40+H56+H79</f>
        <v>2525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700">
        <f>pdeReportingDate</f>
        <v>44495</v>
      </c>
      <c r="C98" s="700"/>
      <c r="D98" s="700"/>
      <c r="E98" s="700"/>
      <c r="F98" s="700"/>
      <c r="G98" s="700"/>
      <c r="H98" s="700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701" t="str">
        <f>authorName</f>
        <v>Я.Петрова</v>
      </c>
      <c r="C100" s="701"/>
      <c r="D100" s="701"/>
      <c r="E100" s="701"/>
      <c r="F100" s="701"/>
      <c r="G100" s="701"/>
      <c r="H100" s="701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475"/>
      <c r="B103" s="699" t="s">
        <v>690</v>
      </c>
      <c r="C103" s="699"/>
      <c r="D103" s="699"/>
      <c r="E103" s="699"/>
      <c r="M103" s="85"/>
    </row>
    <row r="104" spans="1:5" ht="21.75" customHeight="1">
      <c r="A104" s="475"/>
      <c r="B104" s="699"/>
      <c r="C104" s="699"/>
      <c r="D104" s="699"/>
      <c r="E104" s="699"/>
    </row>
    <row r="105" spans="1:13" ht="21.75" customHeight="1">
      <c r="A105" s="475"/>
      <c r="B105" s="699"/>
      <c r="C105" s="699"/>
      <c r="D105" s="699"/>
      <c r="E105" s="699"/>
      <c r="M105" s="85"/>
    </row>
    <row r="106" spans="1:5" ht="21.75" customHeight="1">
      <c r="A106" s="475"/>
      <c r="B106" s="699"/>
      <c r="C106" s="699"/>
      <c r="D106" s="699"/>
      <c r="E106" s="699"/>
    </row>
    <row r="107" spans="1:13" ht="21.75" customHeight="1">
      <c r="A107" s="475"/>
      <c r="B107" s="699"/>
      <c r="C107" s="699"/>
      <c r="D107" s="699"/>
      <c r="E107" s="699"/>
      <c r="M107" s="85"/>
    </row>
    <row r="108" spans="1:5" ht="21.75" customHeight="1">
      <c r="A108" s="475"/>
      <c r="B108" s="699"/>
      <c r="C108" s="699"/>
      <c r="D108" s="699"/>
      <c r="E108" s="699"/>
    </row>
    <row r="109" spans="1:13" ht="21.75" customHeight="1">
      <c r="A109" s="475"/>
      <c r="B109" s="699"/>
      <c r="C109" s="699"/>
      <c r="D109" s="699"/>
      <c r="E109" s="69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28" sqref="E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537</v>
      </c>
      <c r="D12" s="256">
        <v>1078</v>
      </c>
      <c r="E12" s="135" t="s">
        <v>277</v>
      </c>
      <c r="F12" s="180" t="s">
        <v>278</v>
      </c>
      <c r="G12" s="256">
        <v>730</v>
      </c>
      <c r="H12" s="256">
        <v>1773</v>
      </c>
    </row>
    <row r="13" spans="1:8" ht="15.75">
      <c r="A13" s="135" t="s">
        <v>279</v>
      </c>
      <c r="B13" s="131" t="s">
        <v>280</v>
      </c>
      <c r="C13" s="256">
        <v>145</v>
      </c>
      <c r="D13" s="256">
        <v>217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30</v>
      </c>
      <c r="D14" s="256">
        <v>65</v>
      </c>
      <c r="E14" s="185" t="s">
        <v>285</v>
      </c>
      <c r="F14" s="180" t="s">
        <v>286</v>
      </c>
      <c r="G14" s="256">
        <v>24</v>
      </c>
      <c r="H14" s="256">
        <v>39</v>
      </c>
    </row>
    <row r="15" spans="1:8" ht="15.75">
      <c r="A15" s="135" t="s">
        <v>287</v>
      </c>
      <c r="B15" s="131" t="s">
        <v>288</v>
      </c>
      <c r="C15" s="256">
        <v>324</v>
      </c>
      <c r="D15" s="256">
        <v>442</v>
      </c>
      <c r="E15" s="185" t="s">
        <v>79</v>
      </c>
      <c r="F15" s="180" t="s">
        <v>289</v>
      </c>
      <c r="G15" s="256">
        <v>30</v>
      </c>
      <c r="H15" s="256">
        <v>35</v>
      </c>
    </row>
    <row r="16" spans="1:8" ht="15.75">
      <c r="A16" s="135" t="s">
        <v>290</v>
      </c>
      <c r="B16" s="131" t="s">
        <v>291</v>
      </c>
      <c r="C16" s="256">
        <v>64</v>
      </c>
      <c r="D16" s="256">
        <v>81</v>
      </c>
      <c r="E16" s="176" t="s">
        <v>52</v>
      </c>
      <c r="F16" s="204" t="s">
        <v>292</v>
      </c>
      <c r="G16" s="407">
        <f>SUM(G12:G15)</f>
        <v>784</v>
      </c>
      <c r="H16" s="408">
        <f>SUM(H12:H15)</f>
        <v>1847</v>
      </c>
    </row>
    <row r="17" spans="1:8" ht="31.5">
      <c r="A17" s="135" t="s">
        <v>293</v>
      </c>
      <c r="B17" s="131" t="s">
        <v>294</v>
      </c>
      <c r="C17" s="256">
        <v>5</v>
      </c>
      <c r="D17" s="256">
        <v>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-43</v>
      </c>
      <c r="D18" s="256">
        <v>191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</v>
      </c>
      <c r="D19" s="256">
        <v>22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1076</v>
      </c>
      <c r="D22" s="408">
        <f>SUM(D12:D18)+D19</f>
        <v>2105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11</v>
      </c>
      <c r="D25" s="256">
        <v>5</v>
      </c>
      <c r="E25" s="135" t="s">
        <v>318</v>
      </c>
      <c r="F25" s="177" t="s">
        <v>319</v>
      </c>
      <c r="G25" s="256">
        <v>18</v>
      </c>
      <c r="H25" s="257">
        <v>14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24</v>
      </c>
      <c r="D27" s="256">
        <v>19</v>
      </c>
      <c r="E27" s="176" t="s">
        <v>104</v>
      </c>
      <c r="F27" s="178" t="s">
        <v>326</v>
      </c>
      <c r="G27" s="407">
        <f>SUM(G22:G26)</f>
        <v>18</v>
      </c>
      <c r="H27" s="408">
        <f>SUM(H22:H26)</f>
        <v>14</v>
      </c>
    </row>
    <row r="28" spans="1:8" ht="15.75">
      <c r="A28" s="135" t="s">
        <v>79</v>
      </c>
      <c r="B28" s="177" t="s">
        <v>327</v>
      </c>
      <c r="C28" s="256"/>
      <c r="D28" s="256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35</v>
      </c>
      <c r="D29" s="408">
        <f>SUM(D25:D28)</f>
        <v>34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1111</v>
      </c>
      <c r="D31" s="414">
        <f>D29+D22</f>
        <v>2139</v>
      </c>
      <c r="E31" s="191" t="s">
        <v>548</v>
      </c>
      <c r="F31" s="206" t="s">
        <v>331</v>
      </c>
      <c r="G31" s="193">
        <f>G16+G18+G27</f>
        <v>802</v>
      </c>
      <c r="H31" s="194">
        <f>H16+H18+H27</f>
        <v>1861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309</v>
      </c>
      <c r="H33" s="408">
        <f>IF((D31-H31)&gt;0,D31-H31,0)</f>
        <v>278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1111</v>
      </c>
      <c r="D36" s="416">
        <f>D31-D34+D35</f>
        <v>2139</v>
      </c>
      <c r="E36" s="202" t="s">
        <v>346</v>
      </c>
      <c r="F36" s="196" t="s">
        <v>347</v>
      </c>
      <c r="G36" s="207">
        <f>G35-G34+G31</f>
        <v>802</v>
      </c>
      <c r="H36" s="208">
        <f>H35-H34+H31</f>
        <v>1861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309</v>
      </c>
      <c r="H37" s="194">
        <f>IF((D36-H36)&gt;0,D36-H36,0)</f>
        <v>278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309</v>
      </c>
      <c r="H42" s="184">
        <f>IF(H37&gt;0,IF(D38+H37&lt;0,0,D38+H37),IF(D37-D38&lt;0,D38-D37,0))</f>
        <v>278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309</v>
      </c>
      <c r="H44" s="208">
        <f>IF(D42=0,IF(H42-H43&gt;0,H42-H43+D43,0),IF(D42-D43&lt;0,D43-D42+H43,0))</f>
        <v>278</v>
      </c>
    </row>
    <row r="45" spans="1:8" ht="16.5" thickBot="1">
      <c r="A45" s="210" t="s">
        <v>371</v>
      </c>
      <c r="B45" s="211" t="s">
        <v>372</v>
      </c>
      <c r="C45" s="409">
        <f>C36+C38+C42</f>
        <v>1111</v>
      </c>
      <c r="D45" s="410">
        <f>D36+D38+D42</f>
        <v>2139</v>
      </c>
      <c r="E45" s="210" t="s">
        <v>373</v>
      </c>
      <c r="F45" s="212" t="s">
        <v>374</v>
      </c>
      <c r="G45" s="409">
        <f>G42+G36</f>
        <v>1111</v>
      </c>
      <c r="H45" s="410">
        <f>H42+H36</f>
        <v>2139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703" t="s">
        <v>669</v>
      </c>
      <c r="B47" s="703"/>
      <c r="C47" s="703"/>
      <c r="D47" s="703"/>
      <c r="E47" s="70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700">
        <f>pdeReportingDate</f>
        <v>44495</v>
      </c>
      <c r="C50" s="700"/>
      <c r="D50" s="700"/>
      <c r="E50" s="700"/>
      <c r="F50" s="700"/>
      <c r="G50" s="700"/>
      <c r="H50" s="700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701" t="str">
        <f>authorName</f>
        <v>Я.Петрова</v>
      </c>
      <c r="C52" s="701"/>
      <c r="D52" s="701"/>
      <c r="E52" s="701"/>
      <c r="F52" s="701"/>
      <c r="G52" s="701"/>
      <c r="H52" s="701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475"/>
      <c r="B55" s="699" t="s">
        <v>691</v>
      </c>
      <c r="C55" s="699"/>
      <c r="D55" s="699"/>
      <c r="E55" s="699"/>
      <c r="F55" s="353"/>
      <c r="G55" s="41"/>
      <c r="H55" s="39"/>
    </row>
    <row r="56" spans="1:8" ht="15.75" customHeight="1">
      <c r="A56" s="475"/>
      <c r="B56" s="699"/>
      <c r="C56" s="699"/>
      <c r="D56" s="699"/>
      <c r="E56" s="699"/>
      <c r="F56" s="353"/>
      <c r="G56" s="41"/>
      <c r="H56" s="39"/>
    </row>
    <row r="57" spans="1:8" ht="15.75" customHeight="1">
      <c r="A57" s="475"/>
      <c r="B57" s="699"/>
      <c r="C57" s="699"/>
      <c r="D57" s="699"/>
      <c r="E57" s="699"/>
      <c r="F57" s="353"/>
      <c r="G57" s="41"/>
      <c r="H57" s="39"/>
    </row>
    <row r="58" spans="1:8" ht="15.75" customHeight="1">
      <c r="A58" s="475"/>
      <c r="B58" s="699"/>
      <c r="C58" s="699"/>
      <c r="D58" s="699"/>
      <c r="E58" s="699"/>
      <c r="F58" s="353"/>
      <c r="G58" s="41"/>
      <c r="H58" s="39"/>
    </row>
    <row r="59" spans="1:8" ht="15.75">
      <c r="A59" s="475"/>
      <c r="B59" s="699"/>
      <c r="C59" s="699"/>
      <c r="D59" s="699"/>
      <c r="E59" s="699"/>
      <c r="F59" s="353"/>
      <c r="G59" s="41"/>
      <c r="H59" s="39"/>
    </row>
    <row r="60" spans="1:8" ht="15.75">
      <c r="A60" s="475"/>
      <c r="B60" s="699"/>
      <c r="C60" s="699"/>
      <c r="D60" s="699"/>
      <c r="E60" s="699"/>
      <c r="F60" s="353"/>
      <c r="G60" s="41"/>
      <c r="H60" s="39"/>
    </row>
    <row r="61" spans="1:8" ht="15.75">
      <c r="A61" s="475"/>
      <c r="B61" s="699"/>
      <c r="C61" s="699"/>
      <c r="D61" s="699"/>
      <c r="E61" s="69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6">
      <selection activeCell="H40" sqref="H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1216</v>
      </c>
      <c r="D11" s="137">
        <v>2106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-834</v>
      </c>
      <c r="D12" s="137">
        <v>-1513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-382</v>
      </c>
      <c r="D14" s="137">
        <v>-566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-5</v>
      </c>
      <c r="D19" s="137">
        <v>-8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-21</v>
      </c>
      <c r="D21" s="438">
        <f>SUM(D11:D20)</f>
        <v>15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9</v>
      </c>
      <c r="D24" s="137">
        <v>12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9</v>
      </c>
      <c r="D33" s="438">
        <f>SUM(D23:D32)</f>
        <v>12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45</v>
      </c>
      <c r="D37" s="137">
        <v>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</v>
      </c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-10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34</v>
      </c>
      <c r="D43" s="440">
        <f>SUM(D35:D42)</f>
        <v>-14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22</v>
      </c>
      <c r="D44" s="247">
        <f>D43+D33+D21</f>
        <v>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38</v>
      </c>
      <c r="D46" s="251">
        <f>D45+D44</f>
        <v>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704" t="s">
        <v>665</v>
      </c>
      <c r="B51" s="704"/>
      <c r="C51" s="704"/>
      <c r="D51" s="704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700">
        <f>pdeReportingDate</f>
        <v>44495</v>
      </c>
      <c r="C54" s="700"/>
      <c r="D54" s="700"/>
      <c r="E54" s="700"/>
      <c r="F54" s="476"/>
      <c r="G54" s="476"/>
      <c r="H54" s="476"/>
      <c r="M54" s="85"/>
    </row>
    <row r="55" spans="1:13" s="39" customFormat="1" ht="15.75">
      <c r="A55" s="473"/>
      <c r="B55" s="700"/>
      <c r="C55" s="700"/>
      <c r="D55" s="700"/>
      <c r="E55" s="700"/>
      <c r="F55" s="46"/>
      <c r="G55" s="46"/>
      <c r="H55" s="46"/>
      <c r="M55" s="85"/>
    </row>
    <row r="56" spans="1:8" s="39" customFormat="1" ht="15.75">
      <c r="A56" s="474" t="s">
        <v>8</v>
      </c>
      <c r="B56" s="701" t="str">
        <f>authorName</f>
        <v>Я.Петрова</v>
      </c>
      <c r="C56" s="701"/>
      <c r="D56" s="701"/>
      <c r="E56" s="701"/>
      <c r="F56" s="67"/>
      <c r="G56" s="67"/>
      <c r="H56" s="67"/>
    </row>
    <row r="57" spans="1:8" s="39" customFormat="1" ht="15.75">
      <c r="A57" s="474"/>
      <c r="B57" s="701"/>
      <c r="C57" s="701"/>
      <c r="D57" s="701"/>
      <c r="E57" s="701"/>
      <c r="F57" s="67"/>
      <c r="G57" s="67"/>
      <c r="H57" s="67"/>
    </row>
    <row r="58" spans="1:8" s="39" customFormat="1" ht="15.75">
      <c r="A58" s="474" t="s">
        <v>614</v>
      </c>
      <c r="B58" s="701"/>
      <c r="C58" s="701"/>
      <c r="D58" s="701"/>
      <c r="E58" s="701"/>
      <c r="F58" s="67"/>
      <c r="G58" s="67"/>
      <c r="H58" s="67"/>
    </row>
    <row r="59" spans="1:8" s="132" customFormat="1" ht="15.75">
      <c r="A59" s="475"/>
      <c r="B59" s="699" t="s">
        <v>691</v>
      </c>
      <c r="C59" s="699"/>
      <c r="D59" s="699"/>
      <c r="E59" s="699"/>
      <c r="F59" s="353"/>
      <c r="G59" s="41"/>
      <c r="H59" s="39"/>
    </row>
    <row r="60" spans="1:8" ht="15.75">
      <c r="A60" s="475"/>
      <c r="B60" s="699"/>
      <c r="C60" s="699"/>
      <c r="D60" s="699"/>
      <c r="E60" s="699"/>
      <c r="F60" s="353"/>
      <c r="G60" s="41"/>
      <c r="H60" s="39"/>
    </row>
    <row r="61" spans="1:8" ht="15.75">
      <c r="A61" s="475"/>
      <c r="B61" s="699"/>
      <c r="C61" s="699"/>
      <c r="D61" s="699"/>
      <c r="E61" s="699"/>
      <c r="F61" s="353"/>
      <c r="G61" s="41"/>
      <c r="H61" s="39"/>
    </row>
    <row r="62" spans="1:8" ht="15.75">
      <c r="A62" s="475"/>
      <c r="B62" s="699"/>
      <c r="C62" s="699"/>
      <c r="D62" s="699"/>
      <c r="E62" s="699"/>
      <c r="F62" s="353"/>
      <c r="G62" s="41"/>
      <c r="H62" s="39"/>
    </row>
    <row r="63" spans="1:8" ht="15.75">
      <c r="A63" s="475"/>
      <c r="B63" s="699"/>
      <c r="C63" s="699"/>
      <c r="D63" s="699"/>
      <c r="E63" s="699"/>
      <c r="F63" s="353"/>
      <c r="G63" s="41"/>
      <c r="H63" s="39"/>
    </row>
    <row r="64" spans="1:8" ht="15.75">
      <c r="A64" s="475"/>
      <c r="B64" s="699"/>
      <c r="C64" s="699"/>
      <c r="D64" s="699"/>
      <c r="E64" s="699"/>
      <c r="F64" s="353"/>
      <c r="G64" s="41"/>
      <c r="H64" s="39"/>
    </row>
    <row r="65" spans="1:8" ht="15.75">
      <c r="A65" s="475"/>
      <c r="B65" s="699"/>
      <c r="C65" s="699"/>
      <c r="D65" s="699"/>
      <c r="E65" s="69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T12" sqref="T1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709" t="s">
        <v>453</v>
      </c>
      <c r="B8" s="712" t="s">
        <v>454</v>
      </c>
      <c r="C8" s="70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705" t="s">
        <v>460</v>
      </c>
      <c r="L8" s="705" t="s">
        <v>461</v>
      </c>
      <c r="M8" s="310"/>
      <c r="N8" s="311"/>
    </row>
    <row r="9" spans="1:14" s="312" customFormat="1" ht="31.5">
      <c r="A9" s="710"/>
      <c r="B9" s="713"/>
      <c r="C9" s="706"/>
      <c r="D9" s="708" t="s">
        <v>550</v>
      </c>
      <c r="E9" s="708" t="s">
        <v>456</v>
      </c>
      <c r="F9" s="314" t="s">
        <v>457</v>
      </c>
      <c r="G9" s="314"/>
      <c r="H9" s="314"/>
      <c r="I9" s="715" t="s">
        <v>458</v>
      </c>
      <c r="J9" s="715" t="s">
        <v>459</v>
      </c>
      <c r="K9" s="706"/>
      <c r="L9" s="706"/>
      <c r="M9" s="315" t="s">
        <v>549</v>
      </c>
      <c r="N9" s="311"/>
    </row>
    <row r="10" spans="1:14" s="312" customFormat="1" ht="31.5">
      <c r="A10" s="711"/>
      <c r="B10" s="714"/>
      <c r="C10" s="707"/>
      <c r="D10" s="708"/>
      <c r="E10" s="708"/>
      <c r="F10" s="313" t="s">
        <v>462</v>
      </c>
      <c r="G10" s="313" t="s">
        <v>463</v>
      </c>
      <c r="H10" s="313" t="s">
        <v>464</v>
      </c>
      <c r="I10" s="707"/>
      <c r="J10" s="707"/>
      <c r="K10" s="707"/>
      <c r="L10" s="70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205</v>
      </c>
      <c r="F13" s="363">
        <f>'1-Баланс'!H23</f>
        <v>328</v>
      </c>
      <c r="G13" s="363">
        <f>'1-Баланс'!H24</f>
        <v>0</v>
      </c>
      <c r="H13" s="364">
        <v>1062</v>
      </c>
      <c r="I13" s="363">
        <f>'1-Баланс'!H29+'1-Баланс'!H32</f>
        <v>0</v>
      </c>
      <c r="J13" s="363">
        <f>'1-Баланс'!H30+'1-Баланс'!H33</f>
        <v>-273</v>
      </c>
      <c r="K13" s="364"/>
      <c r="L13" s="363">
        <f>SUM(C13:K13)</f>
        <v>1620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205</v>
      </c>
      <c r="F17" s="432">
        <f t="shared" si="2"/>
        <v>328</v>
      </c>
      <c r="G17" s="432">
        <f t="shared" si="2"/>
        <v>0</v>
      </c>
      <c r="H17" s="432">
        <f t="shared" si="2"/>
        <v>1062</v>
      </c>
      <c r="I17" s="432">
        <f t="shared" si="2"/>
        <v>0</v>
      </c>
      <c r="J17" s="432">
        <f t="shared" si="2"/>
        <v>-273</v>
      </c>
      <c r="K17" s="432">
        <f t="shared" si="2"/>
        <v>0</v>
      </c>
      <c r="L17" s="363">
        <f t="shared" si="1"/>
        <v>1620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-309</v>
      </c>
      <c r="K18" s="364"/>
      <c r="L18" s="363">
        <f t="shared" si="1"/>
        <v>-309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-273</v>
      </c>
      <c r="I22" s="256"/>
      <c r="J22" s="256">
        <v>273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205</v>
      </c>
      <c r="F31" s="432">
        <f t="shared" si="6"/>
        <v>328</v>
      </c>
      <c r="G31" s="432">
        <f t="shared" si="6"/>
        <v>0</v>
      </c>
      <c r="H31" s="432">
        <f t="shared" si="6"/>
        <v>789</v>
      </c>
      <c r="I31" s="432">
        <f t="shared" si="6"/>
        <v>0</v>
      </c>
      <c r="J31" s="432">
        <f t="shared" si="6"/>
        <v>-309</v>
      </c>
      <c r="K31" s="432">
        <f t="shared" si="6"/>
        <v>0</v>
      </c>
      <c r="L31" s="363">
        <f t="shared" si="1"/>
        <v>1311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205</v>
      </c>
      <c r="F34" s="366">
        <f t="shared" si="7"/>
        <v>328</v>
      </c>
      <c r="G34" s="366">
        <f t="shared" si="7"/>
        <v>0</v>
      </c>
      <c r="H34" s="366">
        <f t="shared" si="7"/>
        <v>789</v>
      </c>
      <c r="I34" s="366">
        <f t="shared" si="7"/>
        <v>0</v>
      </c>
      <c r="J34" s="366">
        <f t="shared" si="7"/>
        <v>-309</v>
      </c>
      <c r="K34" s="366">
        <f t="shared" si="7"/>
        <v>0</v>
      </c>
      <c r="L34" s="430">
        <f t="shared" si="1"/>
        <v>1311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700">
        <f>pdeReportingDate</f>
        <v>44495</v>
      </c>
      <c r="C38" s="700"/>
      <c r="D38" s="700"/>
      <c r="E38" s="700"/>
      <c r="F38" s="700"/>
      <c r="G38" s="700"/>
      <c r="H38" s="700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701" t="str">
        <f>authorName</f>
        <v>Я.Петрова</v>
      </c>
      <c r="C40" s="701"/>
      <c r="D40" s="701"/>
      <c r="E40" s="701"/>
      <c r="F40" s="701"/>
      <c r="G40" s="701"/>
      <c r="H40" s="701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702"/>
      <c r="C42" s="702"/>
      <c r="D42" s="702"/>
      <c r="E42" s="702"/>
      <c r="F42" s="702"/>
      <c r="G42" s="702"/>
      <c r="H42" s="702"/>
      <c r="M42" s="110"/>
    </row>
    <row r="43" spans="1:13" ht="15.75">
      <c r="A43" s="475"/>
      <c r="B43" s="699" t="s">
        <v>691</v>
      </c>
      <c r="C43" s="699"/>
      <c r="D43" s="699"/>
      <c r="E43" s="699"/>
      <c r="F43" s="353"/>
      <c r="G43" s="41"/>
      <c r="H43" s="39"/>
      <c r="M43" s="110"/>
    </row>
    <row r="44" spans="1:13" ht="15.75">
      <c r="A44" s="475"/>
      <c r="B44" s="699"/>
      <c r="C44" s="699"/>
      <c r="D44" s="699"/>
      <c r="E44" s="699"/>
      <c r="F44" s="353"/>
      <c r="G44" s="41"/>
      <c r="H44" s="39"/>
      <c r="M44" s="110"/>
    </row>
    <row r="45" spans="1:13" ht="15.75">
      <c r="A45" s="475"/>
      <c r="B45" s="699"/>
      <c r="C45" s="699"/>
      <c r="D45" s="699"/>
      <c r="E45" s="699"/>
      <c r="F45" s="353"/>
      <c r="G45" s="41"/>
      <c r="H45" s="39"/>
      <c r="M45" s="110"/>
    </row>
    <row r="46" spans="1:13" ht="15.75">
      <c r="A46" s="475"/>
      <c r="B46" s="699"/>
      <c r="C46" s="699"/>
      <c r="D46" s="699"/>
      <c r="E46" s="699"/>
      <c r="F46" s="353"/>
      <c r="G46" s="41"/>
      <c r="H46" s="39"/>
      <c r="M46" s="110"/>
    </row>
    <row r="47" spans="1:13" ht="15.75">
      <c r="A47" s="475"/>
      <c r="B47" s="699"/>
      <c r="C47" s="699"/>
      <c r="D47" s="699"/>
      <c r="E47" s="699"/>
      <c r="F47" s="353"/>
      <c r="G47" s="41"/>
      <c r="H47" s="39"/>
      <c r="M47" s="110"/>
    </row>
    <row r="48" spans="1:13" ht="15.75">
      <c r="A48" s="475"/>
      <c r="B48" s="699"/>
      <c r="C48" s="699"/>
      <c r="D48" s="699"/>
      <c r="E48" s="699"/>
      <c r="F48" s="353"/>
      <c r="G48" s="41"/>
      <c r="H48" s="39"/>
      <c r="M48" s="110"/>
    </row>
    <row r="49" spans="1:13" ht="15.75">
      <c r="A49" s="475"/>
      <c r="B49" s="699"/>
      <c r="C49" s="699"/>
      <c r="D49" s="699"/>
      <c r="E49" s="69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157" sqref="I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700">
        <f>pdeReportingDate</f>
        <v>44495</v>
      </c>
      <c r="C151" s="700"/>
      <c r="D151" s="700"/>
      <c r="E151" s="700"/>
      <c r="F151" s="700"/>
      <c r="G151" s="700"/>
      <c r="H151" s="700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701" t="str">
        <f>authorName</f>
        <v>Я.Петрова</v>
      </c>
      <c r="C153" s="701"/>
      <c r="D153" s="701"/>
      <c r="E153" s="701"/>
      <c r="F153" s="701"/>
      <c r="G153" s="701"/>
      <c r="H153" s="701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475"/>
      <c r="B156" s="699" t="s">
        <v>691</v>
      </c>
      <c r="C156" s="699"/>
      <c r="D156" s="699"/>
      <c r="E156" s="699"/>
      <c r="F156" s="353"/>
      <c r="G156" s="41"/>
      <c r="H156" s="39"/>
    </row>
    <row r="157" spans="1:8" ht="15.75">
      <c r="A157" s="475"/>
      <c r="B157" s="699"/>
      <c r="C157" s="699"/>
      <c r="D157" s="699"/>
      <c r="E157" s="699"/>
      <c r="F157" s="353"/>
      <c r="G157" s="41"/>
      <c r="H157" s="39"/>
    </row>
    <row r="158" spans="1:8" ht="15.75">
      <c r="A158" s="475"/>
      <c r="B158" s="699"/>
      <c r="C158" s="699"/>
      <c r="D158" s="699"/>
      <c r="E158" s="699"/>
      <c r="F158" s="353"/>
      <c r="G158" s="41"/>
      <c r="H158" s="39"/>
    </row>
    <row r="159" spans="1:8" ht="15.75">
      <c r="A159" s="475"/>
      <c r="B159" s="699"/>
      <c r="C159" s="699"/>
      <c r="D159" s="699"/>
      <c r="E159" s="699"/>
      <c r="F159" s="353"/>
      <c r="G159" s="41"/>
      <c r="H159" s="39"/>
    </row>
    <row r="160" spans="1:8" ht="15.75">
      <c r="A160" s="475"/>
      <c r="B160" s="699"/>
      <c r="C160" s="699"/>
      <c r="D160" s="699"/>
      <c r="E160" s="699"/>
      <c r="F160" s="353"/>
      <c r="G160" s="41"/>
      <c r="H160" s="39"/>
    </row>
    <row r="161" spans="1:8" ht="15.75">
      <c r="A161" s="475"/>
      <c r="B161" s="699"/>
      <c r="C161" s="699"/>
      <c r="D161" s="699"/>
      <c r="E161" s="699"/>
      <c r="F161" s="353"/>
      <c r="G161" s="41"/>
      <c r="H161" s="39"/>
    </row>
    <row r="162" spans="1:8" ht="15.75">
      <c r="A162" s="475"/>
      <c r="B162" s="699"/>
      <c r="C162" s="699"/>
      <c r="D162" s="699"/>
      <c r="E162" s="69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2390</v>
      </c>
      <c r="D6" s="454">
        <f aca="true" t="shared" si="0" ref="D6:D15">C6-E6</f>
        <v>0</v>
      </c>
      <c r="E6" s="453">
        <f>'1-Баланс'!G95</f>
        <v>2390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1311</v>
      </c>
      <c r="D7" s="454">
        <f t="shared" si="0"/>
        <v>1013</v>
      </c>
      <c r="E7" s="453">
        <f>'1-Баланс'!G18</f>
        <v>298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-309</v>
      </c>
      <c r="D8" s="454">
        <f t="shared" si="0"/>
        <v>0</v>
      </c>
      <c r="E8" s="453">
        <f>ABS('2-Отчет за доходите'!C44)-ABS('2-Отчет за доходите'!G44)</f>
        <v>-309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38</v>
      </c>
      <c r="D10" s="454">
        <f t="shared" si="0"/>
        <v>0</v>
      </c>
      <c r="E10" s="453">
        <f>'3-Отчет за паричния поток'!C46</f>
        <v>38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1311</v>
      </c>
      <c r="D11" s="454">
        <f t="shared" si="0"/>
        <v>0</v>
      </c>
      <c r="E11" s="453">
        <f>'4-Отчет за собствения капитал'!L34</f>
        <v>1311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-0.39413265306122447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-0.23569794050343248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-0.28637627432808155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-0.1292887029288703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0.7218721872187218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1.4387855044074436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0.39471106758080315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0.03721841332027424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0.03721841332027424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0.4348308374930671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0.32803347280334727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0.042366691015339665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0.8230358504958047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0.4514644351464435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0.008390541571319604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0.05112219451371571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26.317073170731707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590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67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53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736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183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921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704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181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180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1065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41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280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18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365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38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1469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2390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205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1117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789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1322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-309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-309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1311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58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58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824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333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277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191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47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1021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1021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2390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537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145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30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324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64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-43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1076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24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35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1111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1111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1111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730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30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784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18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802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309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802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309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309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309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1111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1216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-834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-382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-5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-21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9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45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34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22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38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205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205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205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205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1062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1062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-273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789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789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-273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-273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-309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273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-309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-309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1620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1620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-309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1311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1311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2021-10-26T08:28:29Z</cp:lastPrinted>
  <dcterms:created xsi:type="dcterms:W3CDTF">2006-09-16T00:00:00Z</dcterms:created>
  <dcterms:modified xsi:type="dcterms:W3CDTF">2021-10-27T09:16:24Z</dcterms:modified>
  <cp:category/>
  <cp:version/>
  <cp:contentType/>
  <cp:contentStatus/>
</cp:coreProperties>
</file>