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7'!$A$1:$AD$122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<sst xmlns="http://schemas.openxmlformats.org/spreadsheetml/2006/main" count="4339" uniqueCount="1028">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</sst>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43488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43488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29830</v>
      </c>
      <c r="D6" s="675">
        <f aca="true" t="shared" si="0" ref="D6:D15">C6-E6</f>
        <v>0</v>
      </c>
      <c r="E6" s="674">
        <f>'1-Баланс'!G95</f>
        <v>29830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28960</v>
      </c>
      <c r="D7" s="675">
        <f t="shared" si="0"/>
        <v>22376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-76</v>
      </c>
      <c r="D8" s="675">
        <f t="shared" si="0"/>
        <v>0</v>
      </c>
      <c r="E8" s="674">
        <f>ABS('2-Отчет за доходите'!C44)-ABS('2-Отчет за доходите'!G44)</f>
        <v>-76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2558</v>
      </c>
      <c r="D9" s="675">
        <f t="shared" si="0"/>
        <v>0</v>
      </c>
      <c r="E9" s="674">
        <f>'3-Отчет за паричния поток'!C45</f>
        <v>2558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3118</v>
      </c>
      <c r="D10" s="675">
        <f t="shared" si="0"/>
        <v>0</v>
      </c>
      <c r="E10" s="674">
        <f>'3-Отчет за паричния поток'!C46</f>
        <v>3118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28960</v>
      </c>
      <c r="D11" s="675">
        <f t="shared" si="0"/>
        <v>0</v>
      </c>
      <c r="E11" s="674">
        <f>'4-Отчет за собствения капитал'!L34</f>
        <v>28960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-0.1043956043956044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-0.0026243093922651934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-0.08735632183908046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-0.0025477707006369425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0.9577352472089314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10.135260115606936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10.131791907514451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7.513294797687862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3.6046242774566473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1.8430379746835444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0.024404961448206502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0.00017262213015708613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0.030041436464088397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0.029165269862554473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0.00027624309392265195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0.00832639467110741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392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1040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1040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17740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2931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2931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21063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2217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2265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2607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2604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3381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3036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3118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8767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29830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-517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20449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2003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2003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-76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1927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28960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298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278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865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865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174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610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83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237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1114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132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140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1254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1254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23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23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1277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321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407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728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377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96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473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1201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53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1201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53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76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76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1277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202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-235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-677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97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-34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-647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131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260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658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296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947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560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2558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3118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3040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-267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-267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-517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-517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2365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2365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-362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2003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2003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-362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-76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362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-76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-76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29303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29303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-76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-267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-267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28960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28960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1061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1061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18035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18666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263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52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315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315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200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316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1061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1061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18035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18354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305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305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305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274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274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23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23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297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297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200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621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1038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1038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17738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18362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410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413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183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183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2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2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2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185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31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198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229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-2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-2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-2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230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31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198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229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-2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-2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-2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230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392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1040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1040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17740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18132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2931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2931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2931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2217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245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1284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2265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5196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2217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245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1284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2265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2265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2931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2931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2931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2931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278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278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865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870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278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278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865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865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17014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1063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18107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18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2718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2736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344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23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367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15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114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129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1040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17740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2604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2607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82" sqref="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392</v>
      </c>
      <c r="D20" s="598">
        <f>SUM(D12:D19)</f>
        <v>218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-517</v>
      </c>
      <c r="H21" s="196">
        <v>-250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20449</v>
      </c>
      <c r="H26" s="598">
        <f>H20+H21+H22</f>
        <v>20716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2003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2003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-76</v>
      </c>
      <c r="H33" s="196">
        <v>-362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1927</v>
      </c>
      <c r="H34" s="598">
        <f>H28+H32+H33</f>
        <v>2003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28960</v>
      </c>
      <c r="H37" s="600">
        <f>H26+H18+H34</f>
        <v>29303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1040</v>
      </c>
      <c r="D40" s="596">
        <f>D41+D42+D44</f>
        <v>1061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1040</v>
      </c>
      <c r="D41" s="196">
        <v>1061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17740</v>
      </c>
      <c r="D46" s="598">
        <f>D35+D40+D45</f>
        <v>18035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2931</v>
      </c>
      <c r="D48" s="196">
        <v>3424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2931</v>
      </c>
      <c r="D52" s="598">
        <f>SUM(D48:D51)</f>
        <v>3424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</v>
      </c>
      <c r="H54" s="196">
        <v>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21063</v>
      </c>
      <c r="D56" s="602">
        <f>D20+D21+D22+D28+D33+D46+D52+D54+D55</f>
        <v>21677</v>
      </c>
      <c r="E56" s="100" t="s">
        <v>850</v>
      </c>
      <c r="F56" s="99" t="s">
        <v>172</v>
      </c>
      <c r="G56" s="599">
        <f>G50+G52+G53+G54+G55</f>
        <v>5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567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298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278</v>
      </c>
      <c r="H62" s="196">
        <v>140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2217</v>
      </c>
      <c r="D68" s="196">
        <v>2105</v>
      </c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865</v>
      </c>
      <c r="H71" s="598">
        <f>H59+H60+H61+H69+H70</f>
        <v>745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2265</v>
      </c>
      <c r="D76" s="598">
        <f>SUM(D68:D75)</f>
        <v>2153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2607</v>
      </c>
      <c r="D79" s="596">
        <f>SUM(D80:D82)</f>
        <v>2721</v>
      </c>
      <c r="E79" s="205" t="s">
        <v>849</v>
      </c>
      <c r="F79" s="99" t="s">
        <v>241</v>
      </c>
      <c r="G79" s="599">
        <f>G71+G73+G75+G77</f>
        <v>865</v>
      </c>
      <c r="H79" s="600">
        <f>H71+H73+H75+H77</f>
        <v>745</v>
      </c>
    </row>
    <row r="80" spans="1:8" ht="15.75">
      <c r="A80" s="89" t="s">
        <v>239</v>
      </c>
      <c r="B80" s="91" t="s">
        <v>240</v>
      </c>
      <c r="C80" s="197">
        <v>2604</v>
      </c>
      <c r="D80" s="196">
        <v>2718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774</v>
      </c>
      <c r="D84" s="196">
        <v>948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3381</v>
      </c>
      <c r="D85" s="598">
        <f>D84+D83+D79</f>
        <v>3669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3036</v>
      </c>
      <c r="D89" s="196">
        <v>2477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3118</v>
      </c>
      <c r="D92" s="598">
        <f>SUM(D88:D91)</f>
        <v>2558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8767</v>
      </c>
      <c r="D94" s="602">
        <f>D65+D76+D85+D92+D93</f>
        <v>8383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29830</v>
      </c>
      <c r="D95" s="604">
        <f>D94+D56</f>
        <v>30060</v>
      </c>
      <c r="E95" s="229" t="s">
        <v>942</v>
      </c>
      <c r="F95" s="489" t="s">
        <v>268</v>
      </c>
      <c r="G95" s="603">
        <f>G37+G40+G56+G79</f>
        <v>29830</v>
      </c>
      <c r="H95" s="604">
        <f>H37+H40+H56+H79</f>
        <v>30060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43488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B52" sqref="B52:H5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174</v>
      </c>
      <c r="D13" s="317">
        <v>43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1</v>
      </c>
      <c r="E14" s="245" t="s">
        <v>285</v>
      </c>
      <c r="F14" s="240" t="s">
        <v>286</v>
      </c>
      <c r="G14" s="316">
        <v>321</v>
      </c>
      <c r="H14" s="317">
        <v>103</v>
      </c>
    </row>
    <row r="15" spans="1:8" ht="15.75">
      <c r="A15" s="194" t="s">
        <v>287</v>
      </c>
      <c r="B15" s="190" t="s">
        <v>288</v>
      </c>
      <c r="C15" s="316">
        <v>610</v>
      </c>
      <c r="D15" s="317">
        <v>571</v>
      </c>
      <c r="E15" s="245" t="s">
        <v>79</v>
      </c>
      <c r="F15" s="240" t="s">
        <v>289</v>
      </c>
      <c r="G15" s="316">
        <v>407</v>
      </c>
      <c r="H15" s="317"/>
    </row>
    <row r="16" spans="1:8" ht="15.75">
      <c r="A16" s="194" t="s">
        <v>290</v>
      </c>
      <c r="B16" s="190" t="s">
        <v>291</v>
      </c>
      <c r="C16" s="316">
        <v>83</v>
      </c>
      <c r="D16" s="317">
        <v>80</v>
      </c>
      <c r="E16" s="236" t="s">
        <v>52</v>
      </c>
      <c r="F16" s="264" t="s">
        <v>292</v>
      </c>
      <c r="G16" s="628">
        <f>SUM(G12:G15)</f>
        <v>728</v>
      </c>
      <c r="H16" s="629">
        <f>SUM(H12:H15)</f>
        <v>103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237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1114</v>
      </c>
      <c r="D22" s="629">
        <f>SUM(D12:D18)+D19</f>
        <v>709</v>
      </c>
      <c r="E22" s="194" t="s">
        <v>309</v>
      </c>
      <c r="F22" s="237" t="s">
        <v>310</v>
      </c>
      <c r="G22" s="316">
        <v>377</v>
      </c>
      <c r="H22" s="317">
        <v>410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</v>
      </c>
      <c r="D25" s="317">
        <v>9</v>
      </c>
      <c r="E25" s="194" t="s">
        <v>318</v>
      </c>
      <c r="F25" s="237" t="s">
        <v>319</v>
      </c>
      <c r="G25" s="316">
        <v>96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159</v>
      </c>
    </row>
    <row r="27" spans="1:8" ht="31.5">
      <c r="A27" s="194" t="s">
        <v>324</v>
      </c>
      <c r="B27" s="237" t="s">
        <v>325</v>
      </c>
      <c r="C27" s="316"/>
      <c r="D27" s="317">
        <v>283</v>
      </c>
      <c r="E27" s="236" t="s">
        <v>104</v>
      </c>
      <c r="F27" s="238" t="s">
        <v>326</v>
      </c>
      <c r="G27" s="628">
        <f>SUM(G22:G26)</f>
        <v>473</v>
      </c>
      <c r="H27" s="629">
        <f>SUM(H22:H26)</f>
        <v>569</v>
      </c>
    </row>
    <row r="28" spans="1:8" ht="15.75">
      <c r="A28" s="194" t="s">
        <v>79</v>
      </c>
      <c r="B28" s="237" t="s">
        <v>327</v>
      </c>
      <c r="C28" s="316">
        <v>132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140</v>
      </c>
      <c r="D29" s="629">
        <f>SUM(D25:D28)</f>
        <v>309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1254</v>
      </c>
      <c r="D31" s="635">
        <f>D29+D22</f>
        <v>1018</v>
      </c>
      <c r="E31" s="251" t="s">
        <v>824</v>
      </c>
      <c r="F31" s="266" t="s">
        <v>331</v>
      </c>
      <c r="G31" s="253">
        <f>G16+G18+G27</f>
        <v>1201</v>
      </c>
      <c r="H31" s="254">
        <f>H16+H18+H27</f>
        <v>672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53</v>
      </c>
      <c r="H33" s="629">
        <f>IF((D31-H31)&gt;0,D31-H31,0)</f>
        <v>346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1254</v>
      </c>
      <c r="D36" s="637">
        <f>D31-D34+D35</f>
        <v>1018</v>
      </c>
      <c r="E36" s="262" t="s">
        <v>346</v>
      </c>
      <c r="F36" s="256" t="s">
        <v>347</v>
      </c>
      <c r="G36" s="267">
        <f>G35-G34+G31</f>
        <v>1201</v>
      </c>
      <c r="H36" s="268">
        <f>H35-H34+H31</f>
        <v>672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53</v>
      </c>
      <c r="H37" s="254">
        <f>IF((D36-H36)&gt;0,D36-H36,0)</f>
        <v>346</v>
      </c>
    </row>
    <row r="38" spans="1:8" ht="15.75">
      <c r="A38" s="234" t="s">
        <v>352</v>
      </c>
      <c r="B38" s="238" t="s">
        <v>353</v>
      </c>
      <c r="C38" s="628">
        <f>C39+C40+C41</f>
        <v>23</v>
      </c>
      <c r="D38" s="629">
        <f>D39+D40+D41</f>
        <v>16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23</v>
      </c>
      <c r="D40" s="317">
        <v>16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76</v>
      </c>
      <c r="H42" s="244">
        <f>IF(H37&gt;0,IF(D38+H37&lt;0,0,D38+H37),IF(D37-D38&lt;0,D38-D37,0))</f>
        <v>362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76</v>
      </c>
      <c r="H44" s="268">
        <f>IF(D42=0,IF(H42-H43&gt;0,H42-H43+D43,0),IF(D42-D43&lt;0,D43-D42+H43,0))</f>
        <v>362</v>
      </c>
    </row>
    <row r="45" spans="1:8" ht="16.5" thickBot="1">
      <c r="A45" s="270" t="s">
        <v>371</v>
      </c>
      <c r="B45" s="271" t="s">
        <v>372</v>
      </c>
      <c r="C45" s="630">
        <f>C36+C38+C42</f>
        <v>1277</v>
      </c>
      <c r="D45" s="631">
        <f>D36+D38+D42</f>
        <v>1034</v>
      </c>
      <c r="E45" s="270" t="s">
        <v>373</v>
      </c>
      <c r="F45" s="272" t="s">
        <v>374</v>
      </c>
      <c r="G45" s="630">
        <f>G42+G36</f>
        <v>1277</v>
      </c>
      <c r="H45" s="631">
        <f>H42+H36</f>
        <v>1034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43488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54" sqref="A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202</v>
      </c>
      <c r="D11" s="196">
        <v>113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-235</v>
      </c>
      <c r="D12" s="196">
        <v>-81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-677</v>
      </c>
      <c r="D14" s="196">
        <v>-639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97</v>
      </c>
      <c r="D19" s="196">
        <v>-283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-34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-647</v>
      </c>
      <c r="D21" s="659">
        <f>SUM(D11:D20)</f>
        <v>-904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131</v>
      </c>
      <c r="D27" s="196">
        <v>149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260</v>
      </c>
      <c r="D33" s="659">
        <f>SUM(D23:D32)</f>
        <v>282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658</v>
      </c>
      <c r="D37" s="196">
        <v>106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296</v>
      </c>
      <c r="D42" s="196">
        <v>304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947</v>
      </c>
      <c r="D43" s="661">
        <f>SUM(D35:D42)</f>
        <v>404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560</v>
      </c>
      <c r="D44" s="307">
        <f>D43+D33+D21</f>
        <v>-218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2558</v>
      </c>
      <c r="D45" s="309">
        <v>2776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3118</v>
      </c>
      <c r="D46" s="311">
        <f>D45+D44</f>
        <v>2558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3040</v>
      </c>
      <c r="D47" s="298">
        <v>2480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43488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2365</v>
      </c>
      <c r="J13" s="584">
        <f>'1-Баланс'!H30+'1-Баланс'!H33</f>
        <v>-362</v>
      </c>
      <c r="K13" s="585"/>
      <c r="L13" s="584">
        <f>SUM(C13:K13)</f>
        <v>29303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2365</v>
      </c>
      <c r="J17" s="653">
        <f t="shared" si="2"/>
        <v>-362</v>
      </c>
      <c r="K17" s="653">
        <f t="shared" si="2"/>
        <v>0</v>
      </c>
      <c r="L17" s="584">
        <f t="shared" si="1"/>
        <v>29303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-76</v>
      </c>
      <c r="K18" s="585"/>
      <c r="L18" s="584">
        <f t="shared" si="1"/>
        <v>-76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-362</v>
      </c>
      <c r="J22" s="316">
        <v>362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-267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-267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-267</v>
      </c>
      <c r="F27" s="316"/>
      <c r="G27" s="316"/>
      <c r="H27" s="316"/>
      <c r="I27" s="316"/>
      <c r="J27" s="316"/>
      <c r="K27" s="316"/>
      <c r="L27" s="584">
        <f t="shared" si="1"/>
        <v>-267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-517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2003</v>
      </c>
      <c r="J31" s="653">
        <f t="shared" si="6"/>
        <v>-76</v>
      </c>
      <c r="K31" s="653">
        <f t="shared" si="6"/>
        <v>0</v>
      </c>
      <c r="L31" s="584">
        <f t="shared" si="1"/>
        <v>28960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-517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2003</v>
      </c>
      <c r="J34" s="587">
        <f t="shared" si="7"/>
        <v>-76</v>
      </c>
      <c r="K34" s="587">
        <f t="shared" si="7"/>
        <v>0</v>
      </c>
      <c r="L34" s="651">
        <f t="shared" si="1"/>
        <v>28960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43488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40">
      <selection activeCell="C71" sqref="C7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43488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I35" sqref="I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>
        <v>305</v>
      </c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>
        <v>263</v>
      </c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183</v>
      </c>
      <c r="L12" s="328"/>
      <c r="M12" s="328">
        <v>183</v>
      </c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30</v>
      </c>
      <c r="L13" s="328">
        <v>1</v>
      </c>
      <c r="M13" s="328"/>
      <c r="N13" s="329">
        <f t="shared" si="4"/>
        <v>31</v>
      </c>
      <c r="O13" s="328"/>
      <c r="P13" s="328"/>
      <c r="Q13" s="329">
        <f t="shared" si="0"/>
        <v>31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>
        <v>3</v>
      </c>
      <c r="F16" s="328"/>
      <c r="G16" s="329">
        <f t="shared" si="2"/>
        <v>200</v>
      </c>
      <c r="H16" s="328"/>
      <c r="I16" s="328"/>
      <c r="J16" s="329">
        <f t="shared" si="3"/>
        <v>200</v>
      </c>
      <c r="K16" s="328">
        <v>197</v>
      </c>
      <c r="L16" s="328">
        <v>1</v>
      </c>
      <c r="M16" s="328"/>
      <c r="N16" s="329">
        <f t="shared" si="4"/>
        <v>198</v>
      </c>
      <c r="O16" s="328"/>
      <c r="P16" s="328"/>
      <c r="Q16" s="329">
        <f t="shared" si="0"/>
        <v>198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>
        <v>52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3</v>
      </c>
      <c r="F19" s="330">
        <f>SUM(F11:F18)</f>
        <v>315</v>
      </c>
      <c r="G19" s="329">
        <f t="shared" si="2"/>
        <v>316</v>
      </c>
      <c r="H19" s="330">
        <f>SUM(H11:H18)</f>
        <v>305</v>
      </c>
      <c r="I19" s="330">
        <f>SUM(I11:I18)</f>
        <v>0</v>
      </c>
      <c r="J19" s="329">
        <f t="shared" si="3"/>
        <v>621</v>
      </c>
      <c r="K19" s="330">
        <f>SUM(K11:K18)</f>
        <v>410</v>
      </c>
      <c r="L19" s="330">
        <f>SUM(L11:L18)</f>
        <v>2</v>
      </c>
      <c r="M19" s="330">
        <f>SUM(M11:M18)</f>
        <v>183</v>
      </c>
      <c r="N19" s="329">
        <f t="shared" si="4"/>
        <v>229</v>
      </c>
      <c r="O19" s="330">
        <f>SUM(O11:O18)</f>
        <v>0</v>
      </c>
      <c r="P19" s="330">
        <f>SUM(P11:P18)</f>
        <v>0</v>
      </c>
      <c r="Q19" s="329">
        <f t="shared" si="0"/>
        <v>229</v>
      </c>
      <c r="R19" s="340">
        <f t="shared" si="1"/>
        <v>392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274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>
        <v>274</v>
      </c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1061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1061</v>
      </c>
      <c r="H34" s="324">
        <f t="shared" si="9"/>
        <v>0</v>
      </c>
      <c r="I34" s="324">
        <f t="shared" si="9"/>
        <v>23</v>
      </c>
      <c r="J34" s="329">
        <f t="shared" si="3"/>
        <v>1038</v>
      </c>
      <c r="K34" s="324">
        <f t="shared" si="9"/>
        <v>0</v>
      </c>
      <c r="L34" s="324">
        <f t="shared" si="9"/>
        <v>0</v>
      </c>
      <c r="M34" s="324">
        <f t="shared" si="9"/>
        <v>2</v>
      </c>
      <c r="N34" s="329">
        <f t="shared" si="4"/>
        <v>-2</v>
      </c>
      <c r="O34" s="324">
        <f t="shared" si="9"/>
        <v>0</v>
      </c>
      <c r="P34" s="324">
        <f t="shared" si="9"/>
        <v>0</v>
      </c>
      <c r="Q34" s="329">
        <f t="shared" si="7"/>
        <v>-2</v>
      </c>
      <c r="R34" s="340">
        <f t="shared" si="8"/>
        <v>1040</v>
      </c>
    </row>
    <row r="35" spans="1:18" ht="15.75">
      <c r="A35" s="339"/>
      <c r="B35" s="321" t="s">
        <v>121</v>
      </c>
      <c r="C35" s="152" t="s">
        <v>569</v>
      </c>
      <c r="D35" s="328">
        <v>1061</v>
      </c>
      <c r="E35" s="328"/>
      <c r="F35" s="328"/>
      <c r="G35" s="329">
        <f t="shared" si="2"/>
        <v>1061</v>
      </c>
      <c r="H35" s="328"/>
      <c r="I35" s="328">
        <v>23</v>
      </c>
      <c r="J35" s="329">
        <f t="shared" si="3"/>
        <v>1038</v>
      </c>
      <c r="K35" s="328"/>
      <c r="L35" s="328"/>
      <c r="M35" s="328">
        <v>2</v>
      </c>
      <c r="N35" s="329">
        <f t="shared" si="4"/>
        <v>-2</v>
      </c>
      <c r="O35" s="328"/>
      <c r="P35" s="328"/>
      <c r="Q35" s="329">
        <f t="shared" si="7"/>
        <v>-2</v>
      </c>
      <c r="R35" s="340">
        <f t="shared" si="8"/>
        <v>1040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18035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18035</v>
      </c>
      <c r="H40" s="330">
        <f t="shared" si="10"/>
        <v>0</v>
      </c>
      <c r="I40" s="330">
        <f t="shared" si="10"/>
        <v>297</v>
      </c>
      <c r="J40" s="329">
        <f t="shared" si="3"/>
        <v>17738</v>
      </c>
      <c r="K40" s="330">
        <f t="shared" si="10"/>
        <v>0</v>
      </c>
      <c r="L40" s="330">
        <f t="shared" si="10"/>
        <v>0</v>
      </c>
      <c r="M40" s="330">
        <f t="shared" si="10"/>
        <v>2</v>
      </c>
      <c r="N40" s="329">
        <f t="shared" si="4"/>
        <v>-2</v>
      </c>
      <c r="O40" s="330">
        <f t="shared" si="10"/>
        <v>0</v>
      </c>
      <c r="P40" s="330">
        <f t="shared" si="10"/>
        <v>0</v>
      </c>
      <c r="Q40" s="329">
        <f t="shared" si="7"/>
        <v>-2</v>
      </c>
      <c r="R40" s="340">
        <f t="shared" si="8"/>
        <v>17740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18666</v>
      </c>
      <c r="E42" s="349">
        <f>E19+E20+E21+E27+E40+E41</f>
        <v>3</v>
      </c>
      <c r="F42" s="349">
        <f aca="true" t="shared" si="11" ref="F42:R42">F19+F20+F21+F27+F40+F41</f>
        <v>315</v>
      </c>
      <c r="G42" s="349">
        <f t="shared" si="11"/>
        <v>18354</v>
      </c>
      <c r="H42" s="349">
        <f t="shared" si="11"/>
        <v>305</v>
      </c>
      <c r="I42" s="349">
        <f t="shared" si="11"/>
        <v>297</v>
      </c>
      <c r="J42" s="349">
        <f t="shared" si="11"/>
        <v>18362</v>
      </c>
      <c r="K42" s="349">
        <f t="shared" si="11"/>
        <v>413</v>
      </c>
      <c r="L42" s="349">
        <f t="shared" si="11"/>
        <v>2</v>
      </c>
      <c r="M42" s="349">
        <f t="shared" si="11"/>
        <v>185</v>
      </c>
      <c r="N42" s="349">
        <f t="shared" si="11"/>
        <v>230</v>
      </c>
      <c r="O42" s="349">
        <f t="shared" si="11"/>
        <v>0</v>
      </c>
      <c r="P42" s="349">
        <f t="shared" si="11"/>
        <v>0</v>
      </c>
      <c r="Q42" s="349">
        <f t="shared" si="11"/>
        <v>230</v>
      </c>
      <c r="R42" s="350">
        <f t="shared" si="11"/>
        <v>18132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43488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2931</v>
      </c>
      <c r="D13" s="362">
        <f>SUM(D14:D16)</f>
        <v>0</v>
      </c>
      <c r="E13" s="369">
        <f>SUM(E14:E16)</f>
        <v>2931</v>
      </c>
      <c r="F13" s="133"/>
    </row>
    <row r="14" spans="1:6" ht="15.75">
      <c r="A14" s="370" t="s">
        <v>596</v>
      </c>
      <c r="B14" s="135" t="s">
        <v>597</v>
      </c>
      <c r="C14" s="368">
        <v>2931</v>
      </c>
      <c r="D14" s="368"/>
      <c r="E14" s="369">
        <f aca="true" t="shared" si="0" ref="E14:E44">C14-D14</f>
        <v>2931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2931</v>
      </c>
      <c r="D21" s="440">
        <f>D13+D17+D18</f>
        <v>0</v>
      </c>
      <c r="E21" s="441">
        <f>E13+E17+E18</f>
        <v>2931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2217</v>
      </c>
      <c r="D26" s="362">
        <f>SUM(D27:D29)</f>
        <v>2217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245</v>
      </c>
      <c r="D28" s="368">
        <v>245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1284</v>
      </c>
      <c r="D29" s="368">
        <v>1284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2265</v>
      </c>
      <c r="D45" s="438">
        <f>D26+D30+D31+D33+D32+D34+D35+D40</f>
        <v>2265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5196</v>
      </c>
      <c r="D46" s="444">
        <f>D45+D23+D21+D11</f>
        <v>2265</v>
      </c>
      <c r="E46" s="445">
        <f>E45+E23+E21+E11</f>
        <v>2931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</v>
      </c>
      <c r="D70" s="197"/>
      <c r="E70" s="136">
        <f t="shared" si="1"/>
        <v>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278</v>
      </c>
      <c r="D73" s="137">
        <f>SUM(D74:D76)</f>
        <v>278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278</v>
      </c>
      <c r="D76" s="197">
        <v>278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567</v>
      </c>
      <c r="D77" s="138">
        <f>D78+D80</f>
        <v>567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567</v>
      </c>
      <c r="D78" s="197">
        <v>567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</v>
      </c>
      <c r="D87" s="134">
        <f>SUM(D88:D92)+D96</f>
        <v>20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865</v>
      </c>
      <c r="D98" s="433">
        <f>D87+D82+D77+D73+D97</f>
        <v>865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870</v>
      </c>
      <c r="D99" s="427">
        <f>D98+D70+D68</f>
        <v>865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43488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F30" sqref="F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17014</v>
      </c>
      <c r="G13" s="449"/>
      <c r="H13" s="449">
        <v>344</v>
      </c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1063</v>
      </c>
      <c r="G16" s="449"/>
      <c r="H16" s="449">
        <v>23</v>
      </c>
      <c r="I16" s="450">
        <f t="shared" si="0"/>
        <v>1040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18107</v>
      </c>
      <c r="G18" s="456">
        <f t="shared" si="1"/>
        <v>0</v>
      </c>
      <c r="H18" s="456">
        <f t="shared" si="1"/>
        <v>367</v>
      </c>
      <c r="I18" s="457">
        <f t="shared" si="0"/>
        <v>17740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18</v>
      </c>
      <c r="G20" s="449"/>
      <c r="H20" s="449">
        <v>15</v>
      </c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2718</v>
      </c>
      <c r="G24" s="449"/>
      <c r="H24" s="449">
        <v>114</v>
      </c>
      <c r="I24" s="450">
        <f t="shared" si="0"/>
        <v>2604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2736</v>
      </c>
      <c r="G27" s="456">
        <f t="shared" si="2"/>
        <v>0</v>
      </c>
      <c r="H27" s="456">
        <f t="shared" si="2"/>
        <v>129</v>
      </c>
      <c r="I27" s="457">
        <f t="shared" si="0"/>
        <v>2607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43488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1002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2019-01-25T08:24:09Z</cp:lastPrinted>
  <dcterms:created xsi:type="dcterms:W3CDTF">2006-09-16T00:00:00Z</dcterms:created>
  <dcterms:modified xsi:type="dcterms:W3CDTF">2019-01-25T08:28:59Z</dcterms:modified>
  <cp:category/>
  <cp:version/>
  <cp:contentType/>
  <cp:contentStatus/>
</cp:coreProperties>
</file>