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2120" windowHeight="8430" tabRatio="91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<sst xmlns="http://schemas.openxmlformats.org/spreadsheetml/2006/main" count="1034" uniqueCount="872">
  <si>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</si>
  <si>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</si>
  <si>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</si>
  <si>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</si>
  <si>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</si>
  <si>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</si>
  <si>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</si>
  <si>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</si>
  <si>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</si>
  <si>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</si>
  <si>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</si>
  <si>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</si>
  <si>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</si>
  <si>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</si>
  <si>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</si>
  <si>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</si>
  <si>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</si>
  <si>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</si>
  <si>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</si>
  <si>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</si>
  <si>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</si>
  <si>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</si>
  <si>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</si>
  <si>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</si>
  <si>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</si>
  <si>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</si>
  <si>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</si>
  <si>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</si>
  <si>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</si>
  <si>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</si>
  <si>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</si>
  <si>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</si>
  <si>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</si>
  <si>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</si>
  <si>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</si>
  <si>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</si>
  <si>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</si>
  <si>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</si>
  <si>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</si>
  <si>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</si>
  <si>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</si>
  <si>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</si>
  <si>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</si>
  <si>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</si>
  <si>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</si>
  <si>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</si>
  <si>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</si>
  <si>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</si>
  <si>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</si>
  <si>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</si>
  <si>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</si>
  <si>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</si>
  <si>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</si>
  <si>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</si>
  <si>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</si>
  <si>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</si>
  <si>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</si>
  <si>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</si>
  <si>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</si>
  <si>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</si>
  <si>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</si>
  <si>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</si>
  <si>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</si>
  <si>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</si>
  <si>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</si>
  <si>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</si>
  <si>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</si>
  <si>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</si>
  <si>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</si>
  <si>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</si>
  <si>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</si>
  <si>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</si>
  <si>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</si>
  <si>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</si>
  <si>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</si>
  <si>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</si>
  <si>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</si>
  <si>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</si>
  <si>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</si>
  <si>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</si>
  <si>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</si>
  <si>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</si>
  <si>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</si>
  <si>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</si>
  <si>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</si>
  <si>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</si>
  <si>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</si>
  <si>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</si>
  <si>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</si>
  <si>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</si>
  <si>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</si>
  <si>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</si>
  <si>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</si>
  <si>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</si>
  <si>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</si>
  <si>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</si>
  <si>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</si>
  <si>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</si>
  <si>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</si>
  <si>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</si>
  <si>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</si>
  <si>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</si>
  <si>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</si>
  <si>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</si>
  <si>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</si>
  <si>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</si>
  <si>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</si>
  <si>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</si>
  <si>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</si>
  <si>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</si>
  <si>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</si>
  <si>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</si>
  <si>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</si>
  <si>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</si>
  <si>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</si>
  <si>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</si>
  <si>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</si>
  <si>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</si>
  <si>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</si>
  <si>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</si>
  <si>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</si>
  <si>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</si>
  <si>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</si>
  <si>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</si>
  <si>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</si>
  <si>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</si>
  <si>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</si>
  <si>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</si>
  <si>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</si>
  <si>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</si>
  <si>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</si>
  <si>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</si>
  <si>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</si>
  <si>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</si>
  <si>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</si>
  <si>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</si>
  <si>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</si>
  <si>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</si>
  <si>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</si>
  <si>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</si>
  <si>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</si>
  <si>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</si>
  <si>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</si>
  <si>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</si>
  <si>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</si>
  <si>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</si>
  <si>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</si>
  <si>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</si>
  <si>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</si>
  <si>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</si>
  <si>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</si>
  <si>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</si>
  <si>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</si>
  <si>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</si>
  <si>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</si>
  <si>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</si>
  <si>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</si>
  <si>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</si>
  <si>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</si>
  <si>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</si>
  <si>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</si>
  <si>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</si>
  <si>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</si>
  <si>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</si>
  <si>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</si>
  <si>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</si>
  <si>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</si>
  <si>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</si>
  <si>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</si>
  <si>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</si>
  <si>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</si>
  <si>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</si>
  <si>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</si>
  <si>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</si>
  <si>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</si>
  <si>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</si>
  <si>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</si>
  <si>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</si>
  <si>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</si>
  <si>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</si>
  <si>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</si>
  <si>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</si>
  <si>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</si>
  <si>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</si>
  <si>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</si>
  <si>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</si>
  <si>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</si>
  <si>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</si>
  <si>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</si>
  <si>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</si>
  <si>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</si>
  <si>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</si>
  <si>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</si>
  <si>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</si>
  <si>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</si>
  <si>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</si>
  <si>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</si>
  <si>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</si>
  <si>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</si>
  <si>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</si>
  <si>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</si>
  <si>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</si>
  <si>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</si>
  <si>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</si>
  <si>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</si>
  <si>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</si>
  <si>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</si>
  <si>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</si>
  <si>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</si>
  <si>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</si>
  <si>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</si>
  <si>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</si>
  <si>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</si>
  <si>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</si>
  <si>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</si>
  <si>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</si>
  <si>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</si>
  <si>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</si>
  <si>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</si>
  <si>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</si>
  <si>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</si>
  <si>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</si>
  <si>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</si>
  <si>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</si>
  <si>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</si>
  <si>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</si>
  <si>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</si>
  <si>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</si>
  <si>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</si>
  <si>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</si>
  <si>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</si>
  <si>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</si>
  <si>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</si>
  <si>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</si>
  <si>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</si>
  <si>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</si>
  <si>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</si>
  <si>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</si>
  <si>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</si>
  <si>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</si>
  <si>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</si>
  <si>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</si>
  <si>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</si>
  <si>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</si>
  <si>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</si>
  <si>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</si>
  <si>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</si>
  <si>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</si>
  <si>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</si>
  <si>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</si>
  <si>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</si>
  <si>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</si>
  <si>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</si>
  <si>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</si>
  <si>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</si>
  <si>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</si>
  <si>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</si>
  <si>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</si>
  <si>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</si>
  <si>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</si>
  <si>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</si>
  <si>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</si>
  <si>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</si>
  <si>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</si>
  <si>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</si>
  <si>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</si>
  <si>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</si>
  <si>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</si>
  <si>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</si>
  <si>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</si>
  <si>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</si>
  <si>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</si>
  <si>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</si>
  <si>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</si>
  <si>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</si>
  <si>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</si>
  <si>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</si>
  <si>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</si>
  <si>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</si>
  <si>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</si>
  <si>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</si>
  <si>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</si>
  <si>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</si>
  <si>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</si>
  <si>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</si>
  <si>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</si>
  <si>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</si>
  <si>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</si>
  <si>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</si>
  <si>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</si>
  <si>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</si>
  <si>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</si>
  <si>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</si>
  <si>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</si>
  <si>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</si>
  <si>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</si>
  <si>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</si>
  <si>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</si>
  <si>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</si>
  <si>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</si>
  <si>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</si>
  <si>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</si>
  <si>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</si>
  <si>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</si>
  <si>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</si>
  <si>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</si>
  <si>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</si>
  <si>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</si>
  <si>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</si>
  <si>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</si>
  <si>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</si>
  <si>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</si>
  <si>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</si>
  <si>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</si>
  <si>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</si>
  <si>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</si>
  <si>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</si>
  <si>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</si>
  <si>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</si>
  <si>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</si>
  <si>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</si>
  <si>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</si>
  <si>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</si>
  <si>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</si>
  <si>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</si>
  <si>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</si>
  <si>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</si>
  <si>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</si>
  <si>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</si>
  <si>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</si>
  <si>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</si>
  <si>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</si>
  <si>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</si>
  <si>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</si>
  <si>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</si>
  <si>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</si>
  <si>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</si>
  <si>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</si>
  <si>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</si>
  <si>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</si>
  <si>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</si>
  <si>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</si>
  <si>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</si>
  <si>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</si>
  <si>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</si>
  <si>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</si>
  <si>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</si>
  <si>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</si>
  <si>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</si>
  <si>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</si>
  <si>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</si>
  <si>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</si>
  <si>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</si>
  <si>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</si>
  <si>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</si>
  <si>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</si>
  <si>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</si>
  <si>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</si>
  <si>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</si>
  <si>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</si>
  <si>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</si>
  <si>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</si>
  <si>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</si>
  <si>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</si>
  <si>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</si>
  <si>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</si>
  <si>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</si>
  <si>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</si>
  <si>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</si>
  <si>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</si>
  <si>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</si>
  <si>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</si>
  <si>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</si>
  <si>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</si>
  <si>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</si>
  <si>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</si>
  <si>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</si>
  <si>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</si>
  <si>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</si>
  <si>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</si>
  <si>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</si>
  <si>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</si>
  <si>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</si>
  <si>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</si>
  <si>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</si>
  <si>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</si>
  <si>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</si>
  <si>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</si>
  <si>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</si>
  <si>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</si>
  <si>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</si>
  <si>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</si>
  <si>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</si>
  <si>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</si>
  <si>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</si>
  <si>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</si>
  <si>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</si>
  <si>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</si>
  <si>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</si>
  <si>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</si>
  <si>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</si>
  <si>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</si>
  <si>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</si>
  <si>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</si>
  <si>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</si>
  <si>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</si>
  <si>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</si>
  <si>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</si>
  <si>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</si>
  <si>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</si>
  <si>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</si>
  <si>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</si>
  <si>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</si>
  <si>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</si>
  <si>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</si>
  <si>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</si>
  <si>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</si>
  <si>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</si>
  <si>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</si>
  <si>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</si>
  <si>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</si>
  <si>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</si>
  <si>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</si>
  <si>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</si>
  <si>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</si>
  <si>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</si>
  <si>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</si>
  <si>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</si>
  <si>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</si>
  <si>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</si>
  <si>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</si>
  <si>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</si>
  <si>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</si>
  <si>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</si>
  <si>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</si>
  <si>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</si>
  <si>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</si>
  <si>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</si>
  <si>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</si>
  <si>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</si>
  <si>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</si>
  <si>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</si>
  <si>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</si>
  <si>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</si>
  <si>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</si>
  <si>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</si>
  <si>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</si>
  <si>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</si>
  <si>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</si>
  <si>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</si>
  <si>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</si>
  <si>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</si>
  <si>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</si>
  <si>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</si>
  <si>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</si>
  <si>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</si>
  <si>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</si>
  <si>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</si>
  <si>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</si>
  <si>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</si>
  <si>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</si>
  <si>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</si>
  <si>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</si>
  <si>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</si>
  <si>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</si>
  <si>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</si>
  <si>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</si>
  <si>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</si>
  <si>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</si>
  <si>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</si>
  <si>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</si>
  <si>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</si>
  <si>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</si>
  <si>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</si>
  <si>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</si>
  <si>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</si>
  <si>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</si>
  <si>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</si>
  <si>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</si>
  <si>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</si>
  <si>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</si>
  <si>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</si>
  <si>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</si>
  <si>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</si>
  <si>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</si>
  <si>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</si>
  <si>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</si>
  <si>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</si>
  <si>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</si>
  <si>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</si>
  <si>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</si>
  <si>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</si>
  <si>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</si>
  <si>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</si>
  <si>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</si>
  <si>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</si>
  <si>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</si>
  <si>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</si>
  <si>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</si>
  <si>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</si>
  <si>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</si>
  <si>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</si>
  <si>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</si>
  <si>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</si>
  <si>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</si>
  <si>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</si>
  <si>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</si>
  <si>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</si>
  <si>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</si>
  <si>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</si>
  <si>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</si>
  <si>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</si>
  <si>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</si>
  <si>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</si>
  <si>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</si>
  <si>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</si>
  <si>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</si>
  <si>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</si>
  <si>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</si>
  <si>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</si>
  <si>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</si>
  <si>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</si>
  <si>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</si>
  <si>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</si>
  <si>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</si>
  <si>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</si>
  <si>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</si>
  <si>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</si>
  <si>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</si>
  <si>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</si>
  <si>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</si>
  <si>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</si>
  <si>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</si>
  <si>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</si>
  <si>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</si>
  <si>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</si>
  <si>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</si>
  <si>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</si>
  <si>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</si>
  <si>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</si>
  <si>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</si>
  <si>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</si>
  <si>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</si>
  <si>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</si>
  <si>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</si>
  <si>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</si>
  <si>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</si>
  <si>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</si>
  <si>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</si>
  <si>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</si>
  <si>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</si>
  <si>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</si>
  <si>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</si>
  <si>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</si>
  <si>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</si>
  <si>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</si>
  <si>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</si>
  <si>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</si>
  <si>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</si>
  <si>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</si>
  <si>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</si>
  <si>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</si>
  <si>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</si>
  <si>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</si>
  <si>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</si>
  <si>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</si>
  <si>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</si>
  <si>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</si>
  <si>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</si>
  <si>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</si>
  <si>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</si>
  <si>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</si>
  <si>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</si>
  <si>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</si>
  <si>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</si>
  <si>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</si>
  <si>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</si>
  <si>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</si>
  <si>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</si>
  <si>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</si>
  <si>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</si>
  <si>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</si>
  <si>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</si>
  <si>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</si>
  <si>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</si>
  <si>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</si>
  <si>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</si>
  <si>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</si>
  <si>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</si>
  <si>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</si>
  <si>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</si>
  <si>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</si>
  <si>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</si>
  <si>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</si>
  <si>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</si>
  <si>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</si>
  <si>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</si>
  <si>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</si>
  <si>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</si>
  <si>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</si>
  <si>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</si>
  <si>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</si>
  <si>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</si>
  <si>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</si>
  <si>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</si>
  <si>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</si>
  <si>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</si>
  <si>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</si>
  <si>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</si>
  <si>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</si>
  <si>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</si>
  <si>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</si>
  <si>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</si>
  <si>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</si>
  <si>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</si>
  <si>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</si>
  <si>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</si>
  <si>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</si>
  <si>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</si>
  <si>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</si>
  <si>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</si>
  <si>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</si>
  <si>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</si>
  <si>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</si>
  <si>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</si>
  <si>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</si>
  <si>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</si>
  <si>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</si>
  <si>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</si>
  <si>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</si>
  <si>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</si>
  <si>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</si>
  <si>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</si>
  <si>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</si>
  <si>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</si>
  <si>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</si>
  <si>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</si>
  <si>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</si>
  <si>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</si>
  <si>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</si>
  <si>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</si>
  <si>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</si>
  <si>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</si>
  <si>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</si>
  <si>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</si>
  <si>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</si>
  <si>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</si>
  <si>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</si>
  <si>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</si>
  <si>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</si>
  <si>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</si>
  <si>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</si>
  <si>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</si>
  <si>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</si>
  <si>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</si>
  <si>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</si>
  <si>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</si>
  <si>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</si>
  <si>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</si>
  <si>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</si>
  <si>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</si>
  <si>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</si>
  <si>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</si>
  <si>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</si>
  <si>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</si>
  <si>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</si>
  <si>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</si>
  <si>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</si>
  <si>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</si>
  <si>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</si>
  <si>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</si>
  <si>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</si>
  <si>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</si>
  <si>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</si>
  <si>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</si>
  <si>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</si>
  <si>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</si>
  <si>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</si>
  <si>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</si>
  <si>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</si>
  <si>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</si>
  <si>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</si>
  <si>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</si>
  <si>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</si>
  <si>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</si>
  <si>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</si>
  <si>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</si>
  <si>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</si>
  <si>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</si>
  <si>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</si>
  <si>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</si>
  <si>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</si>
  <si>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</si>
  <si>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</si>
  <si>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</si>
  <si>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</si>
  <si>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</si>
  <si>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</si>
  <si>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</si>
  <si>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</si>
  <si>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</si>
  <si>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</si>
  <si>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</si>
  <si>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</si>
  <si>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</si>
  <si>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</si>
  <si>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</si>
  <si>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</si>
  <si>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</si>
  <si>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</si>
  <si>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</si>
  <si>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</si>
  <si>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</si>
  <si>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</si>
  <si>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</si>
  <si>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</si>
  <si>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</si>
  <si>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</si>
  <si>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</si>
  <si>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</si>
  <si>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</si>
  <si>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</si>
  <si>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</si>
  <si>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</si>
  <si>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</si>
  <si>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</si>
  <si>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</si>
  <si>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</si>
  <si>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</si>
  <si>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</si>
  <si>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</si>
  <si>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</si>
  <si>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</si>
  <si>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</si>
  <si>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</si>
  <si>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</si>
  <si>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</si>
  <si>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</si>
  <si>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</si>
  <si>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</si>
  <si>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</si>
  <si>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</si>
  <si>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</si>
  <si>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</si>
  <si>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</si>
  <si>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</si>
  <si>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</si>
  <si>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</si>
  <si>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</si>
  <si>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</si>
  <si>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</si>
  <si>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</si>
  <si>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</si>
  <si>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</si>
  <si>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</si>
  <si>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</si>
  <si>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</si>
  <si>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</si>
  <si>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</si>
  <si>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</si>
  <si>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</si>
  <si>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</si>
  <si>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</si>
  <si>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</si>
  <si>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</si>
  <si>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</si>
  <si>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</si>
  <si>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</si>
  <si>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</si>
  <si>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</si>
  <si>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</si>
  <si>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</si>
  <si>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</si>
  <si>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</si>
  <si>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</si>
  <si>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</si>
  <si>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</si>
  <si>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</si>
  <si>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</si>
  <si>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</si>
  <si>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</si>
  <si>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</si>
  <si>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</si>
  <si>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</si>
  <si>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</si>
  <si>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</si>
  <si>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</si>
  <si>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</si>
  <si>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</si>
  <si>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</si>
  <si>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</si>
  <si>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</si>
  <si>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</si>
  <si>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</si>
  <si>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</si>
  <si>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</si>
  <si>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</si>
  <si>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</si>
  <si>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</si>
  <si>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</si>
  <si>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</si>
  <si>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</si>
  <si>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</si>
  <si>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</si>
  <si>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</si>
  <si>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</si>
  <si>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</si>
  <si>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</si>
  <si>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</si>
  <si>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</si>
  <si>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</si>
  <si>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</si>
  <si>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</si>
  <si>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</si>
  <si>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</si>
  <si>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</si>
  <si>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</si>
  <si>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</si>
  <si>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</si>
  <si>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</si>
  <si>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</si>
  <si>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</si>
  <si>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</si>
  <si>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</si>
  <si>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</si>
  <si>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</si>
  <si>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</si>
  <si>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</si>
  <si>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</si>
  <si>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</si>
  <si>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</si>
  <si>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</si>
  <si>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</si>
  <si>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</si>
  <si>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</si>
  <si>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</si>
  <si>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</si>
  <si>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</si>
  <si>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</si>
  <si>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</si>
  <si>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</si>
  <si>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</si>
  <si>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</si>
  <si>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</si>
  <si>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</si>
  <si>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</si>
  <si>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</si>
  <si>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</si>
  <si>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</si>
  <si>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</si>
  <si>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</si>
  <si>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</si>
  <si>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</si>
  <si>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</si>
  <si>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</si>
  <si>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</si>
  <si>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</si>
  <si>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</si>
  <si>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</si>
  <si>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</si>
  <si>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</si>
  <si>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</si>
  <si>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</si>
  <si>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</si>
  <si>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</si>
  <si>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</si>
  <si>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</si>
  <si>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</si>
  <si>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</si>
  <si>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Отчетен период : към 31.03.2016</t>
  </si>
  <si>
    <t>Дата на съставяне: 23.04.2016</t>
  </si>
  <si>
    <t>Дата: 23.04.2016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</si>
</sst>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6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10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Alignment="1">
      <alignment horizontal="centerContinuous"/>
      <protection/>
    </xf>
    <xf numFmtId="0" fontId="13" fillId="0" borderId="0" xfId="43" applyFont="1">
      <alignment/>
      <protection/>
    </xf>
    <xf numFmtId="0" fontId="12" fillId="0" borderId="0" xfId="43" applyFont="1" applyAlignment="1">
      <alignment horizontal="centerContinuous" wrapText="1"/>
      <protection/>
    </xf>
    <xf numFmtId="0" fontId="14" fillId="0" borderId="0" xfId="43" applyFont="1">
      <alignment/>
      <protection/>
    </xf>
    <xf numFmtId="0" fontId="12" fillId="0" borderId="0" xfId="40" applyFont="1" applyBorder="1" applyAlignment="1" applyProtection="1">
      <alignment vertical="top" wrapText="1"/>
      <protection locked="0"/>
    </xf>
    <xf numFmtId="0" fontId="12" fillId="0" borderId="0" xfId="43" applyFont="1" applyAlignment="1">
      <alignment/>
      <protection/>
    </xf>
    <xf numFmtId="0" fontId="14" fillId="0" borderId="0" xfId="43" applyFont="1" applyAlignment="1">
      <alignment/>
      <protection/>
    </xf>
    <xf numFmtId="0" fontId="12" fillId="0" borderId="0" xfId="43" applyFont="1">
      <alignment/>
      <protection/>
    </xf>
    <xf numFmtId="0" fontId="12" fillId="0" borderId="0" xfId="41" applyFont="1" applyAlignment="1">
      <alignment wrapText="1"/>
      <protection/>
    </xf>
    <xf numFmtId="0" fontId="12" fillId="0" borderId="0" xfId="41" applyFont="1" applyAlignment="1">
      <alignment horizontal="right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4" fillId="0" borderId="0" xfId="43" applyFont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3" fillId="0" borderId="10" xfId="43" applyNumberFormat="1" applyFont="1" applyFill="1" applyBorder="1" applyAlignment="1">
      <alignment horizontal="center" vertical="center" wrapText="1"/>
      <protection/>
    </xf>
    <xf numFmtId="0" fontId="12" fillId="0" borderId="10" xfId="43" applyFont="1" applyBorder="1" applyAlignment="1">
      <alignment vertical="center" wrapText="1"/>
      <protection/>
    </xf>
    <xf numFmtId="0" fontId="13" fillId="0" borderId="0" xfId="43" applyFont="1" applyBorder="1">
      <alignment/>
      <protection/>
    </xf>
    <xf numFmtId="0" fontId="11" fillId="0" borderId="0" xfId="43" applyFont="1">
      <alignment/>
      <protection/>
    </xf>
    <xf numFmtId="0" fontId="13" fillId="0" borderId="10" xfId="43" applyFont="1" applyBorder="1" applyAlignment="1">
      <alignment vertical="center" wrapText="1"/>
      <protection/>
    </xf>
    <xf numFmtId="0" fontId="13" fillId="0" borderId="10" xfId="43" applyFont="1" applyBorder="1" applyAlignment="1">
      <alignment wrapText="1"/>
      <protection/>
    </xf>
    <xf numFmtId="3" fontId="13" fillId="0" borderId="0" xfId="43" applyNumberFormat="1" applyFont="1" applyBorder="1" applyAlignment="1" applyProtection="1">
      <alignment vertical="center"/>
      <protection locked="0"/>
    </xf>
    <xf numFmtId="0" fontId="12" fillId="0" borderId="0" xfId="43" applyFont="1" applyBorder="1" applyProtection="1">
      <alignment/>
      <protection locked="0"/>
    </xf>
    <xf numFmtId="0" fontId="11" fillId="0" borderId="0" xfId="43" applyFont="1" applyAlignment="1">
      <alignment wrapText="1"/>
      <protection/>
    </xf>
    <xf numFmtId="0" fontId="11" fillId="0" borderId="0" xfId="43" applyFont="1" applyBorder="1">
      <alignment/>
      <protection/>
    </xf>
    <xf numFmtId="0" fontId="11" fillId="0" borderId="0" xfId="42" applyFont="1">
      <alignment/>
      <protection/>
    </xf>
    <xf numFmtId="0" fontId="13" fillId="0" borderId="0" xfId="42" applyFont="1" applyBorder="1" applyAlignment="1" applyProtection="1">
      <alignment horizontal="centerContinuous"/>
      <protection locked="0"/>
    </xf>
    <xf numFmtId="0" fontId="13" fillId="0" borderId="0" xfId="42" applyFont="1" applyBorder="1" applyAlignment="1" applyProtection="1">
      <alignment wrapText="1"/>
      <protection locked="0"/>
    </xf>
    <xf numFmtId="0" fontId="11" fillId="0" borderId="0" xfId="42" applyFont="1" applyBorder="1" applyAlignment="1">
      <alignment wrapText="1"/>
      <protection/>
    </xf>
    <xf numFmtId="0" fontId="11" fillId="0" borderId="0" xfId="42" applyFont="1" applyBorder="1">
      <alignment/>
      <protection/>
    </xf>
    <xf numFmtId="0" fontId="19" fillId="0" borderId="0" xfId="42" applyFont="1" applyBorder="1" applyAlignment="1">
      <alignment vertical="center" wrapText="1"/>
      <protection/>
    </xf>
    <xf numFmtId="0" fontId="11" fillId="0" borderId="0" xfId="42" applyFont="1" applyAlignment="1">
      <alignment wrapText="1"/>
      <protection/>
    </xf>
    <xf numFmtId="49" fontId="12" fillId="0" borderId="11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0" xfId="43" applyNumberFormat="1" applyFont="1" applyAlignment="1">
      <alignment horizontal="center" wrapText="1"/>
      <protection/>
    </xf>
    <xf numFmtId="49" fontId="13" fillId="0" borderId="10" xfId="43" applyNumberFormat="1" applyFont="1" applyBorder="1" applyAlignment="1">
      <alignment horizontal="center" wrapText="1"/>
      <protection/>
    </xf>
    <xf numFmtId="49" fontId="12" fillId="0" borderId="0" xfId="43" applyNumberFormat="1" applyFont="1" applyBorder="1" applyAlignment="1" applyProtection="1">
      <alignment horizontal="center" wrapText="1"/>
      <protection locked="0"/>
    </xf>
    <xf numFmtId="49" fontId="11" fillId="0" borderId="0" xfId="43" applyNumberFormat="1" applyFont="1" applyAlignment="1">
      <alignment horizontal="center" wrapText="1"/>
      <protection/>
    </xf>
    <xf numFmtId="49" fontId="13" fillId="33" borderId="10" xfId="43" applyNumberFormat="1" applyFont="1" applyFill="1" applyBorder="1" applyAlignment="1">
      <alignment horizontal="center" vertical="center" wrapText="1"/>
      <protection/>
    </xf>
    <xf numFmtId="0" fontId="12" fillId="0" borderId="0" xfId="40" applyFont="1" applyFill="1" applyBorder="1" applyAlignment="1" applyProtection="1">
      <alignment vertical="top" wrapText="1"/>
      <protection locked="0"/>
    </xf>
    <xf numFmtId="49" fontId="12" fillId="0" borderId="12" xfId="43" applyNumberFormat="1" applyFont="1" applyBorder="1" applyAlignment="1">
      <alignment horizontal="center" vertical="center" wrapText="1"/>
      <protection/>
    </xf>
    <xf numFmtId="0" fontId="13" fillId="0" borderId="0" xfId="39" applyFont="1">
      <alignment/>
      <protection/>
    </xf>
    <xf numFmtId="0" fontId="21" fillId="0" borderId="0" xfId="39" applyFont="1">
      <alignment/>
      <protection/>
    </xf>
    <xf numFmtId="0" fontId="22" fillId="0" borderId="0" xfId="39" applyFont="1">
      <alignment/>
      <protection/>
    </xf>
    <xf numFmtId="0" fontId="13" fillId="0" borderId="0" xfId="38" applyFont="1" applyAlignment="1">
      <alignment horizontal="center"/>
      <protection/>
    </xf>
    <xf numFmtId="0" fontId="21" fillId="0" borderId="0" xfId="39" applyFont="1" applyBorder="1">
      <alignment/>
      <protection/>
    </xf>
    <xf numFmtId="49" fontId="21" fillId="0" borderId="0" xfId="39" applyNumberFormat="1" applyFont="1">
      <alignment/>
      <protection/>
    </xf>
    <xf numFmtId="49" fontId="4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0" fillId="0" borderId="0" xfId="39" applyFont="1">
      <alignment/>
      <protection/>
    </xf>
    <xf numFmtId="0" fontId="4" fillId="0" borderId="0" xfId="37" applyNumberFormat="1" applyFont="1" applyAlignment="1">
      <alignment horizontal="center" vertical="center" wrapText="1"/>
      <protection/>
    </xf>
    <xf numFmtId="0" fontId="4" fillId="0" borderId="0" xfId="38" applyFont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20" fillId="0" borderId="0" xfId="39" applyFont="1" applyAlignment="1">
      <alignment/>
      <protection/>
    </xf>
    <xf numFmtId="49" fontId="4" fillId="0" borderId="0" xfId="38" applyNumberFormat="1" applyFont="1" applyBorder="1" applyAlignment="1">
      <alignment vertical="justify"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24" fillId="0" borderId="0" xfId="39" applyFont="1" applyBorder="1">
      <alignment/>
      <protection/>
    </xf>
    <xf numFmtId="0" fontId="24" fillId="0" borderId="0" xfId="39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49" fontId="2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20" fillId="0" borderId="0" xfId="39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42" applyNumberFormat="1" applyFont="1" applyFill="1" applyBorder="1" applyAlignment="1" applyProtection="1">
      <alignment vertical="center"/>
      <protection locked="0"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1" fontId="13" fillId="36" borderId="10" xfId="42" applyNumberFormat="1" applyFont="1" applyFill="1" applyBorder="1" applyAlignment="1" applyProtection="1">
      <alignment vertical="center"/>
      <protection locked="0"/>
    </xf>
    <xf numFmtId="3" fontId="13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Fill="1" applyBorder="1" applyAlignment="1" applyProtection="1">
      <alignment vertical="center"/>
      <protection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Border="1" applyProtection="1">
      <alignment/>
      <protection/>
    </xf>
    <xf numFmtId="1" fontId="11" fillId="34" borderId="10" xfId="42" applyNumberFormat="1" applyFont="1" applyFill="1" applyBorder="1" applyProtection="1">
      <alignment/>
      <protection locked="0"/>
    </xf>
    <xf numFmtId="0" fontId="11" fillId="0" borderId="10" xfId="42" applyFont="1" applyBorder="1" applyProtection="1">
      <alignment/>
      <protection/>
    </xf>
    <xf numFmtId="1" fontId="11" fillId="36" borderId="10" xfId="42" applyNumberFormat="1" applyFont="1" applyFill="1" applyBorder="1" applyProtection="1">
      <alignment/>
      <protection locked="0"/>
    </xf>
    <xf numFmtId="3" fontId="11" fillId="0" borderId="10" xfId="42" applyNumberFormat="1" applyFont="1" applyBorder="1" applyProtection="1">
      <alignment/>
      <protection/>
    </xf>
    <xf numFmtId="3" fontId="11" fillId="0" borderId="10" xfId="42" applyNumberFormat="1" applyFont="1" applyFill="1" applyBorder="1" applyProtection="1">
      <alignment/>
      <protection/>
    </xf>
    <xf numFmtId="1" fontId="13" fillId="35" borderId="10" xfId="41" applyNumberFormat="1" applyFont="1" applyFill="1" applyBorder="1" applyAlignment="1" applyProtection="1">
      <alignment wrapText="1"/>
      <protection locked="0"/>
    </xf>
    <xf numFmtId="3" fontId="13" fillId="0" borderId="10" xfId="41" applyNumberFormat="1" applyFont="1" applyFill="1" applyBorder="1" applyAlignment="1" applyProtection="1">
      <alignment wrapText="1"/>
      <protection/>
    </xf>
    <xf numFmtId="1" fontId="13" fillId="36" borderId="10" xfId="41" applyNumberFormat="1" applyFont="1" applyFill="1" applyBorder="1" applyAlignment="1" applyProtection="1">
      <alignment wrapText="1"/>
      <protection locked="0"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3" fontId="13" fillId="0" borderId="10" xfId="43" applyNumberFormat="1" applyFont="1" applyBorder="1" applyAlignment="1" applyProtection="1">
      <alignment vertical="center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3" fontId="13" fillId="0" borderId="13" xfId="43" applyNumberFormat="1" applyFont="1" applyBorder="1" applyAlignment="1" applyProtection="1">
      <alignment vertical="center"/>
      <protection/>
    </xf>
    <xf numFmtId="3" fontId="13" fillId="0" borderId="11" xfId="43" applyNumberFormat="1" applyFont="1" applyBorder="1" applyAlignment="1" applyProtection="1">
      <alignment vertical="center"/>
      <protection/>
    </xf>
    <xf numFmtId="1" fontId="15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38" applyFont="1" applyBorder="1" applyAlignment="1" applyProtection="1">
      <alignment horizontal="center" vertical="center" wrapText="1"/>
      <protection/>
    </xf>
    <xf numFmtId="0" fontId="13" fillId="0" borderId="13" xfId="38" applyFont="1" applyFill="1" applyBorder="1" applyAlignment="1" applyProtection="1">
      <alignment horizontal="center" vertical="center" wrapText="1"/>
      <protection/>
    </xf>
    <xf numFmtId="0" fontId="21" fillId="0" borderId="0" xfId="39" applyFont="1" applyProtection="1">
      <alignment/>
      <protection/>
    </xf>
    <xf numFmtId="1" fontId="13" fillId="33" borderId="14" xfId="38" applyNumberFormat="1" applyFont="1" applyFill="1" applyBorder="1" applyAlignment="1" applyProtection="1">
      <alignment horizontal="left" vertical="center" wrapText="1"/>
      <protection/>
    </xf>
    <xf numFmtId="1" fontId="13" fillId="33" borderId="14" xfId="38" applyNumberFormat="1" applyFont="1" applyFill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center" vertical="center" wrapText="1"/>
      <protection/>
    </xf>
    <xf numFmtId="0" fontId="13" fillId="0" borderId="11" xfId="38" applyFont="1" applyFill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8" applyFont="1" applyBorder="1" applyAlignment="1" applyProtection="1">
      <alignment horizontal="center" vertical="center" wrapText="1"/>
      <protection/>
    </xf>
    <xf numFmtId="0" fontId="13" fillId="0" borderId="10" xfId="38" applyFont="1" applyFill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1" fontId="21" fillId="0" borderId="0" xfId="39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1" fontId="13" fillId="0" borderId="0" xfId="36" applyNumberFormat="1" applyFont="1" applyBorder="1" applyAlignment="1" applyProtection="1">
      <alignment horizontal="left" vertical="center" wrapText="1"/>
      <protection/>
    </xf>
    <xf numFmtId="49" fontId="12" fillId="0" borderId="13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22" fillId="0" borderId="0" xfId="39" applyFont="1" applyBorder="1" applyProtection="1">
      <alignment/>
      <protection/>
    </xf>
    <xf numFmtId="49" fontId="12" fillId="0" borderId="15" xfId="36" applyNumberFormat="1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49" fontId="21" fillId="0" borderId="0" xfId="39" applyNumberFormat="1" applyFont="1" applyProtection="1">
      <alignment/>
      <protection/>
    </xf>
    <xf numFmtId="1" fontId="13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5" applyFont="1" applyAlignment="1">
      <alignment/>
      <protection/>
    </xf>
    <xf numFmtId="0" fontId="13" fillId="0" borderId="0" xfId="35" applyFont="1">
      <alignment/>
      <protection/>
    </xf>
    <xf numFmtId="0" fontId="12" fillId="0" borderId="0" xfId="39" applyFont="1">
      <alignment/>
      <protection/>
    </xf>
    <xf numFmtId="0" fontId="13" fillId="0" borderId="0" xfId="39" applyFont="1" applyBorder="1">
      <alignment/>
      <protection/>
    </xf>
    <xf numFmtId="0" fontId="22" fillId="0" borderId="0" xfId="39" applyFont="1" applyAlignment="1">
      <alignment horizontal="center"/>
      <protection/>
    </xf>
    <xf numFmtId="49" fontId="13" fillId="0" borderId="0" xfId="39" applyNumberFormat="1" applyFont="1">
      <alignment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0" xfId="35" applyFont="1" applyBorder="1" applyProtection="1">
      <alignment/>
      <protection/>
    </xf>
    <xf numFmtId="0" fontId="13" fillId="0" borderId="0" xfId="39" applyFont="1" applyProtection="1">
      <alignment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36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/>
    </xf>
    <xf numFmtId="0" fontId="22" fillId="0" borderId="0" xfId="39" applyFont="1" applyAlignment="1" applyProtection="1">
      <alignment horizontal="center"/>
      <protection/>
    </xf>
    <xf numFmtId="0" fontId="12" fillId="0" borderId="10" xfId="35" applyFont="1" applyBorder="1" applyAlignment="1" applyProtection="1">
      <alignment horizontal="center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1" fontId="21" fillId="0" borderId="0" xfId="39" applyNumberFormat="1" applyFont="1" applyProtection="1">
      <alignment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0" fontId="12" fillId="0" borderId="10" xfId="35" applyFont="1" applyBorder="1" applyProtection="1">
      <alignment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1" fontId="12" fillId="34" borderId="16" xfId="42" applyNumberFormat="1" applyFont="1" applyFill="1" applyBorder="1" applyAlignment="1" applyProtection="1">
      <alignment vertical="center"/>
      <protection locked="0"/>
    </xf>
    <xf numFmtId="0" fontId="12" fillId="0" borderId="10" xfId="42" applyFont="1" applyBorder="1" applyAlignment="1" applyProtection="1">
      <alignment vertical="center" wrapText="1"/>
      <protection/>
    </xf>
    <xf numFmtId="49" fontId="14" fillId="0" borderId="10" xfId="42" applyNumberFormat="1" applyFont="1" applyBorder="1" applyAlignment="1" applyProtection="1">
      <alignment horizontal="centerContinuous" wrapText="1"/>
      <protection/>
    </xf>
    <xf numFmtId="0" fontId="11" fillId="0" borderId="0" xfId="42" applyFont="1" applyProtection="1">
      <alignment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1" fontId="11" fillId="0" borderId="0" xfId="42" applyNumberFormat="1" applyFont="1" applyBorder="1">
      <alignment/>
      <protection/>
    </xf>
    <xf numFmtId="1" fontId="11" fillId="0" borderId="0" xfId="42" applyNumberFormat="1" applyFont="1">
      <alignment/>
      <protection/>
    </xf>
    <xf numFmtId="0" fontId="13" fillId="0" borderId="0" xfId="41" applyFont="1" applyBorder="1" applyAlignment="1" applyProtection="1">
      <alignment wrapText="1"/>
      <protection/>
    </xf>
    <xf numFmtId="0" fontId="13" fillId="0" borderId="0" xfId="41" applyFont="1" applyAlignment="1" applyProtection="1">
      <alignment wrapText="1"/>
      <protection/>
    </xf>
    <xf numFmtId="0" fontId="11" fillId="0" borderId="0" xfId="41" applyFont="1" applyAlignment="1" applyProtection="1">
      <alignment wrapText="1"/>
      <protection/>
    </xf>
    <xf numFmtId="1" fontId="13" fillId="34" borderId="10" xfId="41" applyNumberFormat="1" applyFont="1" applyFill="1" applyBorder="1" applyAlignment="1" applyProtection="1">
      <alignment wrapText="1"/>
      <protection locked="0"/>
    </xf>
    <xf numFmtId="1" fontId="13" fillId="0" borderId="0" xfId="41" applyNumberFormat="1" applyFont="1" applyAlignment="1" applyProtection="1">
      <alignment wrapText="1"/>
      <protection/>
    </xf>
    <xf numFmtId="1" fontId="11" fillId="0" borderId="0" xfId="41" applyNumberFormat="1" applyFont="1" applyAlignment="1" applyProtection="1">
      <alignment wrapText="1"/>
      <protection/>
    </xf>
    <xf numFmtId="0" fontId="13" fillId="0" borderId="0" xfId="43" applyFont="1" applyBorder="1" applyProtection="1">
      <alignment/>
      <protection/>
    </xf>
    <xf numFmtId="0" fontId="11" fillId="0" borderId="0" xfId="43" applyFont="1" applyProtection="1">
      <alignment/>
      <protection/>
    </xf>
    <xf numFmtId="0" fontId="12" fillId="0" borderId="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left" vertical="center" wrapText="1"/>
      <protection/>
    </xf>
    <xf numFmtId="0" fontId="12" fillId="0" borderId="0" xfId="43" applyFont="1" applyBorder="1" applyAlignment="1">
      <alignment horizontal="left" vertical="top" wrapText="1"/>
      <protection/>
    </xf>
    <xf numFmtId="0" fontId="13" fillId="0" borderId="0" xfId="35" applyFont="1" applyAlignment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12" xfId="36" applyFont="1" applyBorder="1" applyAlignment="1" applyProtection="1">
      <alignment horizontal="centerContinuous" vertical="center" wrapText="1"/>
      <protection/>
    </xf>
    <xf numFmtId="0" fontId="12" fillId="0" borderId="14" xfId="36" applyFont="1" applyBorder="1" applyAlignment="1" applyProtection="1">
      <alignment horizontal="centerContinuous" vertical="center" wrapText="1"/>
      <protection/>
    </xf>
    <xf numFmtId="0" fontId="12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178" fontId="12" fillId="0" borderId="10" xfId="51" applyFont="1" applyBorder="1" applyAlignment="1" applyProtection="1">
      <alignment horizontal="centerContinuous" vertical="center" wrapText="1"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0" fontId="10" fillId="0" borderId="0" xfId="40" applyFont="1" applyAlignment="1">
      <alignment horizontal="left" vertical="top" wrapText="1"/>
      <protection/>
    </xf>
    <xf numFmtId="0" fontId="10" fillId="0" borderId="0" xfId="40" applyFont="1" applyAlignment="1">
      <alignment vertical="top" wrapText="1"/>
      <protection/>
    </xf>
    <xf numFmtId="0" fontId="10" fillId="0" borderId="0" xfId="40" applyFont="1" applyAlignment="1">
      <alignment vertical="top"/>
      <protection/>
    </xf>
    <xf numFmtId="0" fontId="5" fillId="0" borderId="0" xfId="40" applyFont="1" applyAlignment="1">
      <alignment vertical="top"/>
      <protection/>
    </xf>
    <xf numFmtId="0" fontId="8" fillId="0" borderId="0" xfId="40" applyFont="1" applyBorder="1" applyAlignment="1" applyProtection="1">
      <alignment vertical="top" wrapText="1"/>
      <protection locked="0"/>
    </xf>
    <xf numFmtId="1" fontId="10" fillId="34" borderId="12" xfId="40" applyNumberFormat="1" applyFont="1" applyFill="1" applyBorder="1" applyAlignment="1" applyProtection="1">
      <alignment vertical="top" wrapText="1"/>
      <protection locked="0"/>
    </xf>
    <xf numFmtId="1" fontId="10" fillId="34" borderId="17" xfId="40" applyNumberFormat="1" applyFont="1" applyFill="1" applyBorder="1" applyAlignment="1" applyProtection="1">
      <alignment vertical="top" wrapText="1"/>
      <protection locked="0"/>
    </xf>
    <xf numFmtId="1" fontId="10" fillId="36" borderId="17" xfId="40" applyNumberFormat="1" applyFont="1" applyFill="1" applyBorder="1" applyAlignment="1" applyProtection="1">
      <alignment vertical="top" wrapText="1"/>
      <protection locked="0"/>
    </xf>
    <xf numFmtId="1" fontId="10" fillId="0" borderId="17" xfId="40" applyNumberFormat="1" applyFont="1" applyBorder="1" applyAlignment="1" applyProtection="1">
      <alignment vertical="top" wrapText="1"/>
      <protection/>
    </xf>
    <xf numFmtId="1" fontId="10" fillId="0" borderId="12" xfId="40" applyNumberFormat="1" applyFont="1" applyBorder="1" applyAlignment="1" applyProtection="1">
      <alignment vertical="top" wrapText="1"/>
      <protection/>
    </xf>
    <xf numFmtId="1" fontId="10" fillId="0" borderId="17" xfId="40" applyNumberFormat="1" applyFont="1" applyFill="1" applyBorder="1" applyAlignment="1" applyProtection="1">
      <alignment vertical="top" wrapText="1"/>
      <protection/>
    </xf>
    <xf numFmtId="1" fontId="5" fillId="0" borderId="0" xfId="40" applyNumberFormat="1" applyFont="1" applyAlignment="1">
      <alignment vertical="top"/>
      <protection/>
    </xf>
    <xf numFmtId="1" fontId="10" fillId="35" borderId="17" xfId="40" applyNumberFormat="1" applyFont="1" applyFill="1" applyBorder="1" applyAlignment="1" applyProtection="1">
      <alignment vertical="top" wrapText="1"/>
      <protection locked="0"/>
    </xf>
    <xf numFmtId="1" fontId="10" fillId="0" borderId="18" xfId="40" applyNumberFormat="1" applyFont="1" applyBorder="1" applyAlignment="1" applyProtection="1">
      <alignment vertical="top" wrapText="1"/>
      <protection/>
    </xf>
    <xf numFmtId="1" fontId="10" fillId="36" borderId="19" xfId="40" applyNumberFormat="1" applyFont="1" applyFill="1" applyBorder="1" applyAlignment="1" applyProtection="1">
      <alignment vertical="top" wrapText="1"/>
      <protection locked="0"/>
    </xf>
    <xf numFmtId="1" fontId="10" fillId="0" borderId="20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40" applyNumberFormat="1" applyFont="1" applyBorder="1" applyAlignment="1" applyProtection="1">
      <alignment vertical="top" wrapText="1"/>
      <protection/>
    </xf>
    <xf numFmtId="1" fontId="10" fillId="0" borderId="22" xfId="40" applyNumberFormat="1" applyFont="1" applyBorder="1" applyAlignment="1" applyProtection="1">
      <alignment vertical="top" wrapText="1"/>
      <protection/>
    </xf>
    <xf numFmtId="0" fontId="8" fillId="0" borderId="0" xfId="40" applyFont="1" applyBorder="1" applyAlignment="1">
      <alignment vertical="top" wrapText="1"/>
      <protection/>
    </xf>
    <xf numFmtId="49" fontId="8" fillId="0" borderId="0" xfId="40" applyNumberFormat="1" applyFont="1" applyBorder="1" applyAlignment="1">
      <alignment vertical="top" wrapText="1"/>
      <protection/>
    </xf>
    <xf numFmtId="1" fontId="10" fillId="0" borderId="0" xfId="40" applyNumberFormat="1" applyFont="1" applyBorder="1" applyAlignment="1">
      <alignment vertical="top" wrapText="1"/>
      <protection/>
    </xf>
    <xf numFmtId="0" fontId="5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vertical="top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5" fillId="0" borderId="0" xfId="40" applyFont="1" applyAlignment="1" applyProtection="1">
      <alignment vertical="top"/>
      <protection locked="0"/>
    </xf>
    <xf numFmtId="1" fontId="5" fillId="0" borderId="0" xfId="40" applyNumberFormat="1" applyFont="1" applyAlignment="1" applyProtection="1">
      <alignment vertical="top" wrapText="1"/>
      <protection locked="0"/>
    </xf>
    <xf numFmtId="0" fontId="12" fillId="0" borderId="13" xfId="43" applyFont="1" applyBorder="1" applyAlignment="1">
      <alignment horizontal="centerContinuous" vertical="center" wrapText="1"/>
      <protection/>
    </xf>
    <xf numFmtId="0" fontId="12" fillId="0" borderId="15" xfId="43" applyFont="1" applyBorder="1" applyAlignment="1">
      <alignment horizontal="centerContinuous" vertical="center" wrapText="1"/>
      <protection/>
    </xf>
    <xf numFmtId="0" fontId="12" fillId="0" borderId="11" xfId="43" applyFont="1" applyBorder="1" applyAlignment="1">
      <alignment horizontal="centerContinuous" vertical="center" wrapText="1"/>
      <protection/>
    </xf>
    <xf numFmtId="0" fontId="12" fillId="33" borderId="13" xfId="43" applyFont="1" applyFill="1" applyBorder="1" applyAlignment="1">
      <alignment horizontal="centerContinuous" vertical="center" wrapText="1"/>
      <protection/>
    </xf>
    <xf numFmtId="0" fontId="12" fillId="33" borderId="11" xfId="43" applyFont="1" applyFill="1" applyBorder="1" applyAlignment="1">
      <alignment horizontal="centerContinuous" vertical="center" wrapText="1"/>
      <protection/>
    </xf>
    <xf numFmtId="1" fontId="13" fillId="33" borderId="12" xfId="43" applyNumberFormat="1" applyFont="1" applyFill="1" applyBorder="1" applyAlignment="1" applyProtection="1">
      <alignment vertical="center"/>
      <protection locked="0"/>
    </xf>
    <xf numFmtId="1" fontId="13" fillId="33" borderId="14" xfId="43" applyNumberFormat="1" applyFont="1" applyFill="1" applyBorder="1" applyAlignment="1" applyProtection="1">
      <alignment vertical="center"/>
      <protection locked="0"/>
    </xf>
    <xf numFmtId="1" fontId="13" fillId="33" borderId="16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0" fontId="12" fillId="0" borderId="13" xfId="43" applyFont="1" applyBorder="1" applyAlignment="1">
      <alignment horizontal="left" vertical="center" wrapText="1"/>
      <protection/>
    </xf>
    <xf numFmtId="1" fontId="15" fillId="34" borderId="10" xfId="38" applyNumberFormat="1" applyFont="1" applyFill="1" applyBorder="1" applyAlignment="1" applyProtection="1">
      <alignment vertical="center" wrapText="1"/>
      <protection locked="0"/>
    </xf>
    <xf numFmtId="1" fontId="13" fillId="0" borderId="10" xfId="38" applyNumberFormat="1" applyFont="1" applyBorder="1" applyAlignment="1" applyProtection="1">
      <alignment vertical="center" wrapText="1"/>
      <protection/>
    </xf>
    <xf numFmtId="1" fontId="13" fillId="34" borderId="10" xfId="38" applyNumberFormat="1" applyFont="1" applyFill="1" applyBorder="1" applyAlignment="1" applyProtection="1">
      <alignment vertical="center" wrapText="1"/>
      <protection locked="0"/>
    </xf>
    <xf numFmtId="0" fontId="15" fillId="0" borderId="13" xfId="38" applyFont="1" applyBorder="1" applyAlignment="1" applyProtection="1">
      <alignment vertical="center" wrapText="1"/>
      <protection/>
    </xf>
    <xf numFmtId="1" fontId="13" fillId="33" borderId="14" xfId="38" applyNumberFormat="1" applyFont="1" applyFill="1" applyBorder="1" applyAlignment="1" applyProtection="1">
      <alignment vertical="center" wrapText="1"/>
      <protection/>
    </xf>
    <xf numFmtId="0" fontId="13" fillId="0" borderId="11" xfId="38" applyFont="1" applyBorder="1" applyAlignment="1" applyProtection="1">
      <alignment vertical="center" wrapText="1"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vertical="center" wrapText="1"/>
      <protection/>
    </xf>
    <xf numFmtId="0" fontId="21" fillId="0" borderId="0" xfId="39" applyFont="1" applyAlignment="1">
      <alignment/>
      <protection/>
    </xf>
    <xf numFmtId="1" fontId="13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12" xfId="43" applyNumberFormat="1" applyFont="1" applyFill="1" applyBorder="1" applyAlignment="1" applyProtection="1">
      <alignment vertical="center"/>
      <protection locked="0"/>
    </xf>
    <xf numFmtId="3" fontId="13" fillId="0" borderId="0" xfId="43" applyNumberFormat="1" applyFont="1" applyBorder="1" applyProtection="1">
      <alignment/>
      <protection/>
    </xf>
    <xf numFmtId="0" fontId="12" fillId="0" borderId="12" xfId="43" applyFont="1" applyBorder="1" applyAlignment="1">
      <alignment horizontal="centerContinuous" vertical="center" wrapText="1"/>
      <protection/>
    </xf>
    <xf numFmtId="0" fontId="12" fillId="0" borderId="16" xfId="43" applyFont="1" applyBorder="1" applyAlignment="1">
      <alignment horizontal="centerContinuous" vertical="center" wrapText="1"/>
      <protection/>
    </xf>
    <xf numFmtId="0" fontId="12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43" applyFont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/>
      <protection/>
    </xf>
    <xf numFmtId="0" fontId="12" fillId="0" borderId="23" xfId="43" applyFont="1" applyBorder="1" applyAlignment="1">
      <alignment horizontal="centerContinuous" vertical="center" wrapText="1"/>
      <protection/>
    </xf>
    <xf numFmtId="0" fontId="12" fillId="33" borderId="15" xfId="43" applyFont="1" applyFill="1" applyBorder="1" applyAlignment="1">
      <alignment horizontal="center" vertical="center" wrapText="1"/>
      <protection/>
    </xf>
    <xf numFmtId="0" fontId="12" fillId="0" borderId="18" xfId="43" applyFont="1" applyBorder="1" applyAlignment="1">
      <alignment horizontal="centerContinuous" vertical="center" wrapText="1"/>
      <protection/>
    </xf>
    <xf numFmtId="0" fontId="12" fillId="0" borderId="19" xfId="43" applyFont="1" applyBorder="1" applyAlignment="1">
      <alignment horizontal="center" vertical="center" wrapText="1"/>
      <protection/>
    </xf>
    <xf numFmtId="0" fontId="12" fillId="0" borderId="24" xfId="43" applyFont="1" applyBorder="1" applyAlignment="1">
      <alignment horizontal="centerContinuous" vertical="center" wrapText="1"/>
      <protection/>
    </xf>
    <xf numFmtId="0" fontId="12" fillId="0" borderId="25" xfId="43" applyFont="1" applyBorder="1" applyAlignment="1">
      <alignment horizontal="centerContinuous" vertical="center" wrapText="1"/>
      <protection/>
    </xf>
    <xf numFmtId="49" fontId="12" fillId="0" borderId="18" xfId="43" applyNumberFormat="1" applyFont="1" applyBorder="1" applyAlignment="1">
      <alignment horizontal="centerContinuous" vertical="center" wrapText="1"/>
      <protection/>
    </xf>
    <xf numFmtId="49" fontId="12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center" vertical="top" wrapText="1"/>
      <protection locked="0"/>
    </xf>
    <xf numFmtId="0" fontId="10" fillId="0" borderId="0" xfId="40" applyFont="1" applyAlignment="1" applyProtection="1">
      <alignment horizontal="left" vertical="top"/>
      <protection locked="0"/>
    </xf>
    <xf numFmtId="0" fontId="8" fillId="0" borderId="0" xfId="40" applyFont="1" applyBorder="1" applyAlignment="1" applyProtection="1">
      <alignment horizontal="center" vertical="top"/>
      <protection locked="0"/>
    </xf>
    <xf numFmtId="0" fontId="8" fillId="0" borderId="0" xfId="41" applyFont="1" applyAlignment="1" applyProtection="1">
      <alignment wrapText="1"/>
      <protection locked="0"/>
    </xf>
    <xf numFmtId="0" fontId="8" fillId="0" borderId="26" xfId="40" applyFont="1" applyBorder="1" applyAlignment="1" applyProtection="1">
      <alignment horizontal="center" vertical="center"/>
      <protection/>
    </xf>
    <xf numFmtId="0" fontId="8" fillId="0" borderId="27" xfId="40" applyFont="1" applyBorder="1" applyAlignment="1" applyProtection="1">
      <alignment horizontal="center" vertical="top" wrapText="1"/>
      <protection/>
    </xf>
    <xf numFmtId="14" fontId="8" fillId="0" borderId="27" xfId="40" applyNumberFormat="1" applyFont="1" applyBorder="1" applyAlignment="1" applyProtection="1">
      <alignment horizontal="center" vertical="top" wrapText="1"/>
      <protection/>
    </xf>
    <xf numFmtId="49" fontId="8" fillId="0" borderId="27" xfId="40" applyNumberFormat="1" applyFont="1" applyBorder="1" applyAlignment="1" applyProtection="1">
      <alignment horizontal="center" vertical="center" wrapText="1"/>
      <protection/>
    </xf>
    <xf numFmtId="14" fontId="8" fillId="0" borderId="28" xfId="40" applyNumberFormat="1" applyFont="1" applyBorder="1" applyAlignment="1" applyProtection="1">
      <alignment horizontal="center" vertical="top" wrapText="1"/>
      <protection/>
    </xf>
    <xf numFmtId="0" fontId="8" fillId="0" borderId="29" xfId="40" applyFont="1" applyBorder="1" applyAlignment="1" applyProtection="1">
      <alignment horizontal="center" vertical="center" wrapText="1"/>
      <protection/>
    </xf>
    <xf numFmtId="0" fontId="8" fillId="0" borderId="10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right" vertical="top" wrapText="1"/>
      <protection/>
    </xf>
    <xf numFmtId="0" fontId="10" fillId="0" borderId="10" xfId="40" applyFont="1" applyBorder="1" applyAlignment="1" applyProtection="1">
      <alignment vertical="top" wrapText="1"/>
      <protection/>
    </xf>
    <xf numFmtId="0" fontId="10" fillId="0" borderId="12" xfId="40" applyFont="1" applyBorder="1" applyAlignment="1" applyProtection="1">
      <alignment vertical="top" wrapText="1"/>
      <protection/>
    </xf>
    <xf numFmtId="49" fontId="8" fillId="33" borderId="18" xfId="40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40" applyFont="1" applyFill="1" applyBorder="1" applyAlignment="1" applyProtection="1">
      <alignment vertical="top" wrapText="1"/>
      <protection/>
    </xf>
    <xf numFmtId="0" fontId="10" fillId="0" borderId="10" xfId="40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9" fillId="0" borderId="12" xfId="40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49" fontId="6" fillId="0" borderId="10" xfId="40" applyNumberFormat="1" applyFont="1" applyFill="1" applyBorder="1" applyAlignment="1" applyProtection="1">
      <alignment horizontal="right" vertical="top" wrapText="1"/>
      <protection/>
    </xf>
    <xf numFmtId="1" fontId="26" fillId="37" borderId="10" xfId="40" applyNumberFormat="1" applyFont="1" applyFill="1" applyBorder="1" applyAlignment="1" applyProtection="1">
      <alignment vertical="top" wrapText="1"/>
      <protection/>
    </xf>
    <xf numFmtId="1" fontId="10" fillId="0" borderId="10" xfId="40" applyNumberFormat="1" applyFont="1" applyBorder="1" applyAlignment="1" applyProtection="1">
      <alignment vertical="top" wrapText="1"/>
      <protection/>
    </xf>
    <xf numFmtId="1" fontId="26" fillId="37" borderId="10" xfId="40" applyNumberFormat="1" applyFont="1" applyFill="1" applyBorder="1" applyAlignment="1" applyProtection="1">
      <alignment vertical="top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1" fontId="8" fillId="0" borderId="18" xfId="40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40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40" applyNumberFormat="1" applyFont="1" applyFill="1" applyBorder="1" applyAlignment="1" applyProtection="1">
      <alignment vertical="top"/>
      <protection/>
    </xf>
    <xf numFmtId="0" fontId="26" fillId="37" borderId="29" xfId="40" applyNumberFormat="1" applyFont="1" applyFill="1" applyBorder="1" applyAlignment="1" applyProtection="1">
      <alignment vertical="top" wrapText="1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3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1" fontId="10" fillId="0" borderId="30" xfId="40" applyNumberFormat="1" applyFont="1" applyBorder="1" applyAlignment="1" applyProtection="1">
      <alignment vertical="top" wrapText="1"/>
      <protection/>
    </xf>
    <xf numFmtId="1" fontId="10" fillId="0" borderId="31" xfId="40" applyNumberFormat="1" applyFont="1" applyBorder="1" applyAlignment="1" applyProtection="1">
      <alignment vertical="top" wrapText="1"/>
      <protection/>
    </xf>
    <xf numFmtId="1" fontId="5" fillId="0" borderId="23" xfId="40" applyNumberFormat="1" applyFont="1" applyBorder="1" applyAlignment="1" applyProtection="1">
      <alignment horizontal="right" vertical="top" wrapText="1"/>
      <protection/>
    </xf>
    <xf numFmtId="1" fontId="10" fillId="0" borderId="32" xfId="40" applyNumberFormat="1" applyFont="1" applyBorder="1" applyAlignment="1" applyProtection="1">
      <alignment vertical="top" wrapText="1"/>
      <protection/>
    </xf>
    <xf numFmtId="1" fontId="10" fillId="0" borderId="33" xfId="40" applyNumberFormat="1" applyFont="1" applyBorder="1" applyAlignment="1" applyProtection="1">
      <alignment vertical="top" wrapText="1"/>
      <protection/>
    </xf>
    <xf numFmtId="1" fontId="6" fillId="0" borderId="11" xfId="40" applyNumberFormat="1" applyFont="1" applyBorder="1" applyAlignment="1" applyProtection="1">
      <alignment horizontal="right" vertical="top" wrapText="1"/>
      <protection/>
    </xf>
    <xf numFmtId="1" fontId="6" fillId="33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49" fontId="4" fillId="0" borderId="36" xfId="40" applyNumberFormat="1" applyFont="1" applyBorder="1" applyAlignment="1" applyProtection="1">
      <alignment horizontal="right" vertical="top" wrapText="1"/>
      <protection/>
    </xf>
    <xf numFmtId="1" fontId="4" fillId="0" borderId="36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Alignment="1" applyProtection="1">
      <alignment vertical="top"/>
      <protection/>
    </xf>
    <xf numFmtId="1" fontId="5" fillId="0" borderId="0" xfId="40" applyNumberFormat="1" applyFont="1" applyAlignment="1" applyProtection="1">
      <alignment vertical="top"/>
      <protection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35" xfId="42" applyFont="1" applyBorder="1" applyAlignment="1" applyProtection="1">
      <alignment horizontal="centerContinuous"/>
      <protection locked="0"/>
    </xf>
    <xf numFmtId="0" fontId="13" fillId="0" borderId="0" xfId="42" applyFont="1" applyAlignment="1" applyProtection="1">
      <alignment horizontal="centerContinuous" wrapText="1"/>
      <protection locked="0"/>
    </xf>
    <xf numFmtId="0" fontId="11" fillId="0" borderId="0" xfId="42" applyFont="1" applyAlignment="1" applyProtection="1">
      <alignment horizontal="centerContinuous" wrapText="1"/>
      <protection locked="0"/>
    </xf>
    <xf numFmtId="0" fontId="11" fillId="0" borderId="0" xfId="42" applyFont="1" applyProtection="1">
      <alignment/>
      <protection locked="0"/>
    </xf>
    <xf numFmtId="0" fontId="7" fillId="0" borderId="0" xfId="40" applyFont="1" applyAlignment="1" applyProtection="1">
      <alignment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14" fillId="0" borderId="0" xfId="42" applyFont="1" applyAlignment="1" applyProtection="1">
      <alignment horizontal="right"/>
      <protection locked="0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2" fillId="0" borderId="12" xfId="42" applyFont="1" applyBorder="1" applyAlignment="1" applyProtection="1">
      <alignment horizontal="center" vertical="center" wrapText="1"/>
      <protection/>
    </xf>
    <xf numFmtId="0" fontId="12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wrapText="1"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3" fillId="0" borderId="10" xfId="42" applyFont="1" applyFill="1" applyBorder="1" applyProtection="1">
      <alignment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horizontal="center" vertical="center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center" wrapText="1"/>
      <protection/>
    </xf>
    <xf numFmtId="0" fontId="16" fillId="0" borderId="10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3" fontId="15" fillId="0" borderId="10" xfId="42" applyNumberFormat="1" applyFont="1" applyBorder="1" applyAlignment="1" applyProtection="1">
      <alignment horizontal="center" vertical="center"/>
      <protection/>
    </xf>
    <xf numFmtId="0" fontId="13" fillId="0" borderId="10" xfId="42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15" fillId="0" borderId="16" xfId="42" applyFont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left" vertical="center" wrapText="1"/>
      <protection/>
    </xf>
    <xf numFmtId="0" fontId="15" fillId="0" borderId="16" xfId="42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left"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3" fillId="0" borderId="29" xfId="42" applyFont="1" applyBorder="1" applyAlignment="1" applyProtection="1">
      <alignment vertical="center" wrapText="1"/>
      <protection/>
    </xf>
    <xf numFmtId="49" fontId="13" fillId="0" borderId="16" xfId="42" applyNumberFormat="1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Continuous" wrapText="1"/>
      <protection/>
    </xf>
    <xf numFmtId="0" fontId="13" fillId="0" borderId="14" xfId="42" applyFont="1" applyBorder="1" applyAlignment="1" applyProtection="1">
      <alignment vertical="center" wrapText="1"/>
      <protection/>
    </xf>
    <xf numFmtId="0" fontId="12" fillId="0" borderId="12" xfId="42" applyFont="1" applyBorder="1" applyAlignment="1" applyProtection="1">
      <alignment vertical="center" wrapText="1"/>
      <protection/>
    </xf>
    <xf numFmtId="0" fontId="18" fillId="0" borderId="10" xfId="42" applyFont="1" applyBorder="1" applyAlignment="1" applyProtection="1">
      <alignment vertical="center" wrapText="1"/>
      <protection/>
    </xf>
    <xf numFmtId="0" fontId="13" fillId="0" borderId="0" xfId="42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2" applyNumberFormat="1" applyFont="1" applyBorder="1" applyAlignment="1" applyProtection="1">
      <alignment vertical="center"/>
      <protection/>
    </xf>
    <xf numFmtId="1" fontId="11" fillId="0" borderId="10" xfId="42" applyNumberFormat="1" applyFont="1" applyBorder="1" applyProtection="1">
      <alignment/>
      <protection/>
    </xf>
    <xf numFmtId="1" fontId="10" fillId="38" borderId="17" xfId="40" applyNumberFormat="1" applyFont="1" applyFill="1" applyBorder="1" applyAlignment="1" applyProtection="1">
      <alignment vertical="top" wrapText="1"/>
      <protection locked="0"/>
    </xf>
    <xf numFmtId="1" fontId="10" fillId="38" borderId="12" xfId="40" applyNumberFormat="1" applyFont="1" applyFill="1" applyBorder="1" applyAlignment="1" applyProtection="1">
      <alignment vertical="top" wrapText="1"/>
      <protection locked="0"/>
    </xf>
    <xf numFmtId="0" fontId="13" fillId="0" borderId="0" xfId="41" applyFont="1" applyAlignment="1" applyProtection="1">
      <alignment wrapText="1"/>
      <protection locked="0"/>
    </xf>
    <xf numFmtId="0" fontId="13" fillId="0" borderId="0" xfId="41" applyFont="1" applyFill="1" applyAlignment="1" applyProtection="1">
      <alignment wrapText="1"/>
      <protection locked="0"/>
    </xf>
    <xf numFmtId="0" fontId="12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0" xfId="41" applyFont="1" applyFill="1" applyBorder="1" applyAlignment="1" applyProtection="1">
      <alignment horizontal="centerContinuous" vertical="center" wrapText="1"/>
      <protection locked="0"/>
    </xf>
    <xf numFmtId="0" fontId="7" fillId="0" borderId="0" xfId="40" applyFont="1" applyFill="1" applyAlignment="1" applyProtection="1">
      <alignment vertical="top"/>
      <protection locked="0"/>
    </xf>
    <xf numFmtId="0" fontId="7" fillId="0" borderId="0" xfId="40" applyFont="1" applyFill="1" applyAlignment="1" applyProtection="1">
      <alignment vertical="top" wrapText="1"/>
      <protection locked="0"/>
    </xf>
    <xf numFmtId="0" fontId="12" fillId="0" borderId="0" xfId="41" applyFont="1" applyFill="1" applyBorder="1" applyAlignment="1" applyProtection="1">
      <alignment horizontal="right" vertical="center" wrapText="1"/>
      <protection locked="0"/>
    </xf>
    <xf numFmtId="1" fontId="13" fillId="0" borderId="0" xfId="41" applyNumberFormat="1" applyFont="1" applyBorder="1" applyAlignment="1" applyProtection="1">
      <alignment wrapText="1"/>
      <protection/>
    </xf>
    <xf numFmtId="0" fontId="13" fillId="0" borderId="0" xfId="41" applyFont="1" applyAlignment="1" applyProtection="1">
      <alignment horizontal="centerContinuous" wrapText="1"/>
      <protection/>
    </xf>
    <xf numFmtId="0" fontId="13" fillId="0" borderId="0" xfId="41" applyFont="1" applyAlignment="1" applyProtection="1">
      <alignment horizontal="center" wrapText="1"/>
      <protection/>
    </xf>
    <xf numFmtId="0" fontId="12" fillId="0" borderId="0" xfId="41" applyFont="1" applyAlignment="1" applyProtection="1">
      <alignment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14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0" xfId="41" applyFont="1" applyBorder="1" applyAlignment="1" applyProtection="1">
      <alignment horizont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0" fontId="13" fillId="0" borderId="10" xfId="4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3" fillId="0" borderId="10" xfId="41" applyNumberFormat="1" applyFont="1" applyFill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right"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3" fillId="0" borderId="10" xfId="41" applyNumberFormat="1" applyFont="1" applyFill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3" fillId="0" borderId="0" xfId="41" applyNumberFormat="1" applyFont="1" applyBorder="1" applyAlignment="1" applyProtection="1">
      <alignment wrapText="1"/>
      <protection/>
    </xf>
    <xf numFmtId="1" fontId="13" fillId="0" borderId="0" xfId="41" applyNumberFormat="1" applyFont="1" applyFill="1" applyBorder="1" applyAlignment="1" applyProtection="1">
      <alignment wrapText="1"/>
      <protection/>
    </xf>
    <xf numFmtId="0" fontId="11" fillId="0" borderId="0" xfId="41" applyFont="1" applyFill="1" applyAlignment="1" applyProtection="1">
      <alignment wrapText="1"/>
      <protection/>
    </xf>
    <xf numFmtId="0" fontId="12" fillId="0" borderId="0" xfId="41" applyFont="1" applyAlignment="1" applyProtection="1">
      <alignment horizontal="center"/>
      <protection/>
    </xf>
    <xf numFmtId="1" fontId="13" fillId="0" borderId="10" xfId="43" applyNumberFormat="1" applyFont="1" applyFill="1" applyBorder="1" applyAlignment="1" applyProtection="1">
      <alignment vertical="center"/>
      <protection/>
    </xf>
    <xf numFmtId="1" fontId="13" fillId="0" borderId="12" xfId="43" applyNumberFormat="1" applyFont="1" applyFill="1" applyBorder="1" applyAlignment="1" applyProtection="1">
      <alignment vertical="center"/>
      <protection/>
    </xf>
    <xf numFmtId="0" fontId="12" fillId="0" borderId="0" xfId="43" applyFont="1" applyBorder="1" applyAlignment="1" applyProtection="1">
      <alignment vertical="center" wrapText="1"/>
      <protection locked="0"/>
    </xf>
    <xf numFmtId="49" fontId="12" fillId="0" borderId="0" xfId="43" applyNumberFormat="1" applyFont="1" applyBorder="1" applyAlignment="1" applyProtection="1">
      <alignment horizontal="center" vertical="center" wrapText="1"/>
      <protection locked="0"/>
    </xf>
    <xf numFmtId="0" fontId="13" fillId="0" borderId="0" xfId="43" applyFont="1" applyBorder="1" applyProtection="1">
      <alignment/>
      <protection locked="0"/>
    </xf>
    <xf numFmtId="3" fontId="13" fillId="0" borderId="0" xfId="43" applyNumberFormat="1" applyFont="1" applyBorder="1" applyProtection="1">
      <alignment/>
      <protection locked="0"/>
    </xf>
    <xf numFmtId="0" fontId="11" fillId="0" borderId="0" xfId="43" applyFont="1" applyAlignment="1" applyProtection="1">
      <alignment wrapText="1"/>
      <protection locked="0"/>
    </xf>
    <xf numFmtId="49" fontId="11" fillId="0" borderId="0" xfId="43" applyNumberFormat="1" applyFont="1" applyAlignment="1" applyProtection="1">
      <alignment horizontal="center" wrapText="1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Border="1" applyProtection="1">
      <alignment/>
      <protection locked="0"/>
    </xf>
    <xf numFmtId="0" fontId="13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13" fillId="0" borderId="0" xfId="38" applyFont="1" applyProtection="1">
      <alignment/>
      <protection locked="0"/>
    </xf>
    <xf numFmtId="0" fontId="21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vertical="justify"/>
      <protection locked="0"/>
    </xf>
    <xf numFmtId="0" fontId="12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21" fillId="0" borderId="0" xfId="39" applyFont="1" applyAlignment="1" applyProtection="1">
      <alignment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3" borderId="10" xfId="38" applyNumberFormat="1" applyFont="1" applyFill="1" applyBorder="1" applyAlignment="1" applyProtection="1">
      <alignment vertical="justify" wrapText="1"/>
      <protection/>
    </xf>
    <xf numFmtId="0" fontId="13" fillId="33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0" fontId="13" fillId="0" borderId="10" xfId="38" applyFont="1" applyBorder="1" applyAlignment="1" applyProtection="1">
      <alignment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3" xfId="38" applyNumberFormat="1" applyFont="1" applyBorder="1" applyAlignment="1" applyProtection="1">
      <alignment horizontal="center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3" borderId="12" xfId="38" applyNumberFormat="1" applyFont="1" applyFill="1" applyBorder="1" applyAlignment="1" applyProtection="1">
      <alignment horizontal="center" vertical="center" wrapText="1"/>
      <protection/>
    </xf>
    <xf numFmtId="0" fontId="23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1" fontId="13" fillId="33" borderId="16" xfId="38" applyNumberFormat="1" applyFont="1" applyFill="1" applyBorder="1" applyAlignment="1" applyProtection="1">
      <alignment horizontal="center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0" fontId="13" fillId="0" borderId="0" xfId="35" applyFont="1" applyProtection="1">
      <alignment/>
      <protection locked="0"/>
    </xf>
    <xf numFmtId="49" fontId="13" fillId="0" borderId="0" xfId="39" applyNumberFormat="1" applyFont="1" applyProtection="1">
      <alignment/>
      <protection locked="0"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3" xfId="35" applyNumberFormat="1" applyFont="1" applyBorder="1" applyAlignment="1" applyProtection="1">
      <alignment horizontal="center" vertical="center" wrapText="1"/>
      <protection/>
    </xf>
    <xf numFmtId="1" fontId="12" fillId="0" borderId="16" xfId="35" applyNumberFormat="1" applyFont="1" applyBorder="1" applyAlignment="1" applyProtection="1">
      <alignment horizontal="centerContinuous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6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49" fontId="23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Alignment="1" applyProtection="1">
      <alignment horizontal="center" vertical="center"/>
      <protection locked="0"/>
    </xf>
    <xf numFmtId="49" fontId="12" fillId="0" borderId="0" xfId="35" applyNumberFormat="1" applyFont="1" applyAlignment="1" applyProtection="1">
      <alignment horizontal="center" vertical="center"/>
      <protection locked="0"/>
    </xf>
    <xf numFmtId="1" fontId="12" fillId="0" borderId="0" xfId="35" applyNumberFormat="1" applyFont="1" applyAlignment="1" applyProtection="1">
      <alignment horizontal="center" vertical="center"/>
      <protection locked="0"/>
    </xf>
    <xf numFmtId="1" fontId="21" fillId="0" borderId="0" xfId="39" applyNumberFormat="1" applyFont="1" applyProtection="1">
      <alignment/>
      <protection locked="0"/>
    </xf>
    <xf numFmtId="1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8" applyNumberFormat="1" applyFont="1" applyBorder="1" applyAlignment="1" applyProtection="1">
      <alignment vertical="justify" wrapText="1"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49" fontId="21" fillId="0" borderId="0" xfId="39" applyNumberFormat="1" applyFont="1" applyProtection="1">
      <alignment/>
      <protection locked="0"/>
    </xf>
    <xf numFmtId="0" fontId="12" fillId="0" borderId="0" xfId="36" applyFont="1" applyProtection="1">
      <alignment/>
      <protection locked="0"/>
    </xf>
    <xf numFmtId="0" fontId="12" fillId="0" borderId="0" xfId="38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12" fillId="0" borderId="0" xfId="42" applyFont="1" applyBorder="1" applyAlignment="1" applyProtection="1">
      <alignment wrapText="1"/>
      <protection locked="0"/>
    </xf>
    <xf numFmtId="1" fontId="13" fillId="0" borderId="0" xfId="42" applyNumberFormat="1" applyFont="1" applyBorder="1" applyProtection="1">
      <alignment/>
      <protection locked="0"/>
    </xf>
    <xf numFmtId="0" fontId="12" fillId="0" borderId="0" xfId="42" applyFont="1" applyBorder="1" applyAlignment="1" applyProtection="1">
      <alignment horizontal="right" vertical="center" wrapText="1"/>
      <protection locked="0"/>
    </xf>
    <xf numFmtId="0" fontId="11" fillId="0" borderId="0" xfId="42" applyFont="1" applyBorder="1" applyAlignment="1" applyProtection="1">
      <alignment wrapText="1"/>
      <protection locked="0"/>
    </xf>
    <xf numFmtId="1" fontId="11" fillId="0" borderId="0" xfId="42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1" fontId="11" fillId="0" borderId="0" xfId="42" applyNumberFormat="1" applyFont="1" applyProtection="1">
      <alignment/>
      <protection locked="0"/>
    </xf>
    <xf numFmtId="0" fontId="19" fillId="0" borderId="0" xfId="42" applyFont="1" applyBorder="1" applyAlignment="1" applyProtection="1">
      <alignment vertical="center" wrapText="1"/>
      <protection locked="0"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0" fontId="10" fillId="0" borderId="0" xfId="40" applyFont="1" applyBorder="1" applyAlignment="1" applyProtection="1">
      <alignment vertical="top"/>
      <protection locked="0"/>
    </xf>
    <xf numFmtId="49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0" xfId="40" applyNumberFormat="1" applyFont="1" applyBorder="1" applyAlignment="1" applyProtection="1">
      <alignment vertical="top" wrapText="1"/>
      <protection locked="0"/>
    </xf>
    <xf numFmtId="1" fontId="13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0" xfId="41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40" applyFont="1" applyFill="1" applyAlignment="1" applyProtection="1">
      <alignment horizontal="right" vertical="top" wrapText="1"/>
      <protection locked="0"/>
    </xf>
    <xf numFmtId="0" fontId="11" fillId="0" borderId="0" xfId="41" applyFont="1" applyAlignment="1" applyProtection="1">
      <alignment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0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39" applyNumberFormat="1" applyFont="1" applyFill="1" applyBorder="1" applyAlignment="1" applyProtection="1">
      <alignment horizontal="center"/>
      <protection locked="0"/>
    </xf>
    <xf numFmtId="1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7" applyNumberFormat="1" applyFont="1" applyBorder="1" applyAlignment="1" applyProtection="1">
      <alignment horizontal="right" vertical="center" wrapText="1"/>
      <protection/>
    </xf>
    <xf numFmtId="1" fontId="5" fillId="0" borderId="10" xfId="37" applyNumberFormat="1" applyFont="1" applyFill="1" applyBorder="1" applyAlignment="1" applyProtection="1">
      <alignment horizontal="right" vertical="center" wrapText="1"/>
      <protection/>
    </xf>
    <xf numFmtId="0" fontId="25" fillId="37" borderId="10" xfId="40" applyFont="1" applyFill="1" applyBorder="1" applyAlignment="1" applyProtection="1">
      <alignment horizontal="lef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0" fontId="25" fillId="37" borderId="37" xfId="40" applyFont="1" applyFill="1" applyBorder="1" applyAlignment="1" applyProtection="1">
      <alignment horizontal="left"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25" fillId="37" borderId="38" xfId="40" applyFont="1" applyFill="1" applyBorder="1" applyAlignment="1" applyProtection="1">
      <alignment vertical="top" wrapText="1"/>
      <protection/>
    </xf>
    <xf numFmtId="49" fontId="25" fillId="37" borderId="36" xfId="40" applyNumberFormat="1" applyFont="1" applyFill="1" applyBorder="1" applyAlignment="1" applyProtection="1">
      <alignment vertical="center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0" borderId="0" xfId="37" applyNumberFormat="1" applyFont="1" applyAlignment="1" applyProtection="1">
      <alignment horizontal="center" vertical="center" wrapText="1"/>
      <protection locked="0"/>
    </xf>
    <xf numFmtId="0" fontId="0" fillId="0" borderId="0" xfId="38" applyFont="1" applyAlignment="1" applyProtection="1">
      <alignment horizontal="center"/>
      <protection locked="0"/>
    </xf>
    <xf numFmtId="0" fontId="4" fillId="0" borderId="0" xfId="37" applyFont="1" applyProtection="1">
      <alignment/>
      <protection locked="0"/>
    </xf>
    <xf numFmtId="49" fontId="4" fillId="0" borderId="0" xfId="37" applyNumberFormat="1" applyFont="1" applyProtection="1">
      <alignment/>
      <protection locked="0"/>
    </xf>
    <xf numFmtId="0" fontId="8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Border="1" applyAlignment="1" applyProtection="1">
      <alignment horizontal="left" wrapText="1"/>
      <protection locked="0"/>
    </xf>
    <xf numFmtId="0" fontId="13" fillId="0" borderId="10" xfId="38" applyFont="1" applyBorder="1" applyAlignment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34" borderId="10" xfId="38" applyNumberFormat="1" applyFont="1" applyFill="1" applyBorder="1" applyAlignment="1" applyProtection="1">
      <alignment vertical="center"/>
      <protection locked="0"/>
    </xf>
    <xf numFmtId="1" fontId="13" fillId="34" borderId="10" xfId="38" applyNumberFormat="1" applyFont="1" applyFill="1" applyBorder="1" applyAlignment="1" applyProtection="1">
      <alignment horizontal="center" vertical="center"/>
      <protection locked="0"/>
    </xf>
    <xf numFmtId="0" fontId="21" fillId="0" borderId="0" xfId="39" applyFont="1" applyAlignment="1" applyProtection="1">
      <alignment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3" fontId="12" fillId="0" borderId="16" xfId="42" applyNumberFormat="1" applyFont="1" applyFill="1" applyBorder="1" applyAlignment="1" applyProtection="1">
      <alignment vertical="center"/>
      <protection/>
    </xf>
    <xf numFmtId="0" fontId="28" fillId="0" borderId="10" xfId="34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42" applyFont="1" applyAlignment="1" applyProtection="1">
      <alignment wrapText="1"/>
      <protection locked="0"/>
    </xf>
    <xf numFmtId="0" fontId="21" fillId="0" borderId="0" xfId="39" applyFont="1" applyBorder="1" applyProtection="1">
      <alignment/>
      <protection locked="0"/>
    </xf>
    <xf numFmtId="2" fontId="29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29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30" fillId="34" borderId="10" xfId="37" applyNumberFormat="1" applyFont="1" applyFill="1" applyBorder="1" applyAlignment="1" applyProtection="1">
      <alignment horizontal="right" vertical="center" wrapText="1"/>
      <protection locked="0"/>
    </xf>
    <xf numFmtId="2" fontId="30" fillId="34" borderId="10" xfId="37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0" fontId="13" fillId="0" borderId="32" xfId="40" applyFont="1" applyBorder="1" applyAlignment="1" applyProtection="1">
      <alignment horizontal="left" vertical="top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49" fontId="12" fillId="0" borderId="32" xfId="40" applyNumberFormat="1" applyFont="1" applyBorder="1" applyAlignment="1" applyProtection="1">
      <alignment horizontal="left" vertical="top" wrapText="1"/>
      <protection locked="0"/>
    </xf>
    <xf numFmtId="0" fontId="12" fillId="0" borderId="0" xfId="43" applyFont="1" applyAlignment="1">
      <alignment horizontal="center" wrapText="1"/>
      <protection/>
    </xf>
    <xf numFmtId="0" fontId="12" fillId="0" borderId="0" xfId="43" applyFont="1" applyBorder="1" applyAlignment="1" applyProtection="1">
      <alignment horizontal="left"/>
      <protection locked="0"/>
    </xf>
    <xf numFmtId="0" fontId="10" fillId="0" borderId="0" xfId="43" applyFont="1" applyAlignment="1">
      <alignment horizontal="left"/>
      <protection/>
    </xf>
    <xf numFmtId="0" fontId="10" fillId="0" borderId="0" xfId="43" applyFont="1" applyAlignment="1" applyProtection="1">
      <alignment horizontal="left"/>
      <protection locked="0"/>
    </xf>
    <xf numFmtId="49" fontId="12" fillId="0" borderId="0" xfId="40" applyNumberFormat="1" applyFont="1" applyBorder="1" applyAlignment="1" applyProtection="1">
      <alignment horizontal="left" vertical="top" wrapText="1"/>
      <protection locked="0"/>
    </xf>
    <xf numFmtId="0" fontId="5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center"/>
      <protection locked="0"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0" fontId="12" fillId="0" borderId="18" xfId="38" applyFont="1" applyBorder="1" applyAlignment="1" applyProtection="1">
      <alignment horizontal="center" vertical="center" wrapText="1"/>
      <protection/>
    </xf>
    <xf numFmtId="0" fontId="12" fillId="0" borderId="24" xfId="38" applyFont="1" applyBorder="1" applyAlignment="1" applyProtection="1">
      <alignment horizontal="center" vertical="center" wrapText="1"/>
      <protection/>
    </xf>
    <xf numFmtId="0" fontId="12" fillId="0" borderId="23" xfId="38" applyFont="1" applyBorder="1" applyAlignment="1" applyProtection="1">
      <alignment horizontal="center" vertical="center" wrapText="1"/>
      <protection/>
    </xf>
    <xf numFmtId="0" fontId="12" fillId="0" borderId="25" xfId="38" applyFont="1" applyBorder="1" applyAlignment="1" applyProtection="1">
      <alignment horizontal="center" vertical="center" wrapText="1"/>
      <protection/>
    </xf>
    <xf numFmtId="49" fontId="12" fillId="0" borderId="13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0" xfId="38" applyFont="1" applyAlignment="1" applyProtection="1">
      <alignment horizontal="center"/>
      <protection locked="0"/>
    </xf>
    <xf numFmtId="0" fontId="12" fillId="0" borderId="13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2" fillId="0" borderId="0" xfId="35" applyFont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0" fontId="12" fillId="0" borderId="0" xfId="38" applyFont="1" applyAlignment="1" applyProtection="1">
      <alignment horizontal="left" vertical="justify"/>
      <protection locked="0"/>
    </xf>
    <xf numFmtId="1" fontId="12" fillId="0" borderId="0" xfId="38" applyNumberFormat="1" applyFont="1" applyBorder="1" applyAlignment="1" applyProtection="1">
      <alignment horizontal="center" vertical="justify" wrapText="1"/>
      <protection locked="0"/>
    </xf>
    <xf numFmtId="49" fontId="12" fillId="0" borderId="0" xfId="38" applyNumberFormat="1" applyFont="1" applyAlignment="1" applyProtection="1">
      <alignment horizontal="center" vertical="justify"/>
      <protection locked="0"/>
    </xf>
    <xf numFmtId="49" fontId="12" fillId="0" borderId="0" xfId="38" applyNumberFormat="1" applyFont="1" applyBorder="1" applyAlignment="1" applyProtection="1">
      <alignment horizontal="center" vertical="justify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0" fontId="10" fillId="0" borderId="0" xfId="38" applyFont="1" applyAlignment="1" applyProtection="1">
      <alignment horizontal="left"/>
      <protection locked="0"/>
    </xf>
    <xf numFmtId="0" fontId="21" fillId="0" borderId="0" xfId="39" applyFont="1" applyAlignment="1" applyProtection="1">
      <alignment horizontal="center"/>
      <protection/>
    </xf>
    <xf numFmtId="49" fontId="4" fillId="0" borderId="0" xfId="37" applyNumberFormat="1" applyFont="1" applyAlignment="1" applyProtection="1">
      <alignment horizontal="left" vertical="center" wrapText="1"/>
      <protection locked="0"/>
    </xf>
    <xf numFmtId="49" fontId="4" fillId="0" borderId="0" xfId="38" applyNumberFormat="1" applyFont="1" applyAlignment="1" applyProtection="1">
      <alignment horizontal="center" vertical="justify"/>
      <protection locked="0"/>
    </xf>
    <xf numFmtId="0" fontId="4" fillId="0" borderId="0" xfId="37" applyFont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C58">
      <selection activeCell="C75" activeCellId="2" sqref="C51 C54 C75"/>
    </sheetView>
  </sheetViews>
  <sheetFormatPr defaultColWidth="9.25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42.75">
      <c r="A3" s="207" t="s">
        <v>847</v>
      </c>
      <c r="B3" s="588"/>
      <c r="C3" s="588"/>
      <c r="D3" s="588"/>
      <c r="E3" s="588"/>
      <c r="F3" s="277" t="s">
        <v>849</v>
      </c>
      <c r="G3" s="229"/>
      <c r="H3" s="229">
        <v>120054800</v>
      </c>
    </row>
    <row r="4" spans="1:8" ht="15">
      <c r="A4" s="590" t="s">
        <v>857</v>
      </c>
      <c r="B4" s="591"/>
      <c r="C4" s="591"/>
      <c r="D4" s="591"/>
      <c r="E4" s="570"/>
      <c r="F4" s="227" t="s">
        <v>2</v>
      </c>
      <c r="G4" s="228"/>
      <c r="H4" s="229"/>
    </row>
    <row r="5" spans="1:8" ht="15">
      <c r="A5" s="207" t="s">
        <v>869</v>
      </c>
      <c r="B5" s="588"/>
      <c r="C5" s="588"/>
      <c r="D5" s="588"/>
      <c r="E5" s="588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1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22</v>
      </c>
      <c r="D11" s="208">
        <v>22</v>
      </c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27</v>
      </c>
      <c r="D12" s="208">
        <v>27</v>
      </c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/>
      <c r="D14" s="208"/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/>
      <c r="D18" s="208"/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49</v>
      </c>
      <c r="D19" s="212">
        <f>SUM(D11:D18)</f>
        <v>49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80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80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80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169</v>
      </c>
      <c r="H27" s="211">
        <f>SUM(H28:H30)</f>
        <v>163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190</v>
      </c>
      <c r="H28" s="209">
        <v>184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-21</v>
      </c>
      <c r="H29" s="395">
        <v>-21</v>
      </c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/>
      <c r="H31" s="209">
        <v>6</v>
      </c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>
        <v>-3</v>
      </c>
      <c r="H32" s="395"/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166</v>
      </c>
      <c r="H33" s="211">
        <f>H27+H31+H32</f>
        <v>169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837</v>
      </c>
      <c r="D34" s="212">
        <f>SUM(D35:D38)</f>
        <v>837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794</v>
      </c>
      <c r="D35" s="208">
        <v>794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1437</v>
      </c>
      <c r="H36" s="211">
        <f>H25+H17+H33</f>
        <v>1440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43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/>
      <c r="D38" s="208"/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1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845</v>
      </c>
      <c r="D45" s="212">
        <f>D34+D39+D44</f>
        <v>845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244</v>
      </c>
      <c r="D47" s="208">
        <v>244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15">
      <c r="A51" s="295" t="s">
        <v>152</v>
      </c>
      <c r="B51" s="309" t="s">
        <v>153</v>
      </c>
      <c r="C51" s="212">
        <f>SUM(C47:C50)</f>
        <v>244</v>
      </c>
      <c r="D51" s="212">
        <f>SUM(D47:D50)</f>
        <v>244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15">
      <c r="A54" s="295" t="s">
        <v>163</v>
      </c>
      <c r="B54" s="309" t="s">
        <v>164</v>
      </c>
      <c r="C54" s="208">
        <v>11</v>
      </c>
      <c r="D54" s="208">
        <v>11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1149</v>
      </c>
      <c r="D55" s="212">
        <f>D19+D20+D21+D27+D32+D45+D51+D53+D54</f>
        <v>1149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1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11</v>
      </c>
      <c r="H61" s="211">
        <f>SUM(H62:H68)</f>
        <v>19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11</v>
      </c>
      <c r="H64" s="209">
        <v>19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/>
      <c r="H66" s="209"/>
    </row>
    <row r="67" spans="1:8" ht="15">
      <c r="A67" s="295" t="s">
        <v>204</v>
      </c>
      <c r="B67" s="301" t="s">
        <v>205</v>
      </c>
      <c r="C67" s="208">
        <v>8</v>
      </c>
      <c r="D67" s="208">
        <v>8</v>
      </c>
      <c r="E67" s="297" t="s">
        <v>206</v>
      </c>
      <c r="F67" s="302" t="s">
        <v>207</v>
      </c>
      <c r="G67" s="209"/>
      <c r="H67" s="209"/>
    </row>
    <row r="68" spans="1:8" ht="15">
      <c r="A68" s="295" t="s">
        <v>208</v>
      </c>
      <c r="B68" s="301" t="s">
        <v>209</v>
      </c>
      <c r="C68" s="208"/>
      <c r="D68" s="208"/>
      <c r="E68" s="297" t="s">
        <v>210</v>
      </c>
      <c r="F68" s="302" t="s">
        <v>211</v>
      </c>
      <c r="G68" s="209"/>
      <c r="H68" s="209"/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/>
      <c r="H69" s="209"/>
    </row>
    <row r="70" spans="1:8" ht="1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11</v>
      </c>
      <c r="H71" s="218">
        <f>H59+H60+H61+H69+H70</f>
        <v>19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/>
      <c r="D72" s="208"/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15">
      <c r="A74" s="295" t="s">
        <v>226</v>
      </c>
      <c r="B74" s="301" t="s">
        <v>227</v>
      </c>
      <c r="C74" s="208">
        <v>76</v>
      </c>
      <c r="D74" s="208">
        <v>77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84</v>
      </c>
      <c r="D75" s="212">
        <f>SUM(D67:D74)</f>
        <v>85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11</v>
      </c>
      <c r="H79" s="219">
        <f>H71+H74+H75+H76</f>
        <v>19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>
        <v>10</v>
      </c>
      <c r="D87" s="208">
        <v>10</v>
      </c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205</v>
      </c>
      <c r="D88" s="208">
        <v>215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215</v>
      </c>
      <c r="D91" s="212">
        <f>SUM(D87:D90)</f>
        <v>225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299</v>
      </c>
      <c r="D93" s="212">
        <f>D64+D75+D84+D91+D92</f>
        <v>310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265</v>
      </c>
      <c r="B94" s="348" t="s">
        <v>266</v>
      </c>
      <c r="C94" s="221">
        <f>C93+C55</f>
        <v>1448</v>
      </c>
      <c r="D94" s="221">
        <f>D93+D55</f>
        <v>1459</v>
      </c>
      <c r="E94" s="564" t="s">
        <v>267</v>
      </c>
      <c r="F94" s="349" t="s">
        <v>268</v>
      </c>
      <c r="G94" s="222">
        <f>G36+G39+G55+G79</f>
        <v>1448</v>
      </c>
      <c r="H94" s="222">
        <f>H36+H39+H55+H79</f>
        <v>1459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870</v>
      </c>
      <c r="B98" s="545"/>
      <c r="C98" s="588" t="s">
        <v>867</v>
      </c>
      <c r="D98" s="588"/>
      <c r="E98" s="588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88" t="s">
        <v>855</v>
      </c>
      <c r="D100" s="589"/>
      <c r="E100" s="589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C22">
      <selection activeCell="G41" sqref="G41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3"/>
      <c r="C2" s="593"/>
      <c r="D2" s="593"/>
      <c r="E2" s="593"/>
      <c r="F2" s="595" t="s">
        <v>1</v>
      </c>
      <c r="G2" s="595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593"/>
      <c r="C3" s="593"/>
      <c r="D3" s="593"/>
      <c r="E3" s="593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31.03.2016</v>
      </c>
      <c r="B4" s="594"/>
      <c r="C4" s="594"/>
      <c r="D4" s="594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3</v>
      </c>
      <c r="D10" s="81">
        <v>5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/>
      <c r="D11" s="81"/>
      <c r="E11" s="370" t="s">
        <v>287</v>
      </c>
      <c r="F11" s="369" t="s">
        <v>288</v>
      </c>
      <c r="G11" s="89"/>
      <c r="H11" s="89">
        <v>1</v>
      </c>
    </row>
    <row r="12" spans="1:8" ht="12">
      <c r="A12" s="367" t="s">
        <v>289</v>
      </c>
      <c r="B12" s="368" t="s">
        <v>290</v>
      </c>
      <c r="C12" s="81">
        <v>1</v>
      </c>
      <c r="D12" s="81">
        <v>1</v>
      </c>
      <c r="E12" s="370" t="s">
        <v>75</v>
      </c>
      <c r="F12" s="369" t="s">
        <v>291</v>
      </c>
      <c r="G12" s="89">
        <v>1</v>
      </c>
      <c r="H12" s="89">
        <v>3</v>
      </c>
    </row>
    <row r="13" spans="1:18" ht="12">
      <c r="A13" s="367" t="s">
        <v>292</v>
      </c>
      <c r="B13" s="368" t="s">
        <v>293</v>
      </c>
      <c r="C13" s="81"/>
      <c r="D13" s="81"/>
      <c r="E13" s="371" t="s">
        <v>48</v>
      </c>
      <c r="F13" s="372" t="s">
        <v>294</v>
      </c>
      <c r="G13" s="90">
        <f>SUM(G9:G12)</f>
        <v>1</v>
      </c>
      <c r="H13" s="90">
        <f>SUM(H9:H12)</f>
        <v>4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295</v>
      </c>
      <c r="B14" s="368" t="s">
        <v>296</v>
      </c>
      <c r="C14" s="81"/>
      <c r="D14" s="81"/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/>
      <c r="D16" s="82"/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4</v>
      </c>
      <c r="D19" s="84">
        <f>SUM(D9:D15)+D16</f>
        <v>6</v>
      </c>
      <c r="E19" s="377" t="s">
        <v>311</v>
      </c>
      <c r="F19" s="373" t="s">
        <v>312</v>
      </c>
      <c r="G19" s="89"/>
      <c r="H19" s="89"/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>
        <v>0</v>
      </c>
      <c r="H20" s="89">
        <v>0</v>
      </c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0</v>
      </c>
      <c r="H21" s="89">
        <v>0</v>
      </c>
    </row>
    <row r="22" spans="1:8" ht="24">
      <c r="A22" s="364" t="s">
        <v>318</v>
      </c>
      <c r="B22" s="379" t="s">
        <v>319</v>
      </c>
      <c r="C22" s="81">
        <v>0</v>
      </c>
      <c r="D22" s="81"/>
      <c r="E22" s="377" t="s">
        <v>320</v>
      </c>
      <c r="F22" s="373" t="s">
        <v>321</v>
      </c>
      <c r="G22" s="89"/>
      <c r="H22" s="89"/>
    </row>
    <row r="23" spans="1:8" ht="24">
      <c r="A23" s="367" t="s">
        <v>322</v>
      </c>
      <c r="B23" s="379" t="s">
        <v>323</v>
      </c>
      <c r="C23" s="81">
        <v>0</v>
      </c>
      <c r="D23" s="81"/>
      <c r="E23" s="367" t="s">
        <v>324</v>
      </c>
      <c r="F23" s="373" t="s">
        <v>325</v>
      </c>
      <c r="G23" s="89"/>
      <c r="H23" s="89"/>
    </row>
    <row r="24" spans="1:18" ht="12">
      <c r="A24" s="367" t="s">
        <v>326</v>
      </c>
      <c r="B24" s="379" t="s">
        <v>327</v>
      </c>
      <c r="C24" s="81"/>
      <c r="D24" s="81">
        <v>0</v>
      </c>
      <c r="E24" s="371" t="s">
        <v>100</v>
      </c>
      <c r="F24" s="374" t="s">
        <v>328</v>
      </c>
      <c r="G24" s="90">
        <f>SUM(G19:G23)</f>
        <v>0</v>
      </c>
      <c r="H24" s="90">
        <f>SUM(H19:H23)</f>
        <v>0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/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0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331</v>
      </c>
      <c r="B28" s="361" t="s">
        <v>332</v>
      </c>
      <c r="C28" s="85">
        <f>C26+C19</f>
        <v>4</v>
      </c>
      <c r="D28" s="85">
        <f>D26+D19</f>
        <v>6</v>
      </c>
      <c r="E28" s="176" t="s">
        <v>333</v>
      </c>
      <c r="F28" s="374" t="s">
        <v>334</v>
      </c>
      <c r="G28" s="90">
        <f>G13+G15+G24</f>
        <v>1</v>
      </c>
      <c r="H28" s="90">
        <f>H13+H15+H24</f>
        <v>4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0</v>
      </c>
      <c r="D30" s="85">
        <f>IF((H28-D28)&gt;0,H28-D28,0)</f>
        <v>0</v>
      </c>
      <c r="E30" s="176" t="s">
        <v>337</v>
      </c>
      <c r="F30" s="374" t="s">
        <v>338</v>
      </c>
      <c r="G30" s="92">
        <f>IF((C28-G28)&gt;0,C28-G28,0)</f>
        <v>3</v>
      </c>
      <c r="H30" s="92">
        <f>IF((D28-H28)&gt;0,D28-H28,0)</f>
        <v>2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4</v>
      </c>
      <c r="D33" s="84">
        <f>D28+D31+D32</f>
        <v>6</v>
      </c>
      <c r="E33" s="176" t="s">
        <v>347</v>
      </c>
      <c r="F33" s="374" t="s">
        <v>348</v>
      </c>
      <c r="G33" s="92">
        <f>G32+G31+G28</f>
        <v>1</v>
      </c>
      <c r="H33" s="92">
        <f>H32+H31+H28</f>
        <v>4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0</v>
      </c>
      <c r="D34" s="85">
        <f>IF((H33-D33)&gt;0,H33-D33,0)</f>
        <v>0</v>
      </c>
      <c r="E34" s="383" t="s">
        <v>351</v>
      </c>
      <c r="F34" s="374" t="s">
        <v>352</v>
      </c>
      <c r="G34" s="90">
        <f>IF((C33-G33)&gt;0,C33-G33,0)</f>
        <v>3</v>
      </c>
      <c r="H34" s="90">
        <f>IF((D33-H33)&gt;0,D33-H33,0)</f>
        <v>2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>
        <v>0</v>
      </c>
      <c r="D37" s="543">
        <v>0</v>
      </c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12">
      <c r="A39" s="389" t="s">
        <v>361</v>
      </c>
      <c r="B39" s="180" t="s">
        <v>362</v>
      </c>
      <c r="C39" s="579">
        <f>+IF((G33-C33-C35)&gt;0,G33-C33-C35,0)</f>
        <v>0</v>
      </c>
      <c r="D39" s="579">
        <f>+IF((H33-D33-D35)&gt;0,H33-D33-D35,0)</f>
        <v>0</v>
      </c>
      <c r="E39" s="390" t="s">
        <v>363</v>
      </c>
      <c r="F39" s="177" t="s">
        <v>364</v>
      </c>
      <c r="G39" s="93">
        <f>IF(G34&gt;0,IF(C35+G34&lt;0,0,C35+G34),IF(C34-C35&lt;0,C35-C34,0))</f>
        <v>3</v>
      </c>
      <c r="H39" s="93">
        <f>IF(H34&gt;0,IF(D35+H34&lt;0,0,D35+H34),IF(D34-D35&lt;0,D35-D34,0))</f>
        <v>2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12">
      <c r="A41" s="176" t="s">
        <v>368</v>
      </c>
      <c r="B41" s="360" t="s">
        <v>369</v>
      </c>
      <c r="C41" s="87">
        <f>IF(C39-C40&gt;0,C39-C40,0)</f>
        <v>0</v>
      </c>
      <c r="D41" s="87">
        <f>IF(D39-D40&gt;0,D39-D40,0)</f>
        <v>0</v>
      </c>
      <c r="E41" s="176" t="s">
        <v>370</v>
      </c>
      <c r="F41" s="177" t="s">
        <v>371</v>
      </c>
      <c r="G41" s="87">
        <f>IF(G39-G40&gt;0,G39-G40,0)</f>
        <v>3</v>
      </c>
      <c r="H41" s="87">
        <f>IF(H39-H40&gt;0,H39-H40,0)</f>
        <v>2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4</v>
      </c>
      <c r="D42" s="88">
        <f>D33+D35+D39</f>
        <v>6</v>
      </c>
      <c r="E42" s="179" t="s">
        <v>374</v>
      </c>
      <c r="F42" s="180" t="s">
        <v>375</v>
      </c>
      <c r="G42" s="92">
        <f>G39+G33</f>
        <v>4</v>
      </c>
      <c r="H42" s="92">
        <f>H39+H33</f>
        <v>6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1"/>
      <c r="C44" s="538" t="s">
        <v>377</v>
      </c>
      <c r="D44" s="592" t="s">
        <v>868</v>
      </c>
      <c r="E44" s="592"/>
      <c r="F44" s="592"/>
      <c r="G44" s="592"/>
      <c r="H44" s="592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592" t="s">
        <v>856</v>
      </c>
      <c r="E46" s="592"/>
      <c r="F46" s="592"/>
      <c r="G46" s="592"/>
      <c r="H46" s="592"/>
    </row>
    <row r="47" spans="1:8" ht="24">
      <c r="A47" s="30"/>
      <c r="B47" s="536"/>
      <c r="C47" s="539" t="s">
        <v>871</v>
      </c>
      <c r="D47" s="537"/>
      <c r="E47" s="582"/>
      <c r="F47" s="582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C20" sqref="C20"/>
    </sheetView>
  </sheetViews>
  <sheetFormatPr defaultColWidth="9.25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593" t="str">
        <f>'справка №1-БАЛАНС'!A3</f>
        <v>Име на отчитащото се предприятие :  "БУЛГАР ЧЕХ ИНВЕСТ ХОЛДИНГ" АД - СМОЛЯН</v>
      </c>
      <c r="B4" s="593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593" t="str">
        <f>'справка №1-БАЛАНС'!A4:D4</f>
        <v>Вид на отчета:неконсолидиран</v>
      </c>
      <c r="B5" s="593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31.03.2016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>
        <v>1</v>
      </c>
      <c r="D10" s="94">
        <v>1</v>
      </c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-11</v>
      </c>
      <c r="D11" s="94">
        <v>-3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-1</v>
      </c>
      <c r="D13" s="94">
        <v>-1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/>
      <c r="D14" s="94"/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/>
      <c r="D15" s="94"/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/>
      <c r="D16" s="94"/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395</v>
      </c>
      <c r="B17" s="415" t="s">
        <v>396</v>
      </c>
      <c r="C17" s="94"/>
      <c r="D17" s="94"/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>
        <v>1</v>
      </c>
      <c r="D19" s="94">
        <v>-3</v>
      </c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-10</v>
      </c>
      <c r="D20" s="95">
        <f>SUM(D10:D19)</f>
        <v>-6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>
        <v>0</v>
      </c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/>
      <c r="D24" s="94"/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>
        <v>0</v>
      </c>
      <c r="D27" s="94">
        <v>0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/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0</v>
      </c>
      <c r="D32" s="95">
        <f>SUM(D22:D31)</f>
        <v>0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/>
      <c r="D36" s="94"/>
      <c r="E36" s="183"/>
      <c r="F36" s="183"/>
      <c r="G36" s="184"/>
    </row>
    <row r="37" spans="1:7" ht="12">
      <c r="A37" s="414" t="s">
        <v>432</v>
      </c>
      <c r="B37" s="415" t="s">
        <v>433</v>
      </c>
      <c r="C37" s="94"/>
      <c r="D37" s="94"/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/>
      <c r="D39" s="94">
        <v>2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/>
      <c r="D40" s="94">
        <v>58</v>
      </c>
      <c r="E40" s="183"/>
      <c r="F40" s="183"/>
      <c r="G40" s="184"/>
    </row>
    <row r="41" spans="1:8" ht="12">
      <c r="A41" s="414" t="s">
        <v>440</v>
      </c>
      <c r="B41" s="415" t="s">
        <v>441</v>
      </c>
      <c r="C41" s="94"/>
      <c r="D41" s="94"/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0</v>
      </c>
      <c r="D42" s="95">
        <f>SUM(D34:D41)</f>
        <v>60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-10</v>
      </c>
      <c r="D43" s="95">
        <f>D42+D32+D20</f>
        <v>54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225</v>
      </c>
      <c r="D44" s="186">
        <v>171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215</v>
      </c>
      <c r="D45" s="95">
        <f>D44+D43</f>
        <v>225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215</v>
      </c>
      <c r="D46" s="96">
        <v>225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23.04.2016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868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B24" activePane="bottomRight" state="frozen"/>
      <selection pane="topLeft" activeCell="A7" sqref="A7"/>
      <selection pane="topRight" activeCell="B7" sqref="B7"/>
      <selection pane="bottomLeft" activeCell="A9" sqref="A9"/>
      <selection pane="bottomRight" activeCell="A32" sqref="A32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1"/>
      <c r="C3" s="601"/>
      <c r="D3" s="601"/>
      <c r="E3" s="601"/>
      <c r="F3" s="601"/>
      <c r="G3" s="601"/>
      <c r="H3" s="601"/>
      <c r="I3" s="601"/>
      <c r="J3" s="2"/>
      <c r="K3" s="599" t="s">
        <v>1</v>
      </c>
      <c r="L3" s="599"/>
      <c r="M3" s="59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01"/>
      <c r="C4" s="601"/>
      <c r="D4" s="601"/>
      <c r="E4" s="601"/>
      <c r="F4" s="601"/>
      <c r="G4" s="601"/>
      <c r="H4" s="601"/>
      <c r="I4" s="601"/>
      <c r="J4" s="192"/>
      <c r="K4" s="600" t="s">
        <v>2</v>
      </c>
      <c r="L4" s="600"/>
      <c r="M4" s="600"/>
      <c r="N4" s="7"/>
      <c r="O4" s="8"/>
    </row>
    <row r="5" spans="1:14" s="5" customFormat="1" ht="12.75" customHeight="1">
      <c r="A5" s="6" t="str">
        <f>'справка №1-БАЛАНС'!A5</f>
        <v>Отчетен период : към 31.03.2016</v>
      </c>
      <c r="B5" s="596"/>
      <c r="C5" s="596"/>
      <c r="D5" s="596"/>
      <c r="E5" s="596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80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190</v>
      </c>
      <c r="J11" s="98">
        <f>'справка №1-БАЛАНС'!H29+'справка №1-БАЛАНС'!H32</f>
        <v>-21</v>
      </c>
      <c r="K11" s="100"/>
      <c r="L11" s="428">
        <f>SUM(C11:K11)</f>
        <v>1440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80</v>
      </c>
      <c r="G15" s="101">
        <f t="shared" si="2"/>
        <v>0</v>
      </c>
      <c r="H15" s="101">
        <f t="shared" si="2"/>
        <v>0</v>
      </c>
      <c r="I15" s="101">
        <f t="shared" si="2"/>
        <v>190</v>
      </c>
      <c r="J15" s="101">
        <f t="shared" si="2"/>
        <v>-21</v>
      </c>
      <c r="K15" s="101">
        <f t="shared" si="2"/>
        <v>0</v>
      </c>
      <c r="L15" s="428">
        <f t="shared" si="1"/>
        <v>1440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0</v>
      </c>
      <c r="J16" s="429">
        <f>+'справка №1-БАЛАНС'!G32</f>
        <v>-3</v>
      </c>
      <c r="K16" s="100"/>
      <c r="L16" s="428">
        <f t="shared" si="1"/>
        <v>-3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190</v>
      </c>
      <c r="J29" s="99">
        <f t="shared" si="6"/>
        <v>-24</v>
      </c>
      <c r="K29" s="99">
        <f t="shared" si="6"/>
        <v>0</v>
      </c>
      <c r="L29" s="428">
        <f t="shared" si="1"/>
        <v>1437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190</v>
      </c>
      <c r="J32" s="99">
        <f t="shared" si="7"/>
        <v>-24</v>
      </c>
      <c r="K32" s="99">
        <f t="shared" si="7"/>
        <v>0</v>
      </c>
      <c r="L32" s="428">
        <f t="shared" si="1"/>
        <v>1437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23.04.2016</v>
      </c>
      <c r="B35" s="38"/>
      <c r="C35" s="24"/>
      <c r="D35" s="598" t="s">
        <v>809</v>
      </c>
      <c r="E35" s="598"/>
      <c r="F35" s="598" t="s">
        <v>868</v>
      </c>
      <c r="G35" s="598"/>
      <c r="H35" s="598"/>
      <c r="I35" s="598"/>
      <c r="J35" s="24" t="s">
        <v>843</v>
      </c>
      <c r="K35" s="24"/>
      <c r="L35" s="598" t="s">
        <v>856</v>
      </c>
      <c r="M35" s="598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R37" sqref="R37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07" t="s">
        <v>859</v>
      </c>
      <c r="B2" s="608"/>
      <c r="C2" s="603" t="s">
        <v>860</v>
      </c>
      <c r="D2" s="603"/>
      <c r="E2" s="603"/>
      <c r="F2" s="603"/>
      <c r="G2" s="603"/>
      <c r="H2" s="603"/>
      <c r="I2" s="445"/>
      <c r="J2" s="445"/>
      <c r="K2" s="445"/>
      <c r="L2" s="445"/>
      <c r="M2" s="602" t="s">
        <v>1</v>
      </c>
      <c r="N2" s="603"/>
      <c r="O2" s="603"/>
      <c r="P2" s="604">
        <f>'справка №1-БАЛАНС'!H3</f>
        <v>120054800</v>
      </c>
      <c r="Q2" s="604"/>
      <c r="R2" s="357"/>
    </row>
    <row r="3" spans="1:18" ht="15">
      <c r="A3" s="607" t="str">
        <f>'справка №1-БАЛАНС'!A5</f>
        <v>Отчетен период : към 31.03.2016</v>
      </c>
      <c r="B3" s="608"/>
      <c r="C3" s="609"/>
      <c r="D3" s="609"/>
      <c r="E3" s="609"/>
      <c r="F3" s="447"/>
      <c r="G3" s="447"/>
      <c r="H3" s="447"/>
      <c r="I3" s="447"/>
      <c r="J3" s="447"/>
      <c r="K3" s="447"/>
      <c r="L3" s="447"/>
      <c r="M3" s="605" t="s">
        <v>2</v>
      </c>
      <c r="N3" s="605"/>
      <c r="O3" s="606"/>
      <c r="P3" s="606"/>
      <c r="Q3" s="606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10" t="s">
        <v>457</v>
      </c>
      <c r="B5" s="611"/>
      <c r="C5" s="614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17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17" t="s">
        <v>522</v>
      </c>
      <c r="R5" s="617" t="s">
        <v>523</v>
      </c>
    </row>
    <row r="6" spans="1:18" s="45" customFormat="1" ht="48">
      <c r="A6" s="612"/>
      <c r="B6" s="613"/>
      <c r="C6" s="615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18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18"/>
      <c r="R6" s="618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>
        <v>22</v>
      </c>
      <c r="E9" s="246"/>
      <c r="F9" s="246"/>
      <c r="G9" s="115">
        <f>D9+E9-F9</f>
        <v>22</v>
      </c>
      <c r="H9" s="105"/>
      <c r="I9" s="105"/>
      <c r="J9" s="115">
        <f>G9+H9-I9</f>
        <v>22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22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>
        <v>36</v>
      </c>
      <c r="E10" s="246"/>
      <c r="F10" s="246"/>
      <c r="G10" s="115">
        <f aca="true" t="shared" si="2" ref="G10:G39">D10+E10-F10</f>
        <v>36</v>
      </c>
      <c r="H10" s="105"/>
      <c r="I10" s="105"/>
      <c r="J10" s="115">
        <f aca="true" t="shared" si="3" ref="J10:J39">G10+H10-I10</f>
        <v>36</v>
      </c>
      <c r="K10" s="105">
        <v>9</v>
      </c>
      <c r="L10" s="105"/>
      <c r="M10" s="105"/>
      <c r="N10" s="115">
        <f aca="true" t="shared" si="4" ref="N10:N39">K10+L10-M10</f>
        <v>9</v>
      </c>
      <c r="O10" s="105"/>
      <c r="P10" s="105"/>
      <c r="Q10" s="115">
        <f t="shared" si="0"/>
        <v>9</v>
      </c>
      <c r="R10" s="115">
        <f t="shared" si="1"/>
        <v>27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/>
      <c r="E12" s="246"/>
      <c r="F12" s="246"/>
      <c r="G12" s="115">
        <f t="shared" si="2"/>
        <v>0</v>
      </c>
      <c r="H12" s="105"/>
      <c r="I12" s="105"/>
      <c r="J12" s="115">
        <f t="shared" si="3"/>
        <v>0</v>
      </c>
      <c r="K12" s="105"/>
      <c r="L12" s="105"/>
      <c r="M12" s="105"/>
      <c r="N12" s="115">
        <f t="shared" si="4"/>
        <v>0</v>
      </c>
      <c r="O12" s="105"/>
      <c r="P12" s="105"/>
      <c r="Q12" s="115">
        <f t="shared" si="0"/>
        <v>0</v>
      </c>
      <c r="R12" s="115">
        <f t="shared" si="1"/>
        <v>0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>
        <v>2</v>
      </c>
      <c r="E16" s="246"/>
      <c r="F16" s="246"/>
      <c r="G16" s="115">
        <f t="shared" si="2"/>
        <v>2</v>
      </c>
      <c r="H16" s="105"/>
      <c r="I16" s="105"/>
      <c r="J16" s="115">
        <f t="shared" si="3"/>
        <v>2</v>
      </c>
      <c r="K16" s="105">
        <v>2</v>
      </c>
      <c r="L16" s="105"/>
      <c r="M16" s="105"/>
      <c r="N16" s="115">
        <f t="shared" si="4"/>
        <v>2</v>
      </c>
      <c r="O16" s="105"/>
      <c r="P16" s="105"/>
      <c r="Q16" s="115">
        <f aca="true" t="shared" si="5" ref="Q16:Q25">N16+O16-P16</f>
        <v>2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60</v>
      </c>
      <c r="E17" s="251">
        <f>SUM(E9:E16)</f>
        <v>0</v>
      </c>
      <c r="F17" s="251">
        <f>SUM(F9:F16)</f>
        <v>0</v>
      </c>
      <c r="G17" s="115">
        <f t="shared" si="2"/>
        <v>60</v>
      </c>
      <c r="H17" s="116">
        <f>SUM(H9:H16)</f>
        <v>0</v>
      </c>
      <c r="I17" s="116">
        <f>SUM(I9:I16)</f>
        <v>0</v>
      </c>
      <c r="J17" s="115">
        <f t="shared" si="3"/>
        <v>60</v>
      </c>
      <c r="K17" s="116">
        <f>SUM(K9:K16)</f>
        <v>11</v>
      </c>
      <c r="L17" s="116">
        <f>SUM(L9:L16)</f>
        <v>0</v>
      </c>
      <c r="M17" s="116">
        <f>SUM(M9:M16)</f>
        <v>0</v>
      </c>
      <c r="N17" s="115">
        <f t="shared" si="4"/>
        <v>11</v>
      </c>
      <c r="O17" s="116">
        <f>SUM(O9:O16)</f>
        <v>0</v>
      </c>
      <c r="P17" s="116">
        <f>SUM(P9:P16)</f>
        <v>0</v>
      </c>
      <c r="Q17" s="115">
        <f t="shared" si="5"/>
        <v>11</v>
      </c>
      <c r="R17" s="115">
        <f t="shared" si="6"/>
        <v>49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0</v>
      </c>
      <c r="E22" s="246"/>
      <c r="F22" s="246"/>
      <c r="G22" s="115">
        <f t="shared" si="2"/>
        <v>0</v>
      </c>
      <c r="H22" s="105"/>
      <c r="I22" s="105"/>
      <c r="J22" s="115">
        <f t="shared" si="3"/>
        <v>0</v>
      </c>
      <c r="K22" s="105">
        <v>0</v>
      </c>
      <c r="L22" s="105"/>
      <c r="M22" s="105"/>
      <c r="N22" s="115">
        <f t="shared" si="4"/>
        <v>0</v>
      </c>
      <c r="O22" s="105"/>
      <c r="P22" s="105"/>
      <c r="Q22" s="115">
        <f t="shared" si="5"/>
        <v>0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0</v>
      </c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>
        <v>0</v>
      </c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0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0</v>
      </c>
      <c r="H25" s="106">
        <f t="shared" si="7"/>
        <v>0</v>
      </c>
      <c r="I25" s="106">
        <f t="shared" si="7"/>
        <v>0</v>
      </c>
      <c r="J25" s="107">
        <f t="shared" si="3"/>
        <v>0</v>
      </c>
      <c r="K25" s="106">
        <f t="shared" si="7"/>
        <v>0</v>
      </c>
      <c r="L25" s="106">
        <f t="shared" si="7"/>
        <v>0</v>
      </c>
      <c r="M25" s="106">
        <f t="shared" si="7"/>
        <v>0</v>
      </c>
      <c r="N25" s="107">
        <f t="shared" si="4"/>
        <v>0</v>
      </c>
      <c r="O25" s="106">
        <f t="shared" si="7"/>
        <v>0</v>
      </c>
      <c r="P25" s="106">
        <f t="shared" si="7"/>
        <v>0</v>
      </c>
      <c r="Q25" s="107">
        <f t="shared" si="5"/>
        <v>0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837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837</v>
      </c>
      <c r="H27" s="111">
        <f t="shared" si="8"/>
        <v>0</v>
      </c>
      <c r="I27" s="111">
        <f t="shared" si="8"/>
        <v>0</v>
      </c>
      <c r="J27" s="112">
        <f t="shared" si="3"/>
        <v>837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837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794</v>
      </c>
      <c r="E28" s="246"/>
      <c r="F28" s="246"/>
      <c r="G28" s="115">
        <f t="shared" si="2"/>
        <v>794</v>
      </c>
      <c r="H28" s="105"/>
      <c r="I28" s="105"/>
      <c r="J28" s="115">
        <f t="shared" si="3"/>
        <v>794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794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43</v>
      </c>
      <c r="E30" s="246"/>
      <c r="F30" s="246"/>
      <c r="G30" s="115">
        <f t="shared" si="2"/>
        <v>43</v>
      </c>
      <c r="H30" s="246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/>
      <c r="E31" s="246"/>
      <c r="F31" s="246"/>
      <c r="G31" s="115">
        <f t="shared" si="2"/>
        <v>0</v>
      </c>
      <c r="H31" s="113"/>
      <c r="I31" s="105"/>
      <c r="J31" s="115">
        <f t="shared" si="3"/>
        <v>0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0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845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845</v>
      </c>
      <c r="H38" s="116">
        <f t="shared" si="12"/>
        <v>0</v>
      </c>
      <c r="I38" s="116">
        <f t="shared" si="12"/>
        <v>0</v>
      </c>
      <c r="J38" s="115">
        <f t="shared" si="3"/>
        <v>845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845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905</v>
      </c>
      <c r="E40" s="553">
        <f>E17+E18+E19+E25+E38+E39</f>
        <v>0</v>
      </c>
      <c r="F40" s="553">
        <f aca="true" t="shared" si="13" ref="F40:R40">F17+F18+F19+F25+F38+F39</f>
        <v>0</v>
      </c>
      <c r="G40" s="553">
        <f t="shared" si="13"/>
        <v>905</v>
      </c>
      <c r="H40" s="553">
        <f t="shared" si="13"/>
        <v>0</v>
      </c>
      <c r="I40" s="553">
        <f t="shared" si="13"/>
        <v>0</v>
      </c>
      <c r="J40" s="553">
        <f t="shared" si="13"/>
        <v>905</v>
      </c>
      <c r="K40" s="553">
        <f t="shared" si="13"/>
        <v>11</v>
      </c>
      <c r="L40" s="553">
        <f t="shared" si="13"/>
        <v>0</v>
      </c>
      <c r="M40" s="553">
        <f t="shared" si="13"/>
        <v>0</v>
      </c>
      <c r="N40" s="553">
        <f t="shared" si="13"/>
        <v>11</v>
      </c>
      <c r="O40" s="553">
        <f t="shared" si="13"/>
        <v>0</v>
      </c>
      <c r="P40" s="553">
        <f t="shared" si="13"/>
        <v>0</v>
      </c>
      <c r="Q40" s="553">
        <f t="shared" si="13"/>
        <v>11</v>
      </c>
      <c r="R40" s="553">
        <f t="shared" si="13"/>
        <v>894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23.04.2016</v>
      </c>
      <c r="C44" s="449"/>
      <c r="D44" s="450"/>
      <c r="E44" s="450"/>
      <c r="F44" s="450"/>
      <c r="G44" s="440"/>
      <c r="H44" s="451" t="s">
        <v>867</v>
      </c>
      <c r="I44" s="451"/>
      <c r="J44" s="451"/>
      <c r="K44" s="616"/>
      <c r="L44" s="616"/>
      <c r="M44" s="616"/>
      <c r="N44" s="616"/>
      <c r="O44" s="603" t="s">
        <v>855</v>
      </c>
      <c r="P44" s="608"/>
      <c r="Q44" s="608"/>
      <c r="R44" s="608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O3:Q3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91">
      <selection activeCell="A109" sqref="A109:B109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2" t="s">
        <v>600</v>
      </c>
      <c r="B1" s="622"/>
      <c r="C1" s="622"/>
      <c r="D1" s="622"/>
      <c r="E1" s="622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3" t="str">
        <f>'справка №1-БАЛАНС'!A3</f>
        <v>Име на отчитащото се предприятие :  "БУЛГАР ЧЕХ ИНВЕСТ ХОЛДИНГ" АД - СМОЛЯН</v>
      </c>
      <c r="B3" s="623"/>
      <c r="C3" s="623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31.03.2016</v>
      </c>
      <c r="B4" s="624"/>
      <c r="C4" s="624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244</v>
      </c>
      <c r="D11" s="167">
        <f>SUM(D12:D14)</f>
        <v>0</v>
      </c>
      <c r="E11" s="168">
        <f>SUM(E12:E14)</f>
        <v>244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244</v>
      </c>
      <c r="D12" s="155"/>
      <c r="E12" s="168">
        <f aca="true" t="shared" si="0" ref="E12:E42">C12-D12</f>
        <v>244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/>
      <c r="D13" s="155"/>
      <c r="E13" s="168">
        <f t="shared" si="0"/>
        <v>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244</v>
      </c>
      <c r="D19" s="151">
        <f>D11+D15+D16</f>
        <v>0</v>
      </c>
      <c r="E19" s="166">
        <f>E11+E15+E16</f>
        <v>244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11</v>
      </c>
      <c r="D21" s="155"/>
      <c r="E21" s="168">
        <f t="shared" si="0"/>
        <v>11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84</v>
      </c>
      <c r="D24" s="167">
        <f>SUM(D25:D27)</f>
        <v>84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8</v>
      </c>
      <c r="D26" s="155">
        <v>8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76</v>
      </c>
      <c r="D27" s="155">
        <v>76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0</v>
      </c>
      <c r="D33" s="152">
        <f>SUM(D34:D37)</f>
        <v>0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/>
      <c r="D34" s="155"/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0</v>
      </c>
      <c r="D38" s="152">
        <f>SUM(D39:D42)</f>
        <v>0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/>
      <c r="D42" s="155"/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84</v>
      </c>
      <c r="D43" s="151">
        <f>D24+D28+D29+D31+D30+D32+D33+D38</f>
        <v>84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339</v>
      </c>
      <c r="D44" s="150">
        <f>D43+D21+D19+D9</f>
        <v>84</v>
      </c>
      <c r="E44" s="166">
        <f>E43+E21+E19+E9</f>
        <v>255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11</v>
      </c>
      <c r="D85" s="151">
        <f>SUM(D86:D90)+D94</f>
        <v>11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11</v>
      </c>
      <c r="D87" s="155">
        <v>11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/>
      <c r="D89" s="155"/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0</v>
      </c>
      <c r="D90" s="150">
        <f>SUM(D91:D93)</f>
        <v>0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/>
      <c r="D93" s="155"/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/>
      <c r="D94" s="155"/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/>
      <c r="D95" s="155"/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11</v>
      </c>
      <c r="D96" s="151">
        <f>D85+D80+D75+D71+D95</f>
        <v>11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11</v>
      </c>
      <c r="D97" s="151">
        <f>D96+D68+D66</f>
        <v>11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1" t="s">
        <v>770</v>
      </c>
      <c r="B107" s="621"/>
      <c r="C107" s="621"/>
      <c r="D107" s="621"/>
      <c r="E107" s="621"/>
      <c r="F107" s="621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0" t="str">
        <f>'справка №1-БАЛАНС'!A98</f>
        <v>Дата на съставяне: 23.04.2016</v>
      </c>
      <c r="B109" s="620"/>
      <c r="C109" s="620" t="str">
        <f>'справка №1-БАЛАНС'!C98:E98</f>
        <v>Съставител: Еленка Динкова</v>
      </c>
      <c r="D109" s="620"/>
      <c r="E109" s="620"/>
      <c r="F109" s="62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19" t="str">
        <f>'справка №1-БАЛАНС'!C100:E100</f>
        <v>Ръководител: инж. Т.Томов</v>
      </c>
      <c r="D111" s="619"/>
      <c r="E111" s="619"/>
      <c r="F111" s="619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B1">
      <selection activeCell="F12" sqref="F12"/>
    </sheetView>
  </sheetViews>
  <sheetFormatPr defaultColWidth="10.75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25"/>
      <c r="C4" s="625"/>
      <c r="D4" s="625"/>
      <c r="E4" s="625"/>
      <c r="F4" s="625"/>
      <c r="G4" s="629" t="s">
        <v>848</v>
      </c>
      <c r="H4" s="629"/>
      <c r="I4" s="629"/>
    </row>
    <row r="5" spans="1:9" ht="15">
      <c r="A5" s="528" t="str">
        <f>'справка №1-БАЛАНС'!A5</f>
        <v>Отчетен период : към 31.03.2016</v>
      </c>
      <c r="B5" s="626"/>
      <c r="C5" s="626"/>
      <c r="D5" s="626"/>
      <c r="E5" s="626"/>
      <c r="F5" s="626"/>
      <c r="G5" s="358" t="s">
        <v>2</v>
      </c>
      <c r="H5" s="630"/>
      <c r="I5" s="630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v>837</v>
      </c>
      <c r="G12" s="143"/>
      <c r="H12" s="143"/>
      <c r="I12" s="547">
        <f>F12+G12-H12</f>
        <v>837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845</v>
      </c>
      <c r="G17" s="129">
        <f t="shared" si="1"/>
        <v>0</v>
      </c>
      <c r="H17" s="129">
        <f t="shared" si="1"/>
        <v>0</v>
      </c>
      <c r="I17" s="547">
        <f t="shared" si="0"/>
        <v>845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23.04.2016</v>
      </c>
      <c r="B30" s="628"/>
      <c r="C30" s="628"/>
      <c r="D30" s="577" t="s">
        <v>809</v>
      </c>
      <c r="E30" s="592" t="s">
        <v>868</v>
      </c>
      <c r="F30" s="592"/>
      <c r="G30" s="592"/>
      <c r="H30" s="583"/>
      <c r="I30" s="627"/>
      <c r="J30" s="627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25" t="s">
        <v>771</v>
      </c>
      <c r="E32" s="592" t="s">
        <v>856</v>
      </c>
      <c r="F32" s="592"/>
      <c r="G32" s="592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C32" sqref="C32:D32"/>
    </sheetView>
  </sheetViews>
  <sheetFormatPr defaultColWidth="10.75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31" t="s">
        <v>860</v>
      </c>
      <c r="C5" s="631"/>
      <c r="D5" s="631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31.03.2016</v>
      </c>
      <c r="B6" s="632"/>
      <c r="C6" s="632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86">
        <v>53</v>
      </c>
      <c r="D12" s="587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86">
        <v>30</v>
      </c>
      <c r="D13" s="587">
        <v>57.05</v>
      </c>
      <c r="E13" s="556"/>
      <c r="F13" s="558">
        <f aca="true" t="shared" si="0" ref="F13:F18">C13-E13</f>
        <v>30</v>
      </c>
    </row>
    <row r="14" spans="1:6" ht="12.75">
      <c r="A14" s="580" t="s">
        <v>861</v>
      </c>
      <c r="B14" s="69"/>
      <c r="C14" s="586">
        <v>286</v>
      </c>
      <c r="D14" s="587">
        <v>49.97</v>
      </c>
      <c r="E14" s="556"/>
      <c r="F14" s="558">
        <f t="shared" si="0"/>
        <v>286</v>
      </c>
    </row>
    <row r="15" spans="1:6" ht="12.75">
      <c r="A15" s="580" t="s">
        <v>865</v>
      </c>
      <c r="B15" s="69"/>
      <c r="C15" s="586">
        <v>20</v>
      </c>
      <c r="D15" s="587">
        <v>43.26</v>
      </c>
      <c r="E15" s="556"/>
      <c r="F15" s="558">
        <f t="shared" si="0"/>
        <v>20</v>
      </c>
    </row>
    <row r="16" spans="1:6" ht="12.75">
      <c r="A16" s="580" t="s">
        <v>862</v>
      </c>
      <c r="B16" s="69"/>
      <c r="C16" s="586">
        <v>374</v>
      </c>
      <c r="D16" s="587">
        <v>62.03</v>
      </c>
      <c r="E16" s="556"/>
      <c r="F16" s="558">
        <f t="shared" si="0"/>
        <v>374</v>
      </c>
    </row>
    <row r="17" spans="1:6" ht="12.75">
      <c r="A17" s="580" t="s">
        <v>863</v>
      </c>
      <c r="B17" s="69"/>
      <c r="C17" s="586">
        <v>21</v>
      </c>
      <c r="D17" s="587">
        <v>24.88</v>
      </c>
      <c r="E17" s="556"/>
      <c r="F17" s="558">
        <f t="shared" si="0"/>
        <v>21</v>
      </c>
    </row>
    <row r="18" spans="1:6" ht="12.75">
      <c r="A18" s="580" t="s">
        <v>864</v>
      </c>
      <c r="B18" s="69"/>
      <c r="C18" s="586">
        <v>10</v>
      </c>
      <c r="D18" s="587">
        <v>4.63</v>
      </c>
      <c r="E18" s="556"/>
      <c r="F18" s="558">
        <f t="shared" si="0"/>
        <v>10</v>
      </c>
    </row>
    <row r="19" spans="1:16" ht="11.25" customHeight="1">
      <c r="A19" s="70" t="s">
        <v>557</v>
      </c>
      <c r="B19" s="71" t="s">
        <v>821</v>
      </c>
      <c r="C19" s="542">
        <f>SUM(C12:C18)</f>
        <v>794</v>
      </c>
      <c r="D19" s="542"/>
      <c r="E19" s="542">
        <f>SUM(E12:E18)</f>
        <v>0</v>
      </c>
      <c r="F19" s="557">
        <f>SUM(F12:F18)</f>
        <v>794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86">
        <v>33</v>
      </c>
      <c r="D26" s="587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86">
        <v>10</v>
      </c>
      <c r="D27" s="587">
        <v>30.33</v>
      </c>
      <c r="E27" s="556"/>
      <c r="F27" s="558">
        <f>C27-E27</f>
        <v>10</v>
      </c>
    </row>
    <row r="28" spans="1:6" ht="12.75">
      <c r="A28" s="580"/>
      <c r="B28" s="72"/>
      <c r="C28" s="585"/>
      <c r="D28" s="584"/>
      <c r="E28" s="556"/>
      <c r="F28" s="558">
        <f>C28-E28</f>
        <v>0</v>
      </c>
    </row>
    <row r="29" spans="1:6" ht="12.75">
      <c r="A29" s="68"/>
      <c r="B29" s="69"/>
      <c r="C29" s="556"/>
      <c r="D29" s="556"/>
      <c r="E29" s="556"/>
      <c r="F29" s="558"/>
    </row>
    <row r="30" spans="1:16" ht="12" customHeight="1">
      <c r="A30" s="70" t="s">
        <v>593</v>
      </c>
      <c r="B30" s="71" t="s">
        <v>825</v>
      </c>
      <c r="C30" s="542">
        <f>SUM(C26:C28)</f>
        <v>43</v>
      </c>
      <c r="D30" s="542"/>
      <c r="E30" s="542">
        <f>SUM(E26:E28)</f>
        <v>0</v>
      </c>
      <c r="F30" s="557">
        <f>SUM(F26:F28)</f>
        <v>43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</row>
    <row r="31" spans="1:6" ht="18.75" customHeight="1">
      <c r="A31" s="68" t="s">
        <v>826</v>
      </c>
      <c r="B31" s="72"/>
      <c r="C31" s="542"/>
      <c r="D31" s="542"/>
      <c r="E31" s="542"/>
      <c r="F31" s="557"/>
    </row>
    <row r="32" spans="1:6" ht="12.75">
      <c r="A32" s="580" t="s">
        <v>866</v>
      </c>
      <c r="B32" s="72"/>
      <c r="C32" s="586"/>
      <c r="D32" s="587"/>
      <c r="E32" s="556"/>
      <c r="F32" s="558">
        <f>C32-E32</f>
        <v>0</v>
      </c>
    </row>
    <row r="33" spans="1:6" ht="12.75">
      <c r="A33" s="68" t="s">
        <v>539</v>
      </c>
      <c r="B33" s="72"/>
      <c r="C33" s="556"/>
      <c r="D33" s="556"/>
      <c r="E33" s="556"/>
      <c r="F33" s="558">
        <f>C33-E33</f>
        <v>0</v>
      </c>
    </row>
    <row r="34" spans="1:6" ht="12.75">
      <c r="A34" s="68" t="s">
        <v>542</v>
      </c>
      <c r="B34" s="72"/>
      <c r="C34" s="556"/>
      <c r="D34" s="556"/>
      <c r="E34" s="556"/>
      <c r="F34" s="558">
        <f>C34-E34</f>
        <v>0</v>
      </c>
    </row>
    <row r="35" spans="1:16" ht="14.25" customHeight="1">
      <c r="A35" s="70" t="s">
        <v>827</v>
      </c>
      <c r="B35" s="71" t="s">
        <v>828</v>
      </c>
      <c r="C35" s="542">
        <f>SUM(C32:C34)</f>
        <v>0</v>
      </c>
      <c r="D35" s="542"/>
      <c r="E35" s="542">
        <f>SUM(E32:E34)</f>
        <v>0</v>
      </c>
      <c r="F35" s="557">
        <f>SUM(F32:F34)</f>
        <v>0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16" ht="20.25" customHeight="1">
      <c r="A36" s="73" t="s">
        <v>829</v>
      </c>
      <c r="B36" s="71" t="s">
        <v>830</v>
      </c>
      <c r="C36" s="542">
        <f>C35+C30+C24+C19</f>
        <v>837</v>
      </c>
      <c r="D36" s="542"/>
      <c r="E36" s="542">
        <f>E35+E30+E24+E19</f>
        <v>0</v>
      </c>
      <c r="F36" s="557">
        <f>F35+F30+F24+F19</f>
        <v>837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</row>
    <row r="37" spans="1:6" ht="15" customHeight="1">
      <c r="A37" s="66" t="s">
        <v>831</v>
      </c>
      <c r="B37" s="71"/>
      <c r="C37" s="542"/>
      <c r="D37" s="542"/>
      <c r="E37" s="542"/>
      <c r="F37" s="557"/>
    </row>
    <row r="38" spans="1:6" ht="14.25" customHeight="1">
      <c r="A38" s="68" t="s">
        <v>818</v>
      </c>
      <c r="B38" s="72"/>
      <c r="C38" s="542"/>
      <c r="D38" s="542"/>
      <c r="E38" s="542"/>
      <c r="F38" s="557"/>
    </row>
    <row r="39" spans="1:6" ht="12.75">
      <c r="A39" s="68" t="s">
        <v>819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820</v>
      </c>
      <c r="B40" s="72"/>
      <c r="C40" s="556"/>
      <c r="D40" s="556"/>
      <c r="E40" s="556"/>
      <c r="F40" s="558">
        <f>C40-E40</f>
        <v>0</v>
      </c>
    </row>
    <row r="41" spans="1:6" ht="12.75">
      <c r="A41" s="68" t="s">
        <v>542</v>
      </c>
      <c r="B41" s="72"/>
      <c r="C41" s="556"/>
      <c r="D41" s="556"/>
      <c r="E41" s="556"/>
      <c r="F41" s="558">
        <f>C41-E41</f>
        <v>0</v>
      </c>
    </row>
    <row r="42" spans="1:16" ht="15" customHeight="1">
      <c r="A42" s="70" t="s">
        <v>557</v>
      </c>
      <c r="B42" s="71" t="s">
        <v>832</v>
      </c>
      <c r="C42" s="542">
        <f>SUM(C39:C41)</f>
        <v>0</v>
      </c>
      <c r="D42" s="542"/>
      <c r="E42" s="542">
        <f>SUM(E39:E41)</f>
        <v>0</v>
      </c>
      <c r="F42" s="557">
        <f>SUM(F39:F41)</f>
        <v>0</v>
      </c>
      <c r="G42" s="532"/>
      <c r="H42" s="532"/>
      <c r="I42" s="532"/>
      <c r="J42" s="532"/>
      <c r="K42" s="532"/>
      <c r="L42" s="532"/>
      <c r="M42" s="532"/>
      <c r="N42" s="532"/>
      <c r="O42" s="532"/>
      <c r="P42" s="532"/>
    </row>
    <row r="43" spans="1:6" ht="15.75" customHeight="1">
      <c r="A43" s="68" t="s">
        <v>822</v>
      </c>
      <c r="B43" s="72"/>
      <c r="C43" s="542"/>
      <c r="D43" s="542"/>
      <c r="E43" s="542"/>
      <c r="F43" s="557"/>
    </row>
    <row r="44" spans="1:6" ht="12.75">
      <c r="A44" s="68" t="s">
        <v>536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539</v>
      </c>
      <c r="B45" s="72"/>
      <c r="C45" s="556"/>
      <c r="D45" s="556"/>
      <c r="E45" s="556"/>
      <c r="F45" s="558">
        <f>C45-E45</f>
        <v>0</v>
      </c>
    </row>
    <row r="46" spans="1:6" ht="12.75">
      <c r="A46" s="68" t="s">
        <v>542</v>
      </c>
      <c r="B46" s="72"/>
      <c r="C46" s="556"/>
      <c r="D46" s="556"/>
      <c r="E46" s="556"/>
      <c r="F46" s="558">
        <f>C46-E46</f>
        <v>0</v>
      </c>
    </row>
    <row r="47" spans="1:16" ht="11.25" customHeight="1">
      <c r="A47" s="70" t="s">
        <v>574</v>
      </c>
      <c r="B47" s="71" t="s">
        <v>833</v>
      </c>
      <c r="C47" s="542">
        <f>SUM(C44:C46)</f>
        <v>0</v>
      </c>
      <c r="D47" s="542"/>
      <c r="E47" s="542">
        <f>SUM(E44:E46)</f>
        <v>0</v>
      </c>
      <c r="F47" s="557">
        <f>SUM(F44:F46)</f>
        <v>0</v>
      </c>
      <c r="G47" s="532"/>
      <c r="H47" s="532"/>
      <c r="I47" s="532"/>
      <c r="J47" s="532"/>
      <c r="K47" s="532"/>
      <c r="L47" s="532"/>
      <c r="M47" s="532"/>
      <c r="N47" s="532"/>
      <c r="O47" s="532"/>
      <c r="P47" s="532"/>
    </row>
    <row r="48" spans="1:6" ht="15" customHeight="1">
      <c r="A48" s="68" t="s">
        <v>824</v>
      </c>
      <c r="B48" s="72"/>
      <c r="C48" s="542"/>
      <c r="D48" s="542"/>
      <c r="E48" s="542"/>
      <c r="F48" s="557"/>
    </row>
    <row r="49" spans="1:6" ht="12.75">
      <c r="A49" s="68" t="s">
        <v>536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539</v>
      </c>
      <c r="B50" s="72"/>
      <c r="C50" s="556"/>
      <c r="D50" s="556"/>
      <c r="E50" s="556"/>
      <c r="F50" s="558">
        <f>C50-E50</f>
        <v>0</v>
      </c>
    </row>
    <row r="51" spans="1:6" ht="12.75">
      <c r="A51" s="68" t="s">
        <v>542</v>
      </c>
      <c r="B51" s="72"/>
      <c r="C51" s="556"/>
      <c r="D51" s="556"/>
      <c r="E51" s="556"/>
      <c r="F51" s="558">
        <f>C51-E51</f>
        <v>0</v>
      </c>
    </row>
    <row r="52" spans="1:16" ht="15.75" customHeight="1">
      <c r="A52" s="70" t="s">
        <v>593</v>
      </c>
      <c r="B52" s="71" t="s">
        <v>834</v>
      </c>
      <c r="C52" s="542">
        <f>SUM(C49:C51)</f>
        <v>0</v>
      </c>
      <c r="D52" s="542"/>
      <c r="E52" s="542">
        <f>SUM(E49:E51)</f>
        <v>0</v>
      </c>
      <c r="F52" s="557">
        <f>SUM(F49:F51)</f>
        <v>0</v>
      </c>
      <c r="G52" s="532"/>
      <c r="H52" s="532"/>
      <c r="I52" s="532"/>
      <c r="J52" s="532"/>
      <c r="K52" s="532"/>
      <c r="L52" s="532"/>
      <c r="M52" s="532"/>
      <c r="N52" s="532"/>
      <c r="O52" s="532"/>
      <c r="P52" s="532"/>
    </row>
    <row r="53" spans="1:6" ht="12.75" customHeight="1">
      <c r="A53" s="68" t="s">
        <v>826</v>
      </c>
      <c r="B53" s="72"/>
      <c r="C53" s="542"/>
      <c r="D53" s="542"/>
      <c r="E53" s="542"/>
      <c r="F53" s="557"/>
    </row>
    <row r="54" spans="1:6" ht="12.75">
      <c r="A54" s="68" t="s">
        <v>536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539</v>
      </c>
      <c r="B55" s="72"/>
      <c r="C55" s="556"/>
      <c r="D55" s="556"/>
      <c r="E55" s="556"/>
      <c r="F55" s="558">
        <f>C55-E55</f>
        <v>0</v>
      </c>
    </row>
    <row r="56" spans="1:6" ht="12.75">
      <c r="A56" s="68" t="s">
        <v>542</v>
      </c>
      <c r="B56" s="72"/>
      <c r="C56" s="556"/>
      <c r="D56" s="556"/>
      <c r="E56" s="556"/>
      <c r="F56" s="558">
        <f>C56-E56</f>
        <v>0</v>
      </c>
    </row>
    <row r="57" spans="1:16" ht="17.25" customHeight="1">
      <c r="A57" s="70" t="s">
        <v>827</v>
      </c>
      <c r="B57" s="71" t="s">
        <v>835</v>
      </c>
      <c r="C57" s="542">
        <f>SUM(C54:C56)</f>
        <v>0</v>
      </c>
      <c r="D57" s="542"/>
      <c r="E57" s="542">
        <f>SUM(E54:E56)</f>
        <v>0</v>
      </c>
      <c r="F57" s="557">
        <f>SUM(F54:F56)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16" ht="19.5" customHeight="1">
      <c r="A58" s="73" t="s">
        <v>836</v>
      </c>
      <c r="B58" s="71" t="s">
        <v>837</v>
      </c>
      <c r="C58" s="542">
        <f>C57+C52+C47+C42</f>
        <v>0</v>
      </c>
      <c r="D58" s="542"/>
      <c r="E58" s="542">
        <f>E57+E52+E47+E42</f>
        <v>0</v>
      </c>
      <c r="F58" s="557">
        <f>F57+F52+F47+F42</f>
        <v>0</v>
      </c>
      <c r="G58" s="532"/>
      <c r="H58" s="532"/>
      <c r="I58" s="532"/>
      <c r="J58" s="532"/>
      <c r="K58" s="532"/>
      <c r="L58" s="532"/>
      <c r="M58" s="532"/>
      <c r="N58" s="532"/>
      <c r="O58" s="532"/>
      <c r="P58" s="532"/>
    </row>
    <row r="59" spans="1:6" ht="19.5" customHeight="1">
      <c r="A59" s="74"/>
      <c r="B59" s="75"/>
      <c r="C59" s="76"/>
      <c r="D59" s="76"/>
      <c r="E59" s="76"/>
      <c r="F59" s="76"/>
    </row>
    <row r="60" spans="1:6" ht="12.75">
      <c r="A60" s="568" t="str">
        <f>'справка №1-БАЛАНС'!A98</f>
        <v>Дата на съставяне: 23.04.2016</v>
      </c>
      <c r="B60" s="569"/>
      <c r="C60" s="633" t="str">
        <f>'справка №1-БАЛАНС'!C98:E98</f>
        <v>Съставител: Еленка Динкова</v>
      </c>
      <c r="D60" s="633"/>
      <c r="E60" s="633"/>
      <c r="F60" s="633"/>
    </row>
    <row r="61" spans="1:6" ht="12.75">
      <c r="A61" s="77"/>
      <c r="B61" s="78"/>
      <c r="C61" s="77"/>
      <c r="D61" s="77"/>
      <c r="E61" s="77"/>
      <c r="F61" s="77"/>
    </row>
    <row r="62" spans="1:6" ht="12.75">
      <c r="A62" s="77"/>
      <c r="B62" s="78"/>
      <c r="C62" s="633" t="str">
        <f>'справка №1-БАЛАНС'!C100:E100</f>
        <v>Ръководител: инж. Т.Томов</v>
      </c>
      <c r="D62" s="633"/>
      <c r="E62" s="633"/>
      <c r="F62" s="633"/>
    </row>
    <row r="63" spans="3:5" ht="12.75">
      <c r="C63" s="77"/>
      <c r="E63" s="77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2016-04-25T11:39:43Z</cp:lastPrinted>
  <dcterms:created xsi:type="dcterms:W3CDTF">2000-06-29T12:02:40Z</dcterms:created>
  <dcterms:modified xsi:type="dcterms:W3CDTF">2016-04-30T05:48:08Z</dcterms:modified>
  <cp:category/>
  <cp:version/>
  <cp:contentType/>
  <cp:contentStatus/>
</cp:coreProperties>
</file>