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<sst xmlns="http://schemas.openxmlformats.org/spreadsheetml/2006/main" count="1078" uniqueCount="883">
  <si>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</si>
  <si>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</si>
  <si>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</si>
  <si>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</si>
  <si>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</si>
  <si>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</si>
  <si>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</si>
  <si>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</si>
  <si>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</si>
  <si>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</si>
  <si>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</si>
  <si>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</si>
  <si>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</si>
  <si>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</si>
  <si>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</si>
  <si>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</si>
  <si>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</si>
  <si>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</si>
  <si>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</si>
  <si>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</si>
  <si>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</si>
  <si>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</si>
  <si>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</si>
  <si>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</si>
  <si>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</si>
  <si>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</si>
  <si>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</si>
  <si>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</si>
  <si>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</si>
  <si>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</si>
  <si>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</si>
  <si>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</si>
  <si>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</si>
  <si>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</si>
  <si>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</si>
  <si>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</si>
  <si>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</si>
  <si>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</si>
  <si>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</si>
  <si>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</si>
  <si>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</si>
  <si>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</si>
  <si>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</si>
  <si>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</si>
  <si>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</si>
  <si>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</si>
  <si>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</si>
  <si>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</si>
  <si>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</si>
  <si>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</si>
  <si>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</si>
  <si>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</si>
  <si>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</si>
  <si>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</si>
  <si>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</si>
  <si>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</si>
  <si>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</si>
  <si>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</si>
  <si>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</si>
  <si>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</si>
  <si>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</si>
  <si>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</si>
  <si>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</si>
  <si>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</si>
  <si>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</si>
  <si>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</si>
  <si>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</si>
  <si>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</si>
  <si>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</si>
  <si>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</si>
  <si>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</si>
  <si>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</si>
  <si>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</si>
  <si>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</si>
  <si>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</si>
  <si>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</si>
  <si>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</si>
  <si>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</si>
  <si>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</si>
  <si>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</si>
  <si>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</si>
  <si>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</si>
  <si>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</si>
  <si>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</si>
  <si>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</si>
  <si>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</si>
  <si>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</si>
  <si>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</si>
  <si>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</si>
  <si>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</si>
  <si>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</si>
  <si>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</si>
  <si>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</si>
  <si>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</si>
  <si>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</si>
  <si>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</si>
  <si>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</si>
  <si>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</si>
  <si>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</si>
  <si>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</si>
  <si>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</si>
  <si>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</si>
  <si>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</si>
  <si>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</si>
  <si>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</si>
  <si>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</si>
  <si>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</si>
  <si>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</si>
  <si>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</si>
  <si>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</si>
  <si>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</si>
  <si>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</si>
  <si>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</si>
  <si>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</si>
  <si>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</si>
  <si>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</si>
  <si>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</si>
  <si>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</si>
  <si>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</si>
  <si>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</si>
  <si>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</si>
  <si>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</si>
  <si>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</si>
  <si>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</si>
  <si>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</si>
  <si>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</si>
  <si>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</si>
  <si>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</si>
  <si>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</si>
  <si>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</si>
  <si>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</si>
  <si>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</si>
  <si>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</si>
  <si>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</si>
  <si>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</si>
  <si>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</si>
  <si>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</si>
  <si>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</si>
  <si>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</si>
  <si>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</si>
  <si>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</si>
  <si>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</si>
  <si>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</si>
  <si>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</si>
  <si>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</si>
  <si>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</si>
  <si>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</si>
  <si>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</si>
  <si>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</si>
  <si>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</si>
  <si>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</si>
  <si>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</si>
  <si>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</si>
  <si>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</si>
  <si>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</si>
  <si>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</si>
  <si>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</si>
  <si>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</si>
  <si>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</si>
  <si>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</si>
  <si>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</si>
  <si>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</si>
  <si>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</si>
  <si>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</si>
  <si>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</si>
  <si>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</si>
  <si>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</si>
  <si>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</si>
  <si>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</si>
  <si>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</si>
  <si>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</si>
  <si>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</si>
  <si>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</si>
  <si>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</si>
  <si>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</si>
  <si>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</si>
  <si>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</si>
  <si>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</si>
  <si>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</si>
  <si>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</si>
  <si>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</si>
  <si>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</si>
  <si>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</si>
  <si>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</si>
  <si>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</si>
  <si>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</si>
  <si>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</si>
  <si>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</si>
  <si>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</si>
  <si>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</si>
  <si>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</si>
  <si>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</si>
  <si>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</si>
  <si>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</si>
  <si>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</si>
  <si>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</si>
  <si>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</si>
  <si>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</si>
  <si>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</si>
  <si>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</si>
  <si>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</si>
  <si>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</si>
  <si>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</si>
  <si>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</si>
  <si>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</si>
  <si>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</si>
  <si>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</si>
  <si>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</si>
  <si>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</si>
  <si>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</si>
  <si>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</si>
  <si>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</si>
  <si>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</si>
  <si>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</si>
  <si>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</si>
  <si>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</si>
  <si>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</si>
  <si>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</si>
  <si>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</si>
  <si>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</si>
  <si>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</si>
  <si>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</si>
  <si>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</si>
  <si>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</si>
  <si>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</si>
  <si>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</si>
  <si>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</si>
  <si>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</si>
  <si>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</si>
  <si>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</si>
  <si>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</si>
  <si>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</si>
  <si>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</si>
  <si>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</si>
  <si>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</si>
  <si>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</si>
  <si>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</si>
  <si>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</si>
  <si>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</si>
  <si>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</si>
  <si>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</si>
  <si>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</si>
  <si>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</si>
  <si>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</si>
  <si>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</si>
  <si>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</si>
  <si>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</si>
  <si>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</si>
  <si>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</si>
  <si>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</si>
  <si>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</si>
  <si>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</si>
  <si>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</si>
  <si>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</si>
  <si>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</si>
  <si>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</si>
  <si>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</si>
  <si>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</si>
  <si>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</si>
  <si>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</si>
  <si>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</si>
  <si>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</si>
  <si>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</si>
  <si>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</si>
  <si>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</si>
  <si>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</si>
  <si>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</si>
  <si>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</si>
  <si>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</si>
  <si>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</si>
  <si>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</si>
  <si>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</si>
  <si>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</si>
  <si>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</si>
  <si>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</si>
  <si>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</si>
  <si>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</si>
  <si>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</si>
  <si>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</si>
  <si>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</si>
  <si>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</si>
  <si>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</si>
  <si>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</si>
  <si>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</si>
  <si>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</si>
  <si>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</si>
  <si>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</si>
  <si>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</si>
  <si>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</si>
  <si>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</si>
  <si>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</si>
  <si>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</si>
  <si>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</si>
  <si>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</si>
  <si>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</si>
  <si>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</si>
  <si>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</si>
  <si>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</si>
  <si>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</si>
  <si>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</si>
  <si>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</si>
  <si>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</si>
  <si>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</si>
  <si>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</si>
  <si>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</si>
  <si>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</si>
  <si>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</si>
  <si>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</si>
  <si>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</si>
  <si>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</si>
  <si>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</si>
  <si>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</si>
  <si>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</si>
  <si>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</si>
  <si>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</si>
  <si>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</si>
  <si>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</si>
  <si>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</si>
  <si>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</si>
  <si>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</si>
  <si>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</si>
  <si>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</si>
  <si>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</si>
  <si>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</si>
  <si>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</si>
  <si>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</si>
  <si>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</si>
  <si>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</si>
  <si>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</si>
  <si>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</si>
  <si>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</si>
  <si>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</si>
  <si>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</si>
  <si>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</si>
  <si>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</si>
  <si>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</si>
  <si>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</si>
  <si>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</si>
  <si>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</si>
  <si>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</si>
  <si>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</si>
  <si>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</si>
  <si>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</si>
  <si>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</si>
  <si>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</si>
  <si>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</si>
  <si>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</si>
  <si>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</si>
  <si>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</si>
  <si>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</si>
  <si>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</si>
  <si>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</si>
  <si>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</si>
  <si>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</si>
  <si>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</si>
  <si>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</si>
  <si>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</si>
  <si>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</si>
  <si>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</si>
  <si>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</si>
  <si>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</si>
  <si>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</si>
  <si>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</si>
  <si>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</si>
  <si>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</si>
  <si>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</si>
  <si>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</si>
  <si>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</si>
  <si>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</si>
  <si>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</si>
  <si>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</si>
  <si>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</si>
  <si>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</si>
  <si>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</si>
  <si>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</si>
  <si>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</si>
  <si>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</si>
  <si>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</si>
  <si>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</si>
  <si>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</si>
  <si>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</si>
  <si>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</si>
  <si>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</si>
  <si>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</si>
  <si>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</si>
  <si>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</si>
  <si>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</si>
  <si>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</si>
  <si>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</si>
  <si>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</si>
  <si>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</si>
  <si>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</si>
  <si>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</si>
  <si>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</si>
  <si>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</si>
  <si>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</si>
  <si>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</si>
  <si>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</si>
  <si>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</si>
  <si>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</si>
  <si>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</si>
  <si>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</si>
  <si>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</si>
  <si>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</si>
  <si>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</si>
  <si>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</si>
  <si>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</si>
  <si>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</si>
  <si>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</si>
  <si>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</si>
  <si>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</si>
  <si>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</si>
  <si>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</si>
  <si>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</si>
  <si>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</si>
  <si>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</si>
  <si>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</si>
  <si>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</si>
  <si>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</si>
  <si>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</si>
  <si>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</si>
  <si>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</si>
  <si>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</si>
  <si>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</si>
  <si>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</si>
  <si>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</si>
  <si>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</si>
  <si>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</si>
  <si>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</si>
  <si>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</si>
  <si>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</si>
  <si>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</si>
  <si>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</si>
  <si>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</si>
  <si>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</si>
  <si>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</si>
  <si>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</si>
  <si>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</si>
  <si>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</si>
  <si>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</si>
  <si>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</si>
  <si>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</si>
  <si>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</si>
  <si>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</si>
  <si>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</si>
  <si>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</si>
  <si>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</si>
  <si>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</si>
  <si>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</si>
  <si>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</si>
  <si>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</si>
  <si>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</si>
  <si>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</si>
  <si>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</si>
  <si>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</si>
  <si>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</si>
  <si>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</si>
  <si>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</si>
  <si>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</si>
  <si>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</si>
  <si>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</si>
  <si>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</si>
  <si>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</si>
  <si>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</si>
  <si>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</si>
  <si>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</si>
  <si>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</si>
  <si>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</si>
  <si>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</si>
  <si>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</si>
  <si>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</si>
  <si>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</si>
  <si>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</si>
  <si>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</si>
  <si>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</si>
  <si>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</si>
  <si>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</si>
  <si>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</si>
  <si>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</si>
  <si>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</si>
  <si>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</si>
  <si>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</si>
  <si>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</si>
  <si>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</si>
  <si>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</si>
  <si>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</si>
  <si>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</si>
  <si>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</si>
  <si>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</si>
  <si>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</si>
  <si>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</si>
  <si>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</si>
  <si>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</si>
  <si>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</si>
  <si>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</si>
  <si>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</si>
  <si>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</si>
  <si>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</si>
  <si>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</si>
  <si>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</si>
  <si>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</si>
  <si>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</si>
  <si>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</si>
  <si>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</si>
  <si>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</si>
  <si>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</si>
  <si>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</si>
  <si>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</si>
  <si>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</si>
  <si>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</si>
  <si>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</si>
  <si>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</si>
  <si>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</si>
  <si>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</si>
  <si>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</si>
  <si>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</si>
  <si>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</si>
  <si>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</si>
  <si>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</si>
  <si>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</si>
  <si>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</si>
  <si>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</si>
  <si>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</si>
  <si>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</si>
  <si>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</si>
  <si>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</si>
  <si>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</si>
  <si>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</si>
  <si>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</si>
  <si>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</si>
  <si>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</si>
  <si>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</si>
  <si>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</si>
  <si>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</si>
  <si>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</si>
  <si>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</si>
  <si>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</si>
  <si>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</si>
  <si>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</si>
  <si>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</si>
  <si>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</si>
  <si>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</si>
  <si>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</si>
  <si>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</si>
  <si>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</si>
  <si>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</si>
  <si>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</si>
  <si>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</si>
  <si>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</si>
  <si>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</si>
  <si>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</si>
  <si>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</si>
  <si>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</si>
  <si>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</si>
  <si>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</si>
  <si>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</si>
  <si>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</si>
  <si>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</si>
  <si>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</si>
  <si>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</si>
  <si>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</si>
  <si>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</si>
  <si>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</si>
  <si>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</si>
  <si>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</si>
  <si>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</si>
  <si>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</si>
  <si>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</si>
  <si>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</si>
  <si>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</si>
  <si>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</si>
  <si>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</si>
  <si>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</si>
  <si>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</si>
  <si>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</si>
  <si>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</si>
  <si>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</si>
  <si>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</si>
  <si>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</si>
  <si>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</si>
  <si>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</si>
  <si>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</si>
  <si>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</si>
  <si>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</si>
  <si>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</si>
  <si>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</si>
  <si>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</si>
  <si>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</si>
  <si>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</si>
  <si>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</si>
  <si>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</si>
  <si>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</si>
  <si>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</si>
  <si>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</si>
  <si>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</si>
  <si>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</si>
  <si>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</si>
  <si>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</si>
  <si>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</si>
  <si>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</si>
  <si>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</si>
  <si>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</si>
  <si>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</si>
  <si>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</si>
  <si>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</si>
  <si>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</si>
  <si>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</si>
  <si>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</si>
  <si>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</si>
  <si>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</si>
  <si>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</si>
  <si>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</si>
  <si>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</si>
  <si>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</si>
  <si>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</si>
  <si>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</si>
  <si>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</si>
  <si>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</si>
  <si>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</si>
  <si>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</si>
  <si>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</si>
  <si>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</si>
  <si>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</si>
  <si>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</si>
  <si>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</si>
  <si>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</si>
  <si>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</si>
  <si>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</si>
  <si>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</si>
  <si>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</si>
  <si>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</si>
  <si>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</si>
  <si>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</si>
  <si>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</si>
  <si>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</si>
  <si>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</si>
  <si>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</si>
  <si>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</si>
  <si>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</si>
  <si>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</si>
  <si>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</si>
  <si>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</si>
  <si>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</si>
  <si>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</si>
  <si>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</si>
  <si>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</si>
  <si>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</si>
  <si>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</si>
  <si>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</si>
  <si>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</si>
  <si>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</si>
  <si>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</si>
  <si>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</si>
  <si>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</si>
  <si>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</si>
  <si>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</si>
  <si>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</si>
  <si>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</si>
  <si>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</si>
  <si>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</si>
  <si>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</si>
  <si>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</si>
  <si>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</si>
  <si>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</si>
  <si>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</si>
  <si>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</si>
  <si>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</si>
  <si>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</si>
  <si>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</si>
  <si>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</si>
  <si>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</si>
  <si>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</si>
  <si>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</si>
  <si>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</si>
  <si>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</si>
  <si>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</si>
  <si>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</si>
  <si>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</si>
  <si>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</si>
  <si>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</si>
  <si>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</si>
  <si>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</si>
  <si>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</si>
  <si>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</si>
  <si>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</si>
  <si>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</si>
  <si>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</si>
  <si>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</si>
  <si>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</si>
  <si>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</si>
  <si>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</si>
  <si>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</si>
  <si>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</si>
  <si>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</si>
  <si>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</si>
  <si>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</si>
  <si>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</si>
  <si>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</si>
  <si>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</si>
  <si>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</si>
  <si>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</si>
  <si>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</si>
  <si>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</si>
  <si>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</si>
  <si>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</si>
  <si>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</si>
  <si>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</si>
  <si>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</si>
  <si>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</si>
  <si>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</si>
  <si>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</si>
  <si>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</si>
  <si>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</si>
  <si>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</si>
  <si>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</si>
  <si>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</si>
  <si>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</si>
  <si>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</si>
  <si>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</si>
  <si>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</si>
  <si>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</si>
  <si>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</si>
  <si>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</si>
  <si>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</si>
  <si>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</si>
  <si>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</si>
  <si>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</si>
  <si>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</si>
  <si>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</si>
  <si>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</si>
  <si>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</si>
  <si>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</si>
  <si>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</si>
  <si>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</si>
  <si>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</si>
  <si>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</si>
  <si>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</si>
  <si>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</si>
  <si>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</si>
  <si>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</si>
  <si>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</si>
  <si>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</si>
  <si>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</si>
  <si>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</si>
  <si>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</si>
  <si>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</si>
  <si>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</si>
  <si>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</si>
  <si>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</si>
  <si>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</si>
  <si>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</si>
  <si>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</si>
  <si>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</si>
  <si>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</si>
  <si>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</si>
  <si>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</si>
  <si>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</si>
  <si>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</si>
  <si>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</si>
  <si>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</si>
  <si>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</si>
  <si>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</si>
  <si>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</si>
  <si>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</si>
  <si>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</si>
  <si>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</si>
  <si>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</si>
  <si>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</si>
  <si>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</si>
  <si>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</si>
  <si>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</si>
  <si>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</si>
  <si>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</si>
  <si>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</si>
  <si>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</si>
  <si>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</si>
  <si>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</si>
  <si>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</si>
  <si>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</si>
  <si>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</si>
  <si>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</si>
  <si>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</si>
  <si>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</si>
  <si>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</si>
  <si>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</si>
  <si>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</si>
  <si>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</si>
  <si>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</si>
  <si>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</si>
  <si>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</si>
  <si>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</si>
  <si>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</si>
  <si>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</si>
  <si>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</si>
  <si>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</si>
  <si>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</si>
  <si>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</si>
  <si>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</si>
  <si>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</si>
  <si>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</si>
  <si>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</si>
  <si>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</si>
  <si>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</si>
  <si>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</si>
  <si>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</si>
  <si>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</si>
  <si>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</si>
  <si>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</si>
  <si>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</si>
  <si>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</si>
  <si>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</si>
  <si>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</si>
  <si>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</si>
  <si>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</si>
  <si>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</si>
  <si>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</si>
  <si>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</si>
  <si>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</si>
  <si>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</si>
  <si>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</si>
  <si>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</si>
  <si>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</si>
  <si>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</si>
  <si>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</si>
  <si>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</si>
  <si>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</si>
  <si>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</si>
  <si>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</si>
  <si>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</si>
  <si>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</si>
  <si>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</si>
  <si>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</si>
  <si>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</si>
  <si>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</si>
  <si>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</si>
  <si>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</si>
  <si>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</si>
  <si>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</si>
  <si>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</si>
  <si>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</si>
  <si>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</si>
  <si>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</si>
  <si>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</si>
  <si>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</si>
  <si>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</si>
  <si>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</si>
  <si>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</si>
  <si>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</si>
  <si>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</si>
  <si>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</si>
  <si>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</si>
  <si>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</si>
  <si>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</si>
  <si>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</si>
  <si>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</si>
  <si>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</si>
  <si>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</si>
  <si>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</si>
  <si>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</si>
  <si>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</si>
  <si>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</si>
  <si>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</si>
  <si>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</si>
  <si>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</si>
  <si>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</si>
  <si>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</si>
  <si>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</si>
  <si>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</si>
  <si>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</si>
  <si>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</si>
  <si>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</si>
  <si>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 xml:space="preserve">                       (Георги Иванов)</t>
  </si>
  <si>
    <t>(Георги Иванов)</t>
  </si>
  <si>
    <t xml:space="preserve"> 01.01.2015 - 31.12.2015 г.</t>
  </si>
  <si>
    <t>Дата на съставяне: 25.01.2016</t>
  </si>
  <si>
    <t>(Ст. Лазарова)</t>
  </si>
  <si>
    <t>Дата на съставяне:               25.01.2016</t>
  </si>
  <si>
    <t xml:space="preserve">                       (Ст. Лазарова)</t>
  </si>
  <si>
    <t>Дата  на съставяне:      25.01.2016</t>
  </si>
  <si>
    <t xml:space="preserve">              (Ст. Лазарова)</t>
  </si>
  <si>
    <t>(Ст.Лазарова)</t>
  </si>
  <si>
    <t>Дата на съставяне:  25.01.2016</t>
  </si>
  <si>
    <t>Дата на съставяне:   25.01.2016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</si>
</sst>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67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866</v>
      </c>
      <c r="B4" s="583"/>
      <c r="C4" s="583"/>
      <c r="D4" s="583"/>
      <c r="E4" s="504" t="s">
        <v>865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-6289</v>
      </c>
      <c r="H27" s="154">
        <f>SUM(H28:H30)</f>
        <v>-3908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-6289</v>
      </c>
      <c r="H29" s="316">
        <v>-3908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-738</v>
      </c>
      <c r="H32" s="316">
        <v>-2381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-7027</v>
      </c>
      <c r="H33" s="154">
        <f>H27+H31+H32</f>
        <v>-6289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-5311</v>
      </c>
      <c r="H36" s="154">
        <f>H25+H17+H33</f>
        <v>-4573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600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12209</v>
      </c>
      <c r="H59" s="152">
        <v>11590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2118</v>
      </c>
      <c r="H61" s="154">
        <f>SUM(H62:H68)</f>
        <v>2097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40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>
        <v>1</v>
      </c>
    </row>
    <row r="68" spans="1:8" ht="15">
      <c r="A68" s="235" t="s">
        <v>210</v>
      </c>
      <c r="B68" s="241" t="s">
        <v>211</v>
      </c>
      <c r="C68" s="151"/>
      <c r="D68" s="151">
        <v>2</v>
      </c>
      <c r="E68" s="237" t="s">
        <v>212</v>
      </c>
      <c r="F68" s="242" t="s">
        <v>213</v>
      </c>
      <c r="G68" s="152">
        <v>2078</v>
      </c>
      <c r="H68" s="152">
        <v>2095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176</v>
      </c>
      <c r="H69" s="152">
        <v>146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>
        <v>61</v>
      </c>
      <c r="E71" s="253" t="s">
        <v>45</v>
      </c>
      <c r="F71" s="273" t="s">
        <v>223</v>
      </c>
      <c r="G71" s="161">
        <f>G59+G60+G61+G69+G70</f>
        <v>14503</v>
      </c>
      <c r="H71" s="161">
        <f>H59+H60+H61+H69+H70</f>
        <v>13833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</v>
      </c>
      <c r="D75" s="155">
        <f>SUM(D67:D74)</f>
        <v>65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14503</v>
      </c>
      <c r="H79" s="162">
        <f>H71+H74+H75+H76</f>
        <v>13833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0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8592</v>
      </c>
      <c r="D93" s="155">
        <f>D64+D75+D84+D91+D92</f>
        <v>8660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9192</v>
      </c>
      <c r="D94" s="164">
        <f>D93+D55</f>
        <v>9260</v>
      </c>
      <c r="E94" s="449" t="s">
        <v>269</v>
      </c>
      <c r="F94" s="289" t="s">
        <v>270</v>
      </c>
      <c r="G94" s="165">
        <f>G36+G39+G55+G79</f>
        <v>9192</v>
      </c>
      <c r="H94" s="165">
        <f>H36+H39+H55+H79</f>
        <v>9260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874</v>
      </c>
      <c r="B98" s="432"/>
      <c r="C98" s="581" t="s">
        <v>272</v>
      </c>
      <c r="D98" s="581"/>
      <c r="E98" s="581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875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5">
      <selection activeCell="C23" sqref="C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 неконсолидиран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01.01.2015 - 31.12.2015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62</v>
      </c>
      <c r="D10" s="46">
        <v>5</v>
      </c>
      <c r="E10" s="298" t="s">
        <v>288</v>
      </c>
      <c r="F10" s="549" t="s">
        <v>289</v>
      </c>
      <c r="G10" s="550"/>
      <c r="H10" s="550">
        <v>43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15</v>
      </c>
      <c r="D12" s="46">
        <v>13</v>
      </c>
      <c r="E12" s="300" t="s">
        <v>77</v>
      </c>
      <c r="F12" s="549" t="s">
        <v>296</v>
      </c>
      <c r="G12" s="550">
        <v>175</v>
      </c>
      <c r="H12" s="550">
        <v>905</v>
      </c>
    </row>
    <row r="13" spans="1:18" ht="12">
      <c r="A13" s="298" t="s">
        <v>297</v>
      </c>
      <c r="B13" s="299" t="s">
        <v>298</v>
      </c>
      <c r="C13" s="46">
        <v>8</v>
      </c>
      <c r="D13" s="46">
        <v>6</v>
      </c>
      <c r="E13" s="301" t="s">
        <v>50</v>
      </c>
      <c r="F13" s="551" t="s">
        <v>299</v>
      </c>
      <c r="G13" s="548">
        <f>SUM(G9:G12)</f>
        <v>175</v>
      </c>
      <c r="H13" s="548">
        <f>SUM(H9:H12)</f>
        <v>948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43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32</v>
      </c>
      <c r="D16" s="47">
        <v>1558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117</v>
      </c>
      <c r="D19" s="49">
        <f>SUM(D9:D15)+D16</f>
        <v>1625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796</v>
      </c>
      <c r="D22" s="46">
        <v>809</v>
      </c>
      <c r="E22" s="304" t="s">
        <v>325</v>
      </c>
      <c r="F22" s="552" t="s">
        <v>326</v>
      </c>
      <c r="G22" s="550"/>
      <c r="H22" s="550">
        <v>10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4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796</v>
      </c>
      <c r="D26" s="49">
        <f>SUM(D22:D25)</f>
        <v>813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913</v>
      </c>
      <c r="D28" s="50">
        <f>D26+D19</f>
        <v>2438</v>
      </c>
      <c r="E28" s="127" t="s">
        <v>338</v>
      </c>
      <c r="F28" s="554" t="s">
        <v>339</v>
      </c>
      <c r="G28" s="548">
        <f>G13+G15+G24</f>
        <v>175</v>
      </c>
      <c r="H28" s="548">
        <f>H13+H15+H24</f>
        <v>958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738</v>
      </c>
      <c r="H30" s="53">
        <f>IF((D28-H28)&gt;0,D28-H28,0)</f>
        <v>1480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913</v>
      </c>
      <c r="D33" s="49">
        <f>D28-D31+D32</f>
        <v>2438</v>
      </c>
      <c r="E33" s="127" t="s">
        <v>352</v>
      </c>
      <c r="F33" s="554" t="s">
        <v>353</v>
      </c>
      <c r="G33" s="53">
        <f>G32-G31+G28</f>
        <v>175</v>
      </c>
      <c r="H33" s="53">
        <f>H32-H31+H28</f>
        <v>958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738</v>
      </c>
      <c r="H34" s="548">
        <f>IF((D33-H33)&gt;0,D33-H33,0)</f>
        <v>1480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901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901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738</v>
      </c>
      <c r="H39" s="559">
        <f>IF(H34&gt;0,IF(D35+H34&lt;0,0,D35+H34),IF(D34-D35&lt;0,D35-D34,0))</f>
        <v>2381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738</v>
      </c>
      <c r="H41" s="52">
        <f>IF(D39=0,IF(H39-H40&gt;0,H39-H40+D40,0),IF(D39-D40&lt;0,D40-D39+H40,0))</f>
        <v>2381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913</v>
      </c>
      <c r="D42" s="53">
        <f>D33+D35+D39</f>
        <v>3339</v>
      </c>
      <c r="E42" s="128" t="s">
        <v>379</v>
      </c>
      <c r="F42" s="129" t="s">
        <v>380</v>
      </c>
      <c r="G42" s="53">
        <f>G39+G33</f>
        <v>913</v>
      </c>
      <c r="H42" s="53">
        <f>H39+H33</f>
        <v>3339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42394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3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01.01.2015 - 31.12.2015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>
        <v>101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</v>
      </c>
      <c r="D11" s="54">
        <v>-177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</v>
      </c>
      <c r="D13" s="54">
        <v>-18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-795</v>
      </c>
      <c r="D17" s="54">
        <v>-809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-839</v>
      </c>
      <c r="D20" s="55">
        <f>SUM(D10:D19)</f>
        <v>-902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834</v>
      </c>
      <c r="D36" s="54">
        <v>809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834</v>
      </c>
      <c r="D42" s="55">
        <f>SUM(D34:D41)</f>
        <v>809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</v>
      </c>
      <c r="D43" s="55">
        <f>D42+D32+D20</f>
        <v>-93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</v>
      </c>
      <c r="D44" s="132">
        <v>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0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0</v>
      </c>
      <c r="D46" s="56">
        <f>D45</f>
        <v>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877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42" sqref="F4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01.01.2015 - 31.12.2015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-6289</v>
      </c>
      <c r="K11" s="60"/>
      <c r="L11" s="344">
        <f>SUM(C11:K11)</f>
        <v>-4573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-6289</v>
      </c>
      <c r="K15" s="61">
        <f t="shared" si="2"/>
        <v>0</v>
      </c>
      <c r="L15" s="344">
        <f t="shared" si="1"/>
        <v>-4573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-738</v>
      </c>
      <c r="K16" s="60"/>
      <c r="L16" s="344">
        <f t="shared" si="1"/>
        <v>-738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-7027</v>
      </c>
      <c r="K29" s="59">
        <f t="shared" si="6"/>
        <v>0</v>
      </c>
      <c r="L29" s="344">
        <f t="shared" si="1"/>
        <v>-5311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-7027</v>
      </c>
      <c r="K32" s="59">
        <f t="shared" si="7"/>
        <v>0</v>
      </c>
      <c r="L32" s="344">
        <f t="shared" si="1"/>
        <v>-5311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1" t="s">
        <v>521</v>
      </c>
      <c r="E36" s="591"/>
      <c r="F36" s="591"/>
      <c r="G36" s="591"/>
      <c r="H36" s="591"/>
      <c r="I36" s="591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318"/>
      <c r="F37" s="538"/>
      <c r="G37" s="538"/>
      <c r="H37" s="538"/>
      <c r="I37" s="538"/>
      <c r="J37" s="538"/>
      <c r="K37" s="538" t="s">
        <v>872</v>
      </c>
      <c r="L37" s="348"/>
      <c r="M37" s="348"/>
      <c r="N37" s="11"/>
    </row>
    <row r="38" spans="1:14" ht="12">
      <c r="A38" s="454"/>
      <c r="B38" s="19"/>
      <c r="C38" s="15"/>
      <c r="D38" s="591" t="s">
        <v>879</v>
      </c>
      <c r="E38" s="591"/>
      <c r="F38" s="591"/>
      <c r="G38" s="591"/>
      <c r="H38" s="591"/>
      <c r="I38" s="591"/>
      <c r="J38" s="15"/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J49" sqref="J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 САФ МАГЕЛАН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 01.01.2015 - 31.12.2015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463</v>
      </c>
      <c r="B5" s="611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8" t="s">
        <v>863</v>
      </c>
      <c r="P44" s="599"/>
      <c r="Q44" s="599"/>
      <c r="R44" s="599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18" t="s">
        <v>877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67">
      <selection activeCell="C92" sqref="C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01.01.2015 - 31.12.2015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0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</v>
      </c>
      <c r="D43" s="104">
        <f>D24+D28+D29+D31+D30+D32+D33+D38</f>
        <v>0</v>
      </c>
      <c r="E43" s="118">
        <f>E24+E28+E29+E31+E30+E32+E33+E38</f>
        <v>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</v>
      </c>
      <c r="D44" s="103">
        <f>D43+D21+D19+D9</f>
        <v>0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40</v>
      </c>
      <c r="D71" s="105">
        <f>SUM(D72:D74)</f>
        <v>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40</v>
      </c>
      <c r="D74" s="108">
        <v>40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12209</v>
      </c>
      <c r="D75" s="103">
        <f>D76+D78</f>
        <v>0</v>
      </c>
      <c r="E75" s="103">
        <f>E76+E78</f>
        <v>12209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12209</v>
      </c>
      <c r="D76" s="108"/>
      <c r="E76" s="119">
        <f t="shared" si="1"/>
        <v>12209</v>
      </c>
      <c r="F76" s="108"/>
    </row>
    <row r="77" spans="1:6" ht="12">
      <c r="A77" s="396" t="s">
        <v>727</v>
      </c>
      <c r="B77" s="397" t="s">
        <v>728</v>
      </c>
      <c r="C77" s="109">
        <v>12209</v>
      </c>
      <c r="D77" s="109"/>
      <c r="E77" s="119">
        <f t="shared" si="1"/>
        <v>12209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2078</v>
      </c>
      <c r="D85" s="104">
        <f>SUM(D86:D90)+D94</f>
        <v>0</v>
      </c>
      <c r="E85" s="104">
        <f>SUM(E86:E90)+E94</f>
        <v>2078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2078</v>
      </c>
      <c r="D90" s="103">
        <f>SUM(D91:D93)</f>
        <v>0</v>
      </c>
      <c r="E90" s="103">
        <f>SUM(E91:E93)</f>
        <v>2078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/>
      <c r="E91" s="119">
        <f t="shared" si="1"/>
        <v>20</v>
      </c>
      <c r="F91" s="108"/>
    </row>
    <row r="92" spans="1:6" ht="12">
      <c r="A92" s="396" t="s">
        <v>662</v>
      </c>
      <c r="B92" s="397" t="s">
        <v>756</v>
      </c>
      <c r="C92" s="108">
        <v>2058</v>
      </c>
      <c r="D92" s="108"/>
      <c r="E92" s="119">
        <f t="shared" si="1"/>
        <v>2058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176</v>
      </c>
      <c r="D95" s="108"/>
      <c r="E95" s="119">
        <f t="shared" si="1"/>
        <v>176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14503</v>
      </c>
      <c r="D96" s="104">
        <f>D85+D80+D75+D71+D95</f>
        <v>40</v>
      </c>
      <c r="E96" s="104">
        <f>E85+E80+E75+E71+E95</f>
        <v>14463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14503</v>
      </c>
      <c r="D97" s="104">
        <f>D96+D68+D66</f>
        <v>40</v>
      </c>
      <c r="E97" s="104">
        <f>E96+E68+E66</f>
        <v>14463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880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872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01.01.2015 - 31.12.2015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875</v>
      </c>
      <c r="F31" s="523"/>
      <c r="G31" s="523"/>
      <c r="H31" s="523"/>
      <c r="I31" s="523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37">
      <selection activeCell="E163" sqref="E163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01.01.2015 - 31.12.2015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875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Kuzmanova</cp:lastModifiedBy>
  <cp:lastPrinted>2016-01-25T13:48:42Z</cp:lastPrinted>
  <dcterms:created xsi:type="dcterms:W3CDTF">2000-06-29T12:02:40Z</dcterms:created>
  <dcterms:modified xsi:type="dcterms:W3CDTF">2016-01-25T13:49:43Z</dcterms:modified>
  <cp:category/>
  <cp:version/>
  <cp:contentType/>
  <cp:contentStatus/>
</cp:coreProperties>
</file>