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3" activeTab="3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№7ИД'!$A$1:$Q$195</definedName>
    <definedName name="_xlnm.Print_Titles" localSheetId="0">'справка № 1ИД-БАЛАНС'!$9:$9</definedName>
    <definedName name="_xlnm.Print_Titles" localSheetId="1">'справка № 2ИД-ОТЧЕТ ЗА ДОХОДИТЕ'!$8:$8</definedName>
    <definedName name="_xlnm.Print_Titles" localSheetId="2">'справка № 3ИД-ОПП'!$12:$12</definedName>
    <definedName name="_xlnm.Print_Titles" localSheetId="3">'справка № 4ИД-ОСК'!$11:$11</definedName>
    <definedName name="_xlnm.Print_Titles" localSheetId="4">'справка № 5ИД'!$11:$11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<sst xmlns="http://schemas.openxmlformats.org/spreadsheetml/2006/main" count="822" uniqueCount="521">
  <si>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</si>
  <si>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</si>
  <si>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</si>
  <si>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</si>
  <si>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</si>
  <si>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</si>
  <si>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</si>
  <si>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</si>
  <si>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</si>
  <si>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</si>
  <si>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</si>
  <si>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</si>
  <si>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</si>
  <si>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</si>
  <si>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</si>
  <si>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</si>
  <si>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</si>
  <si>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</si>
  <si>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</si>
  <si>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</si>
  <si>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</si>
  <si>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</si>
  <si>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</si>
  <si>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</si>
  <si>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</si>
  <si>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</si>
  <si>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</si>
  <si>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</si>
  <si>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</si>
  <si>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</si>
  <si>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</si>
  <si>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</si>
  <si>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</si>
  <si>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</si>
  <si>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</si>
  <si>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</si>
  <si>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</si>
  <si>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</si>
  <si>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</si>
  <si>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</si>
  <si>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</si>
  <si>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</si>
  <si>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</si>
  <si>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</si>
  <si>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</si>
  <si>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</si>
  <si>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</si>
  <si>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</si>
  <si>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</si>
  <si>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</si>
  <si>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</si>
  <si>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</si>
  <si>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</si>
  <si>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</si>
  <si>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</si>
  <si>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</si>
  <si>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</si>
  <si>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</si>
  <si>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</si>
  <si>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</si>
  <si>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</si>
  <si>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</si>
  <si>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</si>
  <si>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</si>
  <si>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</si>
  <si>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</si>
  <si>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</si>
  <si>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</si>
  <si>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</si>
  <si>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</si>
  <si>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</si>
  <si>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</si>
  <si>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</si>
  <si>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</si>
  <si>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</si>
  <si>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</si>
  <si>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</si>
  <si>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</si>
  <si>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</si>
  <si>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</si>
  <si>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</si>
  <si>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</si>
  <si>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</si>
  <si>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</si>
  <si>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</si>
  <si>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</si>
  <si>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</si>
  <si>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</si>
  <si>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</si>
  <si>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</si>
  <si>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>Съставител:…………………..</t>
  </si>
  <si>
    <t>Ръководител:…………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</si>
  <si>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</si>
  <si>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</si>
  <si>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</si>
  <si>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</si>
  <si>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</si>
  <si>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</si>
  <si>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</si>
  <si>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</si>
  <si>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</si>
  <si>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</si>
  <si>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</si>
  <si>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</si>
  <si>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</si>
  <si>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</si>
  <si>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</si>
  <si>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</si>
  <si>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</si>
  <si>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</si>
  <si>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</si>
  <si>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</si>
  <si>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</si>
  <si>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</si>
  <si>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</si>
  <si>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</si>
  <si>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</si>
  <si>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</si>
  <si>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</si>
  <si>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</si>
  <si>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</si>
  <si>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</si>
  <si>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</si>
  <si>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</si>
  <si>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</si>
  <si>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</si>
  <si>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</si>
  <si>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</si>
  <si>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</si>
  <si>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</si>
  <si>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</si>
  <si>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</si>
  <si>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</si>
  <si>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</si>
  <si>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</si>
  <si>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</si>
  <si>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</si>
  <si>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</si>
  <si>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</si>
  <si>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</si>
  <si>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</si>
  <si>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</si>
  <si>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</si>
  <si>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</si>
  <si>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</si>
  <si>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</si>
  <si>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</si>
  <si>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</si>
  <si>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</si>
  <si>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</si>
  <si>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</si>
  <si>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</si>
  <si>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</si>
  <si>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</si>
  <si>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</si>
  <si>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</si>
  <si>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</si>
  <si>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</si>
  <si>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</si>
  <si>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</si>
  <si>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</si>
  <si>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</si>
  <si>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</si>
  <si>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</si>
  <si>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</si>
  <si>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</si>
  <si>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</si>
  <si>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</si>
  <si>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</si>
  <si>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</si>
  <si>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</si>
  <si>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</si>
  <si>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</si>
  <si>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</si>
  <si>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</si>
  <si>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</si>
  <si>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</si>
  <si>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</si>
  <si>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</si>
  <si>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</si>
  <si>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</si>
  <si>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</si>
  <si>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Съставител:……….</t>
  </si>
  <si>
    <t>Ръководител:……….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</si>
  <si>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</si>
  <si>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</si>
  <si>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</si>
  <si>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</si>
  <si>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</si>
  <si>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</si>
  <si>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</si>
  <si>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</si>
  <si>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</si>
  <si>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</si>
  <si>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</si>
  <si>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</si>
  <si>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</si>
  <si>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</si>
  <si>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</si>
  <si>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</si>
  <si>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</si>
  <si>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</si>
  <si>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</si>
  <si>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</si>
  <si>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Съставител: .....................…………..</t>
  </si>
  <si>
    <t>Ръководител:.......................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</si>
  <si>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</si>
  <si>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</si>
  <si>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</si>
  <si>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</si>
  <si>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</si>
  <si>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</si>
  <si>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</si>
  <si>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</si>
  <si>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</si>
  <si>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</si>
  <si>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</si>
  <si>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</si>
  <si>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</si>
  <si>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</si>
  <si>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</si>
  <si>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</si>
  <si>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</si>
  <si>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</si>
  <si>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</si>
  <si>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</si>
  <si>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</si>
  <si>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</si>
  <si>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</si>
  <si>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</si>
  <si>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</si>
  <si>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</si>
  <si>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</si>
  <si>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</si>
  <si>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</si>
  <si>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</si>
  <si>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</si>
  <si>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</si>
  <si>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</si>
  <si>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 xml:space="preserve">                                                                                                                  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</si>
  <si>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</si>
  <si>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</si>
  <si>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</si>
  <si>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</si>
  <si>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</si>
  <si>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</si>
  <si>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</si>
  <si>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Обща сума</t>
  </si>
  <si>
    <t xml:space="preserve">2. Вземания </t>
  </si>
  <si>
    <t>Съставител:……………………….</t>
  </si>
  <si>
    <t>Ръководител:………………………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</si>
  <si>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</si>
  <si>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</si>
  <si>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</si>
  <si>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</si>
  <si>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Ръководител:…………………..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</si>
  <si>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</si>
  <si>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</si>
  <si>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</si>
  <si>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</si>
  <si>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</si>
  <si>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</si>
  <si>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</si>
  <si>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</si>
  <si>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Съставител:……………….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</si>
  <si>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</si>
  <si>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</si>
  <si>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</si>
  <si>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</si>
  <si>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</si>
  <si>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</si>
  <si>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</si>
  <si>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</si>
  <si>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</si>
  <si>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</si>
  <si>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</si>
  <si>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</si>
  <si>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</si>
  <si>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</si>
  <si>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</si>
  <si>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</si>
  <si>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</si>
  <si>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</si>
  <si>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</si>
  <si>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</si>
  <si>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</si>
  <si>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</si>
  <si>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</si>
  <si>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</si>
  <si>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</si>
  <si>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</si>
  <si>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</si>
  <si>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</si>
  <si>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</si>
  <si>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</si>
  <si>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</si>
  <si>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</si>
  <si>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</si>
  <si>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</si>
  <si>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</si>
  <si>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</si>
  <si>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</si>
  <si>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</si>
  <si>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</si>
  <si>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</si>
  <si>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</si>
  <si>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</si>
  <si>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</si>
  <si>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</si>
  <si>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</si>
  <si>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</si>
  <si>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</si>
  <si>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</si>
  <si>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</si>
  <si>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</si>
  <si>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№7 ИД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</si>
  <si>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</si>
  <si>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</si>
  <si>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</si>
  <si>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</si>
  <si>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</si>
  <si>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</si>
  <si>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</si>
  <si>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</si>
  <si>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</si>
  <si>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</si>
  <si>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Съставител: ……………</t>
  </si>
  <si>
    <t>Ръководител:………….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</si>
  <si>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</si>
  <si>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</si>
  <si>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</si>
  <si>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</si>
  <si>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</si>
  <si>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</si>
  <si>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</si>
  <si>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</si>
  <si>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</si>
  <si>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</si>
  <si>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</si>
  <si>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дългави ценни книжа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</si>
  <si>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</si>
  <si>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</si>
  <si>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</si>
  <si>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</si>
  <si>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</si>
  <si>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</si>
  <si>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</si>
  <si>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</si>
  <si>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</si>
  <si>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</si>
  <si>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ЕИК по БУЛСТАТ:</t>
  </si>
  <si>
    <t>ІІ. Разходи за лихви</t>
  </si>
  <si>
    <t>Обща сума на  раздел І</t>
  </si>
  <si>
    <t xml:space="preserve">      Ръководител:…………... 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</si>
  <si>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</si>
  <si>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</si>
  <si>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</si>
  <si>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</si>
  <si>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</si>
  <si>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</si>
  <si>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</si>
  <si>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</si>
  <si>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</si>
  <si>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</si>
  <si>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</si>
  <si>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</si>
  <si>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</si>
  <si>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</si>
  <si>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</si>
  <si>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</si>
  <si>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</si>
  <si>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</si>
  <si>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</si>
  <si>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</si>
  <si>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</si>
  <si>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</si>
  <si>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</si>
  <si>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</si>
  <si>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</si>
  <si>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</si>
  <si>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</si>
  <si>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</si>
  <si>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</si>
  <si>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</si>
  <si>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</si>
  <si>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</si>
  <si>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</si>
  <si>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ИД: Капман Капитал АД</t>
    </r>
  </si>
  <si>
    <t>ЕИК по БУЛСТАТ: 131229667</t>
  </si>
  <si>
    <t>Наименование на ИД:Капман Капитал АД</t>
  </si>
  <si>
    <t>Наименование на ИД :Капман Капитал АД</t>
  </si>
  <si>
    <t>ЕИК по БУЛСТАТ:131229667</t>
  </si>
  <si>
    <t>Наименование на ИД: Капман Капитал АД</t>
  </si>
  <si>
    <t>BG2040303211</t>
  </si>
  <si>
    <t>BG2040202215</t>
  </si>
  <si>
    <t xml:space="preserve">Наименование на ИД: Капман Капитал АД </t>
  </si>
  <si>
    <t>ОТС</t>
  </si>
  <si>
    <t>OTC</t>
  </si>
  <si>
    <t>BSE</t>
  </si>
  <si>
    <t>BG2030004118</t>
  </si>
  <si>
    <t>BG2100002034</t>
  </si>
  <si>
    <t>АЛБАА</t>
  </si>
  <si>
    <t>BG1100019980</t>
  </si>
  <si>
    <t>X</t>
  </si>
  <si>
    <t>BG1100001988</t>
  </si>
  <si>
    <t>BG1100009981</t>
  </si>
  <si>
    <t>BG1100046983</t>
  </si>
  <si>
    <t>BG1100087987</t>
  </si>
  <si>
    <t>BG2040005212</t>
  </si>
  <si>
    <t>BG2040403219</t>
  </si>
  <si>
    <t>BG1100033981</t>
  </si>
  <si>
    <t>BG2100018055</t>
  </si>
  <si>
    <t>BG2100013056</t>
  </si>
  <si>
    <t>BG1100018990</t>
  </si>
  <si>
    <t>BG1100035986</t>
  </si>
  <si>
    <t>BG1100038980</t>
  </si>
  <si>
    <t>BG1100031985</t>
  </si>
  <si>
    <t>BG2100033054</t>
  </si>
  <si>
    <t>BG1100064036</t>
  </si>
  <si>
    <t>BG11MOSOBT14</t>
  </si>
  <si>
    <t>BG2100007066</t>
  </si>
  <si>
    <t>BG2100012066</t>
  </si>
  <si>
    <t>BG1100014973</t>
  </si>
  <si>
    <t>BG1100015046</t>
  </si>
  <si>
    <t>BG11KAPAAT12</t>
  </si>
  <si>
    <t>BG11TOSOAT18</t>
  </si>
  <si>
    <t>BG2100041057</t>
  </si>
  <si>
    <t>BG1100019022</t>
  </si>
  <si>
    <t>BG9000001057</t>
  </si>
  <si>
    <t>BG9000010058</t>
  </si>
  <si>
    <t>BG9000015065</t>
  </si>
  <si>
    <t>BG1100046066</t>
  </si>
  <si>
    <t>BG2100008049</t>
  </si>
  <si>
    <t>BG2100019061</t>
  </si>
  <si>
    <t>BG2100038061</t>
  </si>
  <si>
    <t>BG2100043061</t>
  </si>
  <si>
    <t>BG1100005971</t>
  </si>
  <si>
    <t>Отчетен период: 31.12.2007</t>
  </si>
  <si>
    <t>Дата: 20.02.2008.</t>
  </si>
  <si>
    <t>Дата: 20.02.2008</t>
  </si>
  <si>
    <t>Отчетен период:31.12.2007</t>
  </si>
  <si>
    <t xml:space="preserve">Дата: 20.02.2008                                                                                                                               </t>
  </si>
  <si>
    <t xml:space="preserve">Дата: 20.02.2008                       </t>
  </si>
  <si>
    <t>Дата:20.02.2008</t>
  </si>
  <si>
    <t xml:space="preserve">Дата: 20.02.2008 </t>
  </si>
  <si>
    <t xml:space="preserve">Дата: 20.02.2008                Съставител:…………... </t>
  </si>
  <si>
    <t>1.БЪЛГАРСКА ХОЛДИНГОВА КОМПАНИЯ</t>
  </si>
  <si>
    <t>2.АКТИВ ПРОПЪРТИС АДСИЦ</t>
  </si>
  <si>
    <t>3.ТРУД И КАПИТАЛ ХОЛДИНГ АД</t>
  </si>
  <si>
    <t>4.ЗПАД БУЛСТРАД АД</t>
  </si>
  <si>
    <t>5.КАТЕКС АД</t>
  </si>
  <si>
    <t>6.ПРОУЧВАНЕ И ДОБИВ НА НЕФТ И ГАЗ</t>
  </si>
  <si>
    <t>7.ХД ПЪТИЩА АД</t>
  </si>
  <si>
    <t>8.СИНЕРГОН ХОЛДИНГ АД</t>
  </si>
  <si>
    <t>9.АКЦИОНЕР ФАВОРИТ ХОЛДИНГ АД</t>
  </si>
  <si>
    <t>10.ФЕЪРПЛЕЙ ПРОПЪРТИС АДСИЦ</t>
  </si>
  <si>
    <t>11.АЛБЕНА ИНВЕСТ ХОЛДИНГ АД</t>
  </si>
  <si>
    <t>12.ЗЛАТЕН ЛЕВ АД</t>
  </si>
  <si>
    <t>13.СПЕЗИАЛИЗИРАНИ БИЗНЕС СИСТЕМИ АД</t>
  </si>
  <si>
    <t>14.ПАРАХОДСТВО БЪЛГАРСКО РЕЧНО ПЛАВАНЕ</t>
  </si>
  <si>
    <t>15.БЪЛГАРСКА РОЗА АД</t>
  </si>
  <si>
    <t>16.СПАРКИ ЕЛТОС АД</t>
  </si>
  <si>
    <t>17.ЕЛХИМ ИСКРА АД</t>
  </si>
  <si>
    <t>18.ХИММАШ АД</t>
  </si>
  <si>
    <t>19.КАУЧУК АД</t>
  </si>
  <si>
    <t>20.МОСТСТРОЙ АД</t>
  </si>
  <si>
    <t>21.МОМИНА КРЕПОСТ АД</t>
  </si>
  <si>
    <t>22.НЕОХИМ АД</t>
  </si>
  <si>
    <t>23.ХИДРОИЗОМАТ АД</t>
  </si>
  <si>
    <t>24.ТОПЛИВО АД</t>
  </si>
  <si>
    <t>25.ФАЗЕРЛЕС АД</t>
  </si>
  <si>
    <t>26.КОРПОРАТИВНА ТЪРГОВСКА БАНКА АД</t>
  </si>
  <si>
    <t>27.ХИМИМПОРТ АД</t>
  </si>
  <si>
    <t>28.СТАРА ПЛАНИНА ХОЛДИНГ АД</t>
  </si>
  <si>
    <t>29.БЛАГОЕВГРАД-БТ АД</t>
  </si>
  <si>
    <t>30.ПЪРВА ИНВЕСТИЦИОННА БАНКА АД</t>
  </si>
  <si>
    <t>31.ДФ ТИ БИ АЙ ДИНАМИК</t>
  </si>
  <si>
    <t>32.ДФ ЦКБ АКТИВ</t>
  </si>
  <si>
    <t>33.ДФ АЛФА ИНДЕКС ИМОТИ</t>
  </si>
  <si>
    <t>34.ДФ ТИ БИ АЙ ХАРМОНИЯ</t>
  </si>
  <si>
    <t>35.ДФ ЮГ МАРКЕТ МАКСИМУМ</t>
  </si>
  <si>
    <t>36.ДФ ЕВРОПА</t>
  </si>
  <si>
    <t>37.ДФ СИНЕРГОН ПРЕСТИЖ</t>
  </si>
  <si>
    <t>38.ДФ АКТИВА ВИСОКОДОХОДЕН ФОНД</t>
  </si>
  <si>
    <t>39.ДФ СОМОНИ СТРАТЕГИЯ</t>
  </si>
  <si>
    <t>40.ДФ СИНЕРГОН ПРОФИТ</t>
  </si>
  <si>
    <t>BG1100042057</t>
  </si>
  <si>
    <t>BG11HIHAAT19</t>
  </si>
  <si>
    <t>РИЛСКИ ИМОТИ АДСИЦ</t>
  </si>
  <si>
    <t>BG1100100038</t>
  </si>
  <si>
    <t>BG1100106050</t>
  </si>
  <si>
    <t>BG1100129052</t>
  </si>
  <si>
    <t>BG1100003059</t>
  </si>
  <si>
    <t>BG1100078986</t>
  </si>
  <si>
    <t>BG1100093068</t>
  </si>
  <si>
    <t>BG11BAKAAT18</t>
  </si>
  <si>
    <t>BG11ELLOAT15</t>
  </si>
  <si>
    <t>BG11MOVEAT12</t>
  </si>
  <si>
    <t>BG11ELPABT16</t>
  </si>
  <si>
    <t>BG11NEDIAT11</t>
  </si>
  <si>
    <t>BG11PODEAT11</t>
  </si>
  <si>
    <t>BG11BLBLAT13</t>
  </si>
  <si>
    <t>BG11FASIAT18</t>
  </si>
  <si>
    <t>BG11HISOBT19</t>
  </si>
  <si>
    <t>BG9000009068</t>
  </si>
  <si>
    <t>BG9000021063</t>
  </si>
  <si>
    <t>BG9000008078</t>
  </si>
  <si>
    <t>BG9000018069</t>
  </si>
  <si>
    <t>BG9000018077</t>
  </si>
  <si>
    <t>BG9000003079</t>
  </si>
  <si>
    <t>BG9000020065</t>
  </si>
  <si>
    <t>BG2100004063</t>
  </si>
  <si>
    <t>BG2100003073</t>
  </si>
  <si>
    <t>BG2100031058</t>
  </si>
  <si>
    <t>BG2100013072</t>
  </si>
  <si>
    <t>BG2100019079</t>
  </si>
  <si>
    <t>BG2100016075</t>
  </si>
  <si>
    <t>BG2100023071</t>
  </si>
  <si>
    <t>BG2100033070</t>
  </si>
  <si>
    <t>BG2100038079</t>
  </si>
  <si>
    <t>BG2100030076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</si>
</sst>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000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21" applyFont="1" applyBorder="1" applyAlignment="1" applyProtection="1">
      <alignment vertical="top" wrapText="1"/>
      <protection locked="0"/>
    </xf>
    <xf numFmtId="0" fontId="7" fillId="0" borderId="0" xfId="23" applyFont="1" applyBorder="1" applyAlignment="1" applyProtection="1">
      <alignment horizontal="center" vertical="center" wrapText="1"/>
      <protection locked="0"/>
    </xf>
    <xf numFmtId="0" fontId="8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 horizontal="centerContinuous"/>
      <protection locked="0"/>
    </xf>
    <xf numFmtId="0" fontId="8" fillId="0" borderId="0" xfId="23" applyFont="1" applyBorder="1" applyAlignment="1" applyProtection="1">
      <alignment/>
      <protection locked="0"/>
    </xf>
    <xf numFmtId="0" fontId="8" fillId="0" borderId="0" xfId="23" applyFont="1" applyBorder="1" applyAlignment="1" applyProtection="1">
      <alignment wrapText="1"/>
      <protection locked="0"/>
    </xf>
    <xf numFmtId="0" fontId="8" fillId="0" borderId="0" xfId="23" applyFont="1" applyBorder="1" applyProtection="1">
      <alignment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vertical="center" wrapText="1"/>
      <protection/>
    </xf>
    <xf numFmtId="3" fontId="7" fillId="0" borderId="1" xfId="23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24" applyFont="1" applyFill="1" applyAlignment="1">
      <alignment horizontal="left" vertical="justify" wrapText="1"/>
      <protection/>
    </xf>
    <xf numFmtId="0" fontId="7" fillId="0" borderId="0" xfId="24" applyFont="1" applyFill="1" applyAlignment="1">
      <alignment horizontal="left" vertical="justify"/>
      <protection/>
    </xf>
    <xf numFmtId="0" fontId="8" fillId="0" borderId="0" xfId="24" applyFont="1" applyFill="1" applyAlignment="1">
      <alignment horizontal="left" vertical="justify"/>
      <protection/>
    </xf>
    <xf numFmtId="0" fontId="7" fillId="0" borderId="0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 applyProtection="1">
      <alignment horizontal="left" vertical="justify" wrapText="1"/>
      <protection/>
    </xf>
    <xf numFmtId="0" fontId="7" fillId="0" borderId="0" xfId="24" applyFont="1" applyFill="1" applyAlignment="1" applyProtection="1">
      <alignment horizontal="left" vertical="justify"/>
      <protection locked="0"/>
    </xf>
    <xf numFmtId="0" fontId="7" fillId="0" borderId="2" xfId="21" applyFont="1" applyFill="1" applyBorder="1" applyAlignment="1" applyProtection="1">
      <alignment horizontal="left" vertical="justify" wrapText="1"/>
      <protection locked="0"/>
    </xf>
    <xf numFmtId="0" fontId="7" fillId="0" borderId="0" xfId="24" applyFont="1" applyFill="1" applyBorder="1" applyAlignment="1">
      <alignment horizontal="left" vertical="justify" wrapText="1"/>
      <protection/>
    </xf>
    <xf numFmtId="0" fontId="7" fillId="0" borderId="0" xfId="24" applyFont="1" applyFill="1" applyBorder="1" applyAlignment="1" applyProtection="1">
      <alignment horizontal="left" vertical="justify" wrapText="1"/>
      <protection locked="0"/>
    </xf>
    <xf numFmtId="3" fontId="8" fillId="0" borderId="0" xfId="24" applyNumberFormat="1" applyFont="1" applyFill="1" applyBorder="1" applyAlignment="1" applyProtection="1">
      <alignment horizontal="left" vertical="justify"/>
      <protection locked="0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8" fillId="0" borderId="0" xfId="22" applyFont="1" applyAlignment="1" applyProtection="1">
      <alignment wrapText="1"/>
      <protection locked="0"/>
    </xf>
    <xf numFmtId="0" fontId="8" fillId="0" borderId="0" xfId="22" applyFont="1" applyFill="1" applyAlignment="1" applyProtection="1">
      <alignment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Border="1" applyAlignment="1" applyProtection="1">
      <alignment horizontal="centerContinuous" vertical="center" wrapText="1"/>
      <protection locked="0"/>
    </xf>
    <xf numFmtId="0" fontId="7" fillId="0" borderId="0" xfId="21" applyFont="1" applyFill="1" applyBorder="1" applyAlignment="1" applyProtection="1">
      <alignment vertical="top" wrapText="1"/>
      <protection locked="0"/>
    </xf>
    <xf numFmtId="0" fontId="7" fillId="0" borderId="0" xfId="22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20" applyFont="1" applyProtection="1">
      <alignment/>
      <protection locked="0"/>
    </xf>
    <xf numFmtId="0" fontId="7" fillId="0" borderId="0" xfId="19" applyFont="1" applyAlignment="1" applyProtection="1">
      <alignment horizontal="centerContinuous"/>
      <protection locked="0"/>
    </xf>
    <xf numFmtId="0" fontId="8" fillId="0" borderId="0" xfId="19" applyFont="1" applyProtection="1">
      <alignment/>
      <protection locked="0"/>
    </xf>
    <xf numFmtId="0" fontId="7" fillId="0" borderId="0" xfId="19" applyFont="1" applyAlignment="1" applyProtection="1">
      <alignment horizontal="center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8" fillId="0" borderId="0" xfId="19" applyFont="1" applyBorder="1" applyAlignment="1" applyProtection="1">
      <alignment vertical="justify" wrapText="1"/>
      <protection locked="0"/>
    </xf>
    <xf numFmtId="0" fontId="7" fillId="0" borderId="0" xfId="19" applyFont="1" applyAlignment="1" applyProtection="1">
      <alignment horizontal="left" vertical="center" wrapText="1"/>
      <protection locked="0"/>
    </xf>
    <xf numFmtId="1" fontId="8" fillId="0" borderId="0" xfId="19" applyNumberFormat="1" applyFont="1" applyFill="1" applyAlignment="1" applyProtection="1">
      <alignment vertical="center" wrapText="1"/>
      <protection locked="0"/>
    </xf>
    <xf numFmtId="1" fontId="8" fillId="0" borderId="0" xfId="19" applyNumberFormat="1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0" xfId="21" applyFont="1" applyBorder="1" applyAlignment="1" applyProtection="1">
      <alignment vertical="top"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21" applyFont="1" applyFill="1" applyAlignment="1" applyProtection="1">
      <alignment horizontal="left" vertical="justify"/>
      <protection locked="0"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7" fillId="0" borderId="0" xfId="19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23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vertical="top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8" fillId="0" borderId="0" xfId="23" applyFont="1" applyProtection="1">
      <alignment/>
      <protection locked="0"/>
    </xf>
    <xf numFmtId="0" fontId="7" fillId="0" borderId="0" xfId="23" applyFont="1" applyAlignment="1" applyProtection="1">
      <alignment horizontal="center"/>
      <protection locked="0"/>
    </xf>
    <xf numFmtId="0" fontId="8" fillId="0" borderId="1" xfId="23" applyFont="1" applyBorder="1" applyProtection="1">
      <alignment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21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20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 horizontal="left" wrapText="1"/>
      <protection/>
    </xf>
    <xf numFmtId="0" fontId="8" fillId="0" borderId="0" xfId="20" applyFont="1" applyFill="1" applyAlignment="1">
      <alignment horizontal="left" wrapText="1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Fill="1" applyAlignment="1" applyProtection="1">
      <alignment/>
      <protection locked="0"/>
    </xf>
    <xf numFmtId="0" fontId="8" fillId="0" borderId="0" xfId="20" applyFont="1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Fill="1" applyAlignment="1">
      <alignment/>
      <protection/>
    </xf>
    <xf numFmtId="0" fontId="8" fillId="0" borderId="0" xfId="20" applyFont="1" applyAlignment="1">
      <alignment/>
      <protection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0" fontId="11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1" fontId="6" fillId="0" borderId="1" xfId="19" applyNumberFormat="1" applyFont="1" applyFill="1" applyBorder="1" applyAlignment="1" applyProtection="1">
      <alignment vertical="center" wrapText="1"/>
      <protection/>
    </xf>
    <xf numFmtId="0" fontId="5" fillId="0" borderId="0" xfId="19" applyFont="1" applyProtection="1">
      <alignment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5" fillId="0" borderId="0" xfId="19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6" fillId="0" borderId="0" xfId="19" applyFont="1" applyAlignment="1" applyProtection="1">
      <alignment horizontal="center" vertical="center" wrapText="1"/>
      <protection locked="0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19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21" applyFont="1" applyAlignment="1" applyProtection="1">
      <alignment horizontal="right" vertical="top"/>
      <protection locked="0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20" fillId="0" borderId="1" xfId="24" applyNumberFormat="1" applyFont="1" applyFill="1" applyBorder="1" applyAlignment="1" applyProtection="1">
      <alignment horizontal="left" vertical="justify"/>
      <protection locked="0"/>
    </xf>
    <xf numFmtId="0" fontId="4" fillId="0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top" wrapText="1"/>
    </xf>
    <xf numFmtId="165" fontId="20" fillId="0" borderId="1" xfId="0" applyNumberFormat="1" applyFont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165" fontId="20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/>
    </xf>
    <xf numFmtId="0" fontId="6" fillId="0" borderId="3" xfId="24" applyFont="1" applyFill="1" applyBorder="1" applyAlignment="1">
      <alignment horizontal="center" vertical="justify" wrapText="1"/>
      <protection/>
    </xf>
    <xf numFmtId="0" fontId="5" fillId="0" borderId="6" xfId="0" applyFont="1" applyBorder="1" applyAlignment="1">
      <alignment horizontal="center" vertical="center" wrapText="1"/>
    </xf>
    <xf numFmtId="0" fontId="6" fillId="0" borderId="5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4" fillId="0" borderId="0" xfId="20" applyFont="1" applyAlignment="1">
      <alignment/>
      <protection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8" fillId="0" borderId="0" xfId="24" applyFont="1" applyFill="1" applyBorder="1" applyAlignment="1" applyProtection="1">
      <alignment horizontal="left" vertical="justify"/>
      <protection locked="0"/>
    </xf>
    <xf numFmtId="0" fontId="6" fillId="0" borderId="6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justify" wrapText="1"/>
      <protection/>
    </xf>
    <xf numFmtId="0" fontId="14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4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21" applyFont="1" applyFill="1" applyAlignment="1" applyProtection="1">
      <alignment horizontal="left" vertical="justify"/>
      <protection locked="0"/>
    </xf>
    <xf numFmtId="0" fontId="6" fillId="0" borderId="0" xfId="19" applyFont="1" applyBorder="1" applyAlignment="1" applyProtection="1">
      <alignment vertical="justify" wrapText="1"/>
      <protection locked="0"/>
    </xf>
    <xf numFmtId="0" fontId="5" fillId="0" borderId="0" xfId="0" applyFont="1" applyAlignment="1">
      <alignment vertical="justify" wrapText="1"/>
    </xf>
    <xf numFmtId="0" fontId="5" fillId="0" borderId="0" xfId="21" applyFont="1" applyAlignment="1" applyProtection="1">
      <alignment vertical="top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40">
      <selection activeCell="E43" sqref="E43"/>
    </sheetView>
  </sheetViews>
  <sheetFormatPr defaultColWidth="9.140625" defaultRowHeight="12.75"/>
  <cols>
    <col min="1" max="1" width="38.00390625" style="8" customWidth="1"/>
    <col min="2" max="2" width="14.00390625" style="8" customWidth="1"/>
    <col min="3" max="3" width="11.28125" style="8" customWidth="1"/>
    <col min="4" max="4" width="31.5742187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84" t="s">
        <v>361</v>
      </c>
      <c r="F1" s="284"/>
    </row>
    <row r="3" spans="1:6" ht="15">
      <c r="A3" s="2"/>
      <c r="B3" s="3"/>
      <c r="C3" s="286" t="s">
        <v>0</v>
      </c>
      <c r="D3" s="286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31" t="s">
        <v>387</v>
      </c>
      <c r="B5" s="232"/>
      <c r="C5" s="2"/>
      <c r="D5" s="2"/>
      <c r="E5" s="285" t="s">
        <v>388</v>
      </c>
      <c r="F5" s="285"/>
    </row>
    <row r="6" spans="1:6" ht="15">
      <c r="A6" s="231" t="s">
        <v>437</v>
      </c>
      <c r="B6" s="232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112" t="s">
        <v>2</v>
      </c>
      <c r="C8" s="112" t="s">
        <v>3</v>
      </c>
      <c r="D8" s="1" t="s">
        <v>7</v>
      </c>
      <c r="E8" s="112" t="s">
        <v>4</v>
      </c>
      <c r="F8" s="112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32" t="s">
        <v>8</v>
      </c>
      <c r="B10" s="10"/>
      <c r="C10" s="10"/>
      <c r="D10" s="12" t="s">
        <v>45</v>
      </c>
      <c r="E10" s="10"/>
      <c r="F10" s="10"/>
    </row>
    <row r="11" spans="1:30" ht="12.75">
      <c r="A11" s="33" t="s">
        <v>46</v>
      </c>
      <c r="B11" s="11"/>
      <c r="C11" s="11"/>
      <c r="D11" s="242" t="s">
        <v>47</v>
      </c>
      <c r="E11" s="10">
        <v>5235230</v>
      </c>
      <c r="F11" s="10">
        <v>4263000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10"/>
      <c r="C12" s="10"/>
      <c r="D12" s="242" t="s">
        <v>49</v>
      </c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10"/>
      <c r="C13" s="10"/>
      <c r="D13" s="243" t="s">
        <v>51</v>
      </c>
      <c r="E13" s="10">
        <v>5072261</v>
      </c>
      <c r="F13" s="10">
        <v>2434096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10"/>
      <c r="C14" s="10"/>
      <c r="D14" s="243" t="s">
        <v>53</v>
      </c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4" t="s">
        <v>54</v>
      </c>
      <c r="B15" s="10"/>
      <c r="C15" s="10"/>
      <c r="D15" s="243" t="s">
        <v>55</v>
      </c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3" t="s">
        <v>56</v>
      </c>
      <c r="B16" s="10"/>
      <c r="C16" s="10"/>
      <c r="D16" s="243" t="s">
        <v>57</v>
      </c>
      <c r="E16" s="10">
        <v>272522</v>
      </c>
      <c r="F16" s="10">
        <v>57115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0"/>
      <c r="C17" s="10"/>
      <c r="D17" s="243" t="s">
        <v>58</v>
      </c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0"/>
      <c r="C18" s="10"/>
      <c r="D18" s="243" t="s">
        <v>20</v>
      </c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4" t="s">
        <v>42</v>
      </c>
      <c r="B19" s="10"/>
      <c r="C19" s="10"/>
      <c r="D19" s="244" t="s">
        <v>42</v>
      </c>
      <c r="E19" s="10">
        <f>E13+E14+E16</f>
        <v>5344783</v>
      </c>
      <c r="F19" s="10">
        <f>F13+F14+F16</f>
        <v>2491211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83"/>
      <c r="B20" s="10"/>
      <c r="C20" s="10"/>
      <c r="D20" s="242" t="s">
        <v>59</v>
      </c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0"/>
      <c r="C21" s="10"/>
      <c r="D21" s="243" t="s">
        <v>60</v>
      </c>
      <c r="E21" s="10">
        <v>2452698</v>
      </c>
      <c r="F21" s="10">
        <v>514038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0"/>
      <c r="C22" s="10"/>
      <c r="D22" s="243" t="s">
        <v>61</v>
      </c>
      <c r="E22" s="10">
        <v>2452698</v>
      </c>
      <c r="F22" s="10">
        <v>514038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0"/>
      <c r="C23" s="10"/>
      <c r="D23" s="243" t="s">
        <v>62</v>
      </c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0"/>
      <c r="C24" s="10"/>
      <c r="D24" s="245" t="s">
        <v>63</v>
      </c>
      <c r="E24" s="10">
        <v>8150808</v>
      </c>
      <c r="F24" s="10">
        <v>2154067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0"/>
      <c r="C25" s="10"/>
      <c r="D25" s="244" t="s">
        <v>64</v>
      </c>
      <c r="E25" s="10">
        <f>E21+E24</f>
        <v>10603506</v>
      </c>
      <c r="F25" s="10">
        <f>F21+F24</f>
        <v>2668105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4" t="s">
        <v>65</v>
      </c>
      <c r="B26" s="10"/>
      <c r="C26" s="10"/>
      <c r="D26" s="246" t="s">
        <v>66</v>
      </c>
      <c r="E26" s="10">
        <f>E11+E19+E25</f>
        <v>21183519</v>
      </c>
      <c r="F26" s="10">
        <f>F11+F19+F25</f>
        <v>9422316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0"/>
      <c r="C27" s="10"/>
      <c r="D27" s="243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10"/>
      <c r="C28" s="10"/>
      <c r="D28" s="247" t="s">
        <v>68</v>
      </c>
      <c r="E28" s="10"/>
      <c r="F28" s="10"/>
    </row>
    <row r="29" spans="1:6" ht="25.5">
      <c r="A29" s="36" t="s">
        <v>69</v>
      </c>
      <c r="B29" s="10"/>
      <c r="C29" s="10"/>
      <c r="D29" s="243" t="s">
        <v>70</v>
      </c>
      <c r="E29" s="10"/>
      <c r="F29" s="10"/>
    </row>
    <row r="30" spans="1:6" ht="12.75">
      <c r="A30" s="10" t="s">
        <v>11</v>
      </c>
      <c r="B30" s="10">
        <v>930</v>
      </c>
      <c r="C30" s="10">
        <v>230</v>
      </c>
      <c r="D30" s="248" t="s">
        <v>71</v>
      </c>
      <c r="E30" s="10"/>
      <c r="F30" s="10"/>
    </row>
    <row r="31" spans="1:6" ht="25.5">
      <c r="A31" s="10" t="s">
        <v>12</v>
      </c>
      <c r="B31" s="10">
        <v>2697989</v>
      </c>
      <c r="C31" s="10">
        <v>3473394</v>
      </c>
      <c r="D31" s="249" t="s">
        <v>354</v>
      </c>
      <c r="E31" s="10"/>
      <c r="F31" s="10"/>
    </row>
    <row r="32" spans="1:6" ht="25.5">
      <c r="A32" s="10" t="s">
        <v>13</v>
      </c>
      <c r="B32" s="10"/>
      <c r="C32" s="10"/>
      <c r="D32" s="243" t="s">
        <v>356</v>
      </c>
      <c r="E32" s="10"/>
      <c r="F32" s="10"/>
    </row>
    <row r="33" spans="1:6" ht="12.75">
      <c r="A33" s="10" t="s">
        <v>14</v>
      </c>
      <c r="B33" s="10">
        <v>2000000</v>
      </c>
      <c r="C33" s="10"/>
      <c r="D33" s="243" t="s">
        <v>355</v>
      </c>
      <c r="E33" s="10"/>
      <c r="F33" s="10"/>
    </row>
    <row r="34" spans="1:6" ht="12.75">
      <c r="A34" s="10" t="s">
        <v>15</v>
      </c>
      <c r="B34" s="10"/>
      <c r="C34" s="10"/>
      <c r="D34" s="249" t="s">
        <v>282</v>
      </c>
      <c r="E34" s="10">
        <v>1600</v>
      </c>
      <c r="F34" s="10"/>
    </row>
    <row r="35" spans="1:6" ht="12.75">
      <c r="A35" s="35" t="s">
        <v>23</v>
      </c>
      <c r="B35" s="10">
        <f>B30+B31+B33</f>
        <v>4698919</v>
      </c>
      <c r="C35" s="10">
        <f>C30+C31</f>
        <v>3473624</v>
      </c>
      <c r="D35" s="249" t="s">
        <v>357</v>
      </c>
      <c r="E35" s="10"/>
      <c r="F35" s="10"/>
    </row>
    <row r="36" spans="1:6" ht="12.75">
      <c r="A36" s="36" t="s">
        <v>72</v>
      </c>
      <c r="B36" s="10"/>
      <c r="C36" s="10"/>
      <c r="D36" s="249" t="s">
        <v>358</v>
      </c>
      <c r="E36" s="10"/>
      <c r="F36" s="10"/>
    </row>
    <row r="37" spans="1:6" ht="25.5">
      <c r="A37" s="10" t="s">
        <v>16</v>
      </c>
      <c r="B37" s="10"/>
      <c r="C37" s="10"/>
      <c r="D37" s="249" t="s">
        <v>359</v>
      </c>
      <c r="E37" s="10"/>
      <c r="F37" s="10"/>
    </row>
    <row r="38" spans="1:6" ht="12.75">
      <c r="A38" s="10" t="s">
        <v>17</v>
      </c>
      <c r="B38" s="10">
        <v>9788695</v>
      </c>
      <c r="C38" s="10">
        <v>3241849</v>
      </c>
      <c r="D38" s="249" t="s">
        <v>360</v>
      </c>
      <c r="E38" s="10">
        <v>35715</v>
      </c>
      <c r="F38" s="10">
        <v>18730</v>
      </c>
    </row>
    <row r="39" spans="1:6" ht="12.75">
      <c r="A39" s="10" t="s">
        <v>19</v>
      </c>
      <c r="B39" s="10">
        <v>4555703</v>
      </c>
      <c r="C39" s="10">
        <v>2431880</v>
      </c>
      <c r="D39" s="246" t="s">
        <v>23</v>
      </c>
      <c r="E39" s="10">
        <f>SUM(E31:E38)</f>
        <v>37315</v>
      </c>
      <c r="F39" s="10">
        <f>SUM(F31:F38)</f>
        <v>18730</v>
      </c>
    </row>
    <row r="40" spans="1:6" ht="12.75">
      <c r="A40" s="10" t="s">
        <v>18</v>
      </c>
      <c r="B40" s="10"/>
      <c r="C40" s="10"/>
      <c r="D40" s="246"/>
      <c r="E40" s="10"/>
      <c r="F40" s="10"/>
    </row>
    <row r="41" spans="1:6" ht="12.75">
      <c r="A41" s="10" t="s">
        <v>20</v>
      </c>
      <c r="B41" s="10"/>
      <c r="C41" s="10"/>
      <c r="D41" s="249"/>
      <c r="E41" s="10"/>
      <c r="F41" s="10"/>
    </row>
    <row r="42" spans="1:6" ht="12.75">
      <c r="A42" s="10" t="s">
        <v>21</v>
      </c>
      <c r="B42" s="10"/>
      <c r="C42" s="10"/>
      <c r="D42" s="249"/>
      <c r="E42" s="10"/>
      <c r="F42" s="10"/>
    </row>
    <row r="43" spans="1:6" ht="12.75">
      <c r="A43" s="10" t="s">
        <v>17</v>
      </c>
      <c r="B43" s="10"/>
      <c r="C43" s="10"/>
      <c r="D43" s="249"/>
      <c r="E43" s="10"/>
      <c r="F43" s="10"/>
    </row>
    <row r="44" spans="1:6" ht="12.75">
      <c r="A44" s="10" t="s">
        <v>19</v>
      </c>
      <c r="B44" s="10"/>
      <c r="C44" s="10"/>
      <c r="D44" s="245"/>
      <c r="E44" s="10"/>
      <c r="F44" s="10"/>
    </row>
    <row r="45" spans="1:6" ht="12.75">
      <c r="A45" s="10" t="s">
        <v>20</v>
      </c>
      <c r="B45" s="10"/>
      <c r="C45" s="10"/>
      <c r="D45" s="245"/>
      <c r="E45" s="10"/>
      <c r="F45" s="10"/>
    </row>
    <row r="46" spans="1:6" ht="12.75">
      <c r="A46" s="10" t="s">
        <v>22</v>
      </c>
      <c r="B46" s="10">
        <v>2106073</v>
      </c>
      <c r="C46" s="10">
        <v>260285</v>
      </c>
      <c r="D46" s="245"/>
      <c r="E46" s="10"/>
      <c r="F46" s="10"/>
    </row>
    <row r="47" spans="1:6" ht="12.75">
      <c r="A47" s="35" t="s">
        <v>24</v>
      </c>
      <c r="B47" s="10">
        <f>B38+B39+B46</f>
        <v>16450471</v>
      </c>
      <c r="C47" s="10">
        <f>C38+C39+C46</f>
        <v>5934014</v>
      </c>
      <c r="D47" s="245"/>
      <c r="E47" s="10"/>
      <c r="F47" s="10"/>
    </row>
    <row r="48" spans="1:6" ht="12.75">
      <c r="A48" s="36" t="s">
        <v>73</v>
      </c>
      <c r="B48" s="10"/>
      <c r="C48" s="10"/>
      <c r="D48" s="243"/>
      <c r="E48" s="10"/>
      <c r="F48" s="10"/>
    </row>
    <row r="49" spans="1:6" s="9" customFormat="1" ht="12.75">
      <c r="A49" s="11" t="s">
        <v>25</v>
      </c>
      <c r="B49" s="11"/>
      <c r="C49" s="11"/>
      <c r="D49" s="243"/>
      <c r="E49" s="11"/>
      <c r="F49" s="11"/>
    </row>
    <row r="50" spans="1:6" s="9" customFormat="1" ht="12.75">
      <c r="A50" s="11" t="s">
        <v>248</v>
      </c>
      <c r="B50" s="11">
        <v>71444</v>
      </c>
      <c r="C50" s="11">
        <v>33408</v>
      </c>
      <c r="D50" s="243"/>
      <c r="E50" s="11"/>
      <c r="F50" s="11"/>
    </row>
    <row r="51" spans="1:6" s="9" customFormat="1" ht="12.75">
      <c r="A51" s="34" t="s">
        <v>26</v>
      </c>
      <c r="B51" s="11">
        <f>B50</f>
        <v>71444</v>
      </c>
      <c r="C51" s="11">
        <f>C50</f>
        <v>33408</v>
      </c>
      <c r="D51" s="246"/>
      <c r="E51" s="11"/>
      <c r="F51" s="11"/>
    </row>
    <row r="52" spans="1:6" s="9" customFormat="1" ht="12.75">
      <c r="A52" s="33" t="s">
        <v>74</v>
      </c>
      <c r="B52" s="11"/>
      <c r="C52" s="11"/>
      <c r="E52" s="11"/>
      <c r="F52" s="11"/>
    </row>
    <row r="53" spans="1:6" s="9" customFormat="1" ht="12.75">
      <c r="A53" s="34" t="s">
        <v>75</v>
      </c>
      <c r="B53" s="11">
        <f>B51+B47+B35</f>
        <v>21220834</v>
      </c>
      <c r="C53" s="11">
        <f>C51+C47+C35</f>
        <v>9441046</v>
      </c>
      <c r="D53" s="246" t="s">
        <v>75</v>
      </c>
      <c r="E53" s="11">
        <f>E39+'справка № 1ИД-БАЛАНС'!E29</f>
        <v>37315</v>
      </c>
      <c r="F53" s="11">
        <f>F39+'справка № 1ИД-БАЛАНС'!F29</f>
        <v>18730</v>
      </c>
    </row>
    <row r="54" spans="1:6" s="9" customFormat="1" ht="12.75">
      <c r="A54" s="11"/>
      <c r="B54" s="11"/>
      <c r="C54" s="11"/>
      <c r="D54" s="244"/>
      <c r="E54" s="11"/>
      <c r="F54" s="11"/>
    </row>
    <row r="55" spans="1:6" s="9" customFormat="1" ht="12.75">
      <c r="A55" s="34" t="s">
        <v>77</v>
      </c>
      <c r="B55" s="11">
        <f>B53+B26</f>
        <v>21220834</v>
      </c>
      <c r="C55" s="11">
        <f>C53+C26</f>
        <v>9441046</v>
      </c>
      <c r="D55" s="244" t="s">
        <v>76</v>
      </c>
      <c r="E55" s="11">
        <f>E53+E26</f>
        <v>21220834</v>
      </c>
      <c r="F55" s="11">
        <f>F53+F26</f>
        <v>9441046</v>
      </c>
    </row>
    <row r="56" s="9" customFormat="1" ht="12.75"/>
    <row r="57" s="9" customFormat="1" ht="12.75"/>
    <row r="58" spans="1:5" s="9" customFormat="1" ht="12.75">
      <c r="A58" s="9" t="s">
        <v>438</v>
      </c>
      <c r="B58" s="287" t="s">
        <v>249</v>
      </c>
      <c r="C58" s="287"/>
      <c r="D58" s="287" t="s">
        <v>250</v>
      </c>
      <c r="E58" s="287"/>
    </row>
  </sheetData>
  <mergeCells count="5">
    <mergeCell ref="E1:F1"/>
    <mergeCell ref="E5:F5"/>
    <mergeCell ref="C3:D3"/>
    <mergeCell ref="B58:C58"/>
    <mergeCell ref="D58:E58"/>
  </mergeCells>
  <printOptions/>
  <pageMargins left="0.35" right="0.24" top="0.16" bottom="0.17" header="0.16" footer="0.17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7">
      <selection activeCell="E15" sqref="E15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49.8515625" style="8" customWidth="1"/>
    <col min="5" max="5" width="11.57421875" style="8" customWidth="1"/>
    <col min="6" max="16384" width="9.140625" style="8" customWidth="1"/>
  </cols>
  <sheetData>
    <row r="1" spans="5:6" ht="14.25" customHeight="1">
      <c r="E1" s="292" t="s">
        <v>373</v>
      </c>
      <c r="F1" s="292"/>
    </row>
    <row r="2" spans="1:6" ht="12.75" customHeight="1">
      <c r="A2" s="57"/>
      <c r="C2" s="294" t="s">
        <v>27</v>
      </c>
      <c r="D2" s="294"/>
      <c r="E2" s="56"/>
      <c r="F2" s="56"/>
    </row>
    <row r="3" spans="1:6" ht="12.75">
      <c r="A3" s="293" t="s">
        <v>389</v>
      </c>
      <c r="B3" s="293"/>
      <c r="E3" s="56"/>
      <c r="F3" s="56"/>
    </row>
    <row r="4" spans="1:6" ht="12.75">
      <c r="A4" s="84" t="s">
        <v>437</v>
      </c>
      <c r="B4" s="14"/>
      <c r="C4" s="15"/>
      <c r="D4" s="233" t="s">
        <v>350</v>
      </c>
      <c r="E4" s="287">
        <v>131229667</v>
      </c>
      <c r="F4" s="287"/>
    </row>
    <row r="5" spans="1:6" ht="15">
      <c r="A5" s="13"/>
      <c r="B5" s="16"/>
      <c r="C5" s="17"/>
      <c r="D5" s="18"/>
      <c r="E5" s="134"/>
      <c r="F5" s="134"/>
    </row>
    <row r="6" spans="1:7" ht="12.75">
      <c r="A6" s="132"/>
      <c r="B6" s="19"/>
      <c r="C6" s="19"/>
      <c r="D6" s="18"/>
      <c r="E6" s="135"/>
      <c r="F6" s="136" t="s">
        <v>131</v>
      </c>
      <c r="G6" s="59"/>
    </row>
    <row r="7" spans="1:7" ht="25.5">
      <c r="A7" s="138" t="s">
        <v>28</v>
      </c>
      <c r="B7" s="138" t="s">
        <v>2</v>
      </c>
      <c r="C7" s="138" t="s">
        <v>5</v>
      </c>
      <c r="D7" s="138" t="s">
        <v>29</v>
      </c>
      <c r="E7" s="138" t="s">
        <v>2</v>
      </c>
      <c r="F7" s="138" t="s">
        <v>5</v>
      </c>
      <c r="G7" s="59"/>
    </row>
    <row r="8" spans="1:7" ht="12.75">
      <c r="A8" s="20" t="s">
        <v>6</v>
      </c>
      <c r="B8" s="20">
        <v>1</v>
      </c>
      <c r="C8" s="20">
        <v>2</v>
      </c>
      <c r="D8" s="20" t="s">
        <v>6</v>
      </c>
      <c r="E8" s="20">
        <v>1</v>
      </c>
      <c r="F8" s="20">
        <v>2</v>
      </c>
      <c r="G8" s="59"/>
    </row>
    <row r="9" spans="1:7" ht="18" customHeight="1">
      <c r="A9" s="21" t="s">
        <v>30</v>
      </c>
      <c r="B9" s="22"/>
      <c r="C9" s="22"/>
      <c r="D9" s="21" t="s">
        <v>31</v>
      </c>
      <c r="E9" s="137"/>
      <c r="F9" s="137"/>
      <c r="G9" s="59"/>
    </row>
    <row r="10" spans="1:7" s="24" customFormat="1" ht="12">
      <c r="A10" s="27" t="s">
        <v>32</v>
      </c>
      <c r="B10" s="28"/>
      <c r="C10" s="28"/>
      <c r="D10" s="27" t="s">
        <v>78</v>
      </c>
      <c r="E10" s="28"/>
      <c r="F10" s="28"/>
      <c r="G10" s="23"/>
    </row>
    <row r="11" spans="1:7" s="26" customFormat="1" ht="12">
      <c r="A11" s="29" t="s">
        <v>33</v>
      </c>
      <c r="B11" s="29">
        <v>153</v>
      </c>
      <c r="C11" s="29">
        <v>0</v>
      </c>
      <c r="D11" s="29" t="s">
        <v>79</v>
      </c>
      <c r="E11" s="29">
        <v>10345</v>
      </c>
      <c r="F11" s="29">
        <v>8880</v>
      </c>
      <c r="G11" s="25"/>
    </row>
    <row r="12" spans="1:7" s="26" customFormat="1" ht="23.25" customHeight="1">
      <c r="A12" s="29" t="s">
        <v>372</v>
      </c>
      <c r="B12" s="29">
        <v>9100486</v>
      </c>
      <c r="C12" s="29">
        <v>1449764</v>
      </c>
      <c r="D12" s="29" t="s">
        <v>80</v>
      </c>
      <c r="E12" s="29">
        <v>17309764</v>
      </c>
      <c r="F12" s="29">
        <v>3671300</v>
      </c>
      <c r="G12" s="25"/>
    </row>
    <row r="13" spans="1:7" s="26" customFormat="1" ht="15.75" customHeight="1">
      <c r="A13" s="29" t="s">
        <v>34</v>
      </c>
      <c r="B13" s="29">
        <v>9021238</v>
      </c>
      <c r="C13" s="29">
        <v>1436299</v>
      </c>
      <c r="D13" s="29" t="s">
        <v>81</v>
      </c>
      <c r="E13" s="29">
        <v>17270001</v>
      </c>
      <c r="F13" s="29">
        <v>3309373</v>
      </c>
      <c r="G13" s="25"/>
    </row>
    <row r="14" spans="1:7" s="26" customFormat="1" ht="24">
      <c r="A14" s="29" t="s">
        <v>82</v>
      </c>
      <c r="B14" s="29">
        <v>1</v>
      </c>
      <c r="C14" s="29">
        <v>23</v>
      </c>
      <c r="D14" s="29" t="s">
        <v>251</v>
      </c>
      <c r="E14" s="29">
        <v>0</v>
      </c>
      <c r="F14" s="29">
        <v>0</v>
      </c>
      <c r="G14" s="25"/>
    </row>
    <row r="15" spans="1:7" s="26" customFormat="1" ht="12">
      <c r="A15" s="29" t="s">
        <v>35</v>
      </c>
      <c r="B15" s="29">
        <v>19411</v>
      </c>
      <c r="C15" s="29">
        <v>11247</v>
      </c>
      <c r="D15" s="37" t="s">
        <v>83</v>
      </c>
      <c r="E15" s="29">
        <v>370163</v>
      </c>
      <c r="F15" s="29">
        <v>144947</v>
      </c>
      <c r="G15" s="25"/>
    </row>
    <row r="16" spans="1:6" s="26" customFormat="1" ht="12">
      <c r="A16" s="30" t="s">
        <v>36</v>
      </c>
      <c r="B16" s="29">
        <f>B11+B12+B14+B15</f>
        <v>9120051</v>
      </c>
      <c r="C16" s="29">
        <f>C11+C12+C14+C15</f>
        <v>1461034</v>
      </c>
      <c r="D16" s="29" t="s">
        <v>41</v>
      </c>
      <c r="E16" s="29">
        <v>23</v>
      </c>
      <c r="F16" s="29">
        <v>26</v>
      </c>
    </row>
    <row r="17" spans="1:6" s="26" customFormat="1" ht="12">
      <c r="A17" s="29"/>
      <c r="B17" s="29"/>
      <c r="C17" s="29"/>
      <c r="D17" s="30" t="s">
        <v>36</v>
      </c>
      <c r="E17" s="29">
        <f>E11+E12+E15+E16</f>
        <v>17690295</v>
      </c>
      <c r="F17" s="29">
        <f>F11+F12+F15+F16</f>
        <v>3825153</v>
      </c>
    </row>
    <row r="18" spans="1:6" s="26" customFormat="1" ht="12">
      <c r="A18" s="31" t="s">
        <v>37</v>
      </c>
      <c r="B18" s="29"/>
      <c r="C18" s="29"/>
      <c r="D18" s="29"/>
      <c r="E18" s="29"/>
      <c r="F18" s="29"/>
    </row>
    <row r="19" spans="1:6" s="26" customFormat="1" ht="12">
      <c r="A19" s="113" t="s">
        <v>252</v>
      </c>
      <c r="B19" s="29">
        <v>0</v>
      </c>
      <c r="C19" s="29">
        <v>0</v>
      </c>
      <c r="D19" s="31" t="s">
        <v>84</v>
      </c>
      <c r="E19" s="29">
        <v>0</v>
      </c>
      <c r="F19" s="29">
        <v>0</v>
      </c>
    </row>
    <row r="20" spans="1:6" s="26" customFormat="1" ht="12">
      <c r="A20" s="29" t="s">
        <v>38</v>
      </c>
      <c r="B20" s="29">
        <v>384740</v>
      </c>
      <c r="C20" s="29">
        <v>177398</v>
      </c>
      <c r="D20" s="29"/>
      <c r="E20" s="29"/>
      <c r="F20" s="29"/>
    </row>
    <row r="21" spans="1:6" s="26" customFormat="1" ht="12">
      <c r="A21" s="29" t="s">
        <v>39</v>
      </c>
      <c r="B21" s="29">
        <v>0</v>
      </c>
      <c r="C21" s="29">
        <v>0</v>
      </c>
      <c r="D21" s="31"/>
      <c r="E21" s="29"/>
      <c r="F21" s="29"/>
    </row>
    <row r="22" spans="1:6" s="26" customFormat="1" ht="24">
      <c r="A22" s="29" t="s">
        <v>40</v>
      </c>
      <c r="B22" s="29">
        <v>33922</v>
      </c>
      <c r="C22" s="29">
        <v>30623</v>
      </c>
      <c r="D22" s="29"/>
      <c r="E22" s="29"/>
      <c r="F22" s="29"/>
    </row>
    <row r="23" spans="1:6" s="26" customFormat="1" ht="12">
      <c r="A23" s="29" t="s">
        <v>41</v>
      </c>
      <c r="B23" s="29">
        <v>774</v>
      </c>
      <c r="C23" s="29">
        <v>2031</v>
      </c>
      <c r="D23" s="30" t="s">
        <v>42</v>
      </c>
      <c r="E23" s="29">
        <v>0</v>
      </c>
      <c r="F23" s="29">
        <v>0</v>
      </c>
    </row>
    <row r="24" spans="1:6" s="26" customFormat="1" ht="12">
      <c r="A24" s="30" t="s">
        <v>42</v>
      </c>
      <c r="B24" s="29">
        <f>B19+B20+B21+B22+B23</f>
        <v>419436</v>
      </c>
      <c r="C24" s="29">
        <f>C19+C20+C21+C22+C23</f>
        <v>210052</v>
      </c>
      <c r="D24" s="30"/>
      <c r="E24" s="29"/>
      <c r="F24" s="29"/>
    </row>
    <row r="25" spans="1:6" s="26" customFormat="1" ht="12">
      <c r="A25" s="30"/>
      <c r="B25" s="29"/>
      <c r="C25" s="29"/>
      <c r="D25" s="31"/>
      <c r="E25" s="29"/>
      <c r="F25" s="29"/>
    </row>
    <row r="26" spans="1:6" s="26" customFormat="1" ht="12.75" customHeight="1">
      <c r="A26" s="31" t="s">
        <v>43</v>
      </c>
      <c r="B26" s="29">
        <f>B24+B16</f>
        <v>9539487</v>
      </c>
      <c r="C26" s="29">
        <f>C24+C16</f>
        <v>1671086</v>
      </c>
      <c r="D26" s="31" t="s">
        <v>85</v>
      </c>
      <c r="E26" s="29">
        <f>E23+E17</f>
        <v>17690295</v>
      </c>
      <c r="F26" s="29">
        <f>F23+F17</f>
        <v>3825153</v>
      </c>
    </row>
    <row r="27" spans="1:6" s="26" customFormat="1" ht="13.5" customHeight="1">
      <c r="A27" s="31" t="s">
        <v>44</v>
      </c>
      <c r="B27" s="29">
        <v>8150808</v>
      </c>
      <c r="C27" s="29">
        <v>2154067</v>
      </c>
      <c r="D27" s="31" t="s">
        <v>86</v>
      </c>
      <c r="E27" s="29"/>
      <c r="F27" s="29"/>
    </row>
    <row r="28" spans="1:6" s="26" customFormat="1" ht="14.25" customHeight="1">
      <c r="A28" s="31" t="s">
        <v>87</v>
      </c>
      <c r="B28" s="29">
        <v>0</v>
      </c>
      <c r="C28" s="29">
        <v>0</v>
      </c>
      <c r="D28" s="31" t="s">
        <v>88</v>
      </c>
      <c r="E28" s="29">
        <v>0</v>
      </c>
      <c r="F28" s="29">
        <v>0</v>
      </c>
    </row>
    <row r="29" spans="1:6" s="26" customFormat="1" ht="13.5" customHeight="1">
      <c r="A29" s="114" t="s">
        <v>362</v>
      </c>
      <c r="B29" s="29">
        <f>B26+B28</f>
        <v>9539487</v>
      </c>
      <c r="C29" s="29">
        <f>C26+C28</f>
        <v>1671086</v>
      </c>
      <c r="D29" s="31" t="s">
        <v>386</v>
      </c>
      <c r="E29" s="29">
        <f>E28+E26</f>
        <v>17690295</v>
      </c>
      <c r="F29" s="29">
        <f>F28+F26</f>
        <v>3825153</v>
      </c>
    </row>
    <row r="30" spans="1:6" s="26" customFormat="1" ht="27" customHeight="1">
      <c r="A30" s="31" t="s">
        <v>367</v>
      </c>
      <c r="B30" s="29">
        <v>8150808</v>
      </c>
      <c r="C30" s="29">
        <v>2154067</v>
      </c>
      <c r="D30" s="31" t="s">
        <v>368</v>
      </c>
      <c r="E30" s="29">
        <v>0</v>
      </c>
      <c r="F30" s="29">
        <v>0</v>
      </c>
    </row>
    <row r="31" spans="1:6" s="26" customFormat="1" ht="15.75" customHeight="1">
      <c r="A31" s="31" t="s">
        <v>363</v>
      </c>
      <c r="B31" s="29"/>
      <c r="C31" s="29"/>
      <c r="D31" s="290"/>
      <c r="E31" s="29"/>
      <c r="F31" s="29"/>
    </row>
    <row r="32" spans="1:6" s="26" customFormat="1" ht="15.75" customHeight="1">
      <c r="A32" s="29" t="s">
        <v>364</v>
      </c>
      <c r="B32" s="29"/>
      <c r="C32" s="29"/>
      <c r="D32" s="291"/>
      <c r="E32" s="29"/>
      <c r="F32" s="29"/>
    </row>
    <row r="33" spans="1:6" s="26" customFormat="1" ht="15.75" customHeight="1">
      <c r="A33" s="29" t="s">
        <v>365</v>
      </c>
      <c r="B33" s="29"/>
      <c r="C33" s="29"/>
      <c r="D33" s="291"/>
      <c r="E33" s="29"/>
      <c r="F33" s="29"/>
    </row>
    <row r="34" spans="1:6" s="26" customFormat="1" ht="15.75" customHeight="1">
      <c r="A34" s="30" t="s">
        <v>366</v>
      </c>
      <c r="B34" s="29"/>
      <c r="C34" s="29"/>
      <c r="D34" s="291"/>
      <c r="E34" s="29"/>
      <c r="F34" s="29"/>
    </row>
    <row r="35" spans="1:6" s="26" customFormat="1" ht="15" customHeight="1">
      <c r="A35" s="31" t="s">
        <v>370</v>
      </c>
      <c r="B35" s="29">
        <v>8150808</v>
      </c>
      <c r="C35" s="29">
        <v>2154067</v>
      </c>
      <c r="D35" s="31" t="s">
        <v>371</v>
      </c>
      <c r="E35" s="29">
        <v>0</v>
      </c>
      <c r="F35" s="29">
        <v>0</v>
      </c>
    </row>
    <row r="36" spans="1:6" s="26" customFormat="1" ht="17.25" customHeight="1">
      <c r="A36" s="114" t="s">
        <v>369</v>
      </c>
      <c r="B36" s="29">
        <f>B35+B29</f>
        <v>17690295</v>
      </c>
      <c r="C36" s="29">
        <f>C35+C29</f>
        <v>3825153</v>
      </c>
      <c r="D36" s="31" t="s">
        <v>89</v>
      </c>
      <c r="E36" s="29">
        <f>E29+E35</f>
        <v>17690295</v>
      </c>
      <c r="F36" s="29">
        <f>F29+F35</f>
        <v>3825153</v>
      </c>
    </row>
    <row r="37" s="26" customFormat="1" ht="12"/>
    <row r="38" spans="1:5" s="26" customFormat="1" ht="12.75" customHeight="1">
      <c r="A38" s="26" t="s">
        <v>439</v>
      </c>
      <c r="C38" s="288" t="s">
        <v>90</v>
      </c>
      <c r="D38" s="289"/>
      <c r="E38" s="26" t="s">
        <v>91</v>
      </c>
    </row>
    <row r="39" s="26" customFormat="1" ht="12"/>
    <row r="40" s="26" customFormat="1" ht="12"/>
    <row r="41" s="26" customFormat="1" ht="12"/>
    <row r="42" s="26" customFormat="1" ht="12"/>
    <row r="43" s="26" customFormat="1" ht="12">
      <c r="A43" s="24"/>
    </row>
    <row r="44" s="24" customFormat="1" ht="12"/>
    <row r="45" s="24" customFormat="1" ht="12"/>
    <row r="46" s="24" customFormat="1" ht="12"/>
    <row r="47" s="24" customFormat="1" ht="12"/>
    <row r="48" s="24" customFormat="1" ht="12"/>
    <row r="49" s="24" customFormat="1" ht="12"/>
    <row r="50" s="24" customFormat="1" ht="12"/>
    <row r="51" s="24" customFormat="1" ht="12"/>
    <row r="52" s="24" customFormat="1" ht="12"/>
    <row r="53" s="24" customFormat="1" ht="12"/>
    <row r="54" s="24" customFormat="1" ht="12.75">
      <c r="A54" s="8"/>
    </row>
  </sheetData>
  <mergeCells count="6">
    <mergeCell ref="C38:D38"/>
    <mergeCell ref="D31:D34"/>
    <mergeCell ref="E1:F1"/>
    <mergeCell ref="A3:B3"/>
    <mergeCell ref="C2:D2"/>
    <mergeCell ref="E4:F4"/>
  </mergeCells>
  <printOptions/>
  <pageMargins left="0.2" right="0.75" top="0.16" bottom="0.29" header="0.16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9">
      <selection activeCell="D41" sqref="D41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90"/>
      <c r="B1" s="90"/>
      <c r="C1" s="90"/>
      <c r="D1" s="90"/>
      <c r="E1" s="295" t="s">
        <v>374</v>
      </c>
      <c r="F1" s="295"/>
      <c r="G1" s="90"/>
    </row>
    <row r="2" spans="1:7" ht="12.75">
      <c r="A2" s="50"/>
      <c r="B2" s="50"/>
      <c r="C2" s="51"/>
      <c r="D2" s="51"/>
      <c r="E2" s="90"/>
      <c r="F2" s="90"/>
      <c r="G2" s="90"/>
    </row>
    <row r="3" spans="1:7" ht="15">
      <c r="A3" s="298" t="s">
        <v>160</v>
      </c>
      <c r="B3" s="299"/>
      <c r="C3" s="299"/>
      <c r="D3" s="299"/>
      <c r="E3" s="299"/>
      <c r="F3" s="299"/>
      <c r="G3" s="90"/>
    </row>
    <row r="4" spans="1:7" ht="15">
      <c r="A4" s="85"/>
      <c r="B4" s="139"/>
      <c r="C4" s="139"/>
      <c r="D4" s="139"/>
      <c r="E4" s="139"/>
      <c r="F4" s="139"/>
      <c r="G4" s="90"/>
    </row>
    <row r="5" spans="1:7" ht="12.75">
      <c r="A5" s="52"/>
      <c r="B5" s="52"/>
      <c r="C5" s="53"/>
      <c r="D5" s="53"/>
      <c r="E5" s="90"/>
      <c r="F5" s="90"/>
      <c r="G5" s="90"/>
    </row>
    <row r="6" spans="1:7" ht="15">
      <c r="A6" s="84" t="s">
        <v>390</v>
      </c>
      <c r="B6" s="13"/>
      <c r="D6" s="143" t="s">
        <v>391</v>
      </c>
      <c r="F6" s="140"/>
      <c r="G6" s="90"/>
    </row>
    <row r="7" spans="1:7" ht="15">
      <c r="A7" s="84" t="s">
        <v>437</v>
      </c>
      <c r="B7" s="13"/>
      <c r="E7" s="141"/>
      <c r="F7" s="141"/>
      <c r="G7" s="90"/>
    </row>
    <row r="8" spans="1:7" ht="12.75">
      <c r="A8" s="84"/>
      <c r="B8" s="13"/>
      <c r="C8" s="54"/>
      <c r="D8" s="55"/>
      <c r="E8" s="90"/>
      <c r="F8" s="90"/>
      <c r="G8" s="142"/>
    </row>
    <row r="9" spans="1:7" ht="12.75">
      <c r="A9" s="84"/>
      <c r="B9" s="13"/>
      <c r="C9" s="54"/>
      <c r="D9" s="55"/>
      <c r="E9" s="90"/>
      <c r="F9" s="90"/>
      <c r="G9" s="144" t="s">
        <v>131</v>
      </c>
    </row>
    <row r="10" spans="1:7" ht="13.5" customHeight="1">
      <c r="A10" s="296" t="s">
        <v>132</v>
      </c>
      <c r="B10" s="296" t="s">
        <v>4</v>
      </c>
      <c r="C10" s="296"/>
      <c r="D10" s="296"/>
      <c r="E10" s="296" t="s">
        <v>5</v>
      </c>
      <c r="F10" s="296"/>
      <c r="G10" s="296"/>
    </row>
    <row r="11" spans="1:7" ht="18" customHeight="1">
      <c r="A11" s="297"/>
      <c r="B11" s="111" t="s">
        <v>133</v>
      </c>
      <c r="C11" s="111" t="s">
        <v>134</v>
      </c>
      <c r="D11" s="111" t="s">
        <v>135</v>
      </c>
      <c r="E11" s="111" t="s">
        <v>133</v>
      </c>
      <c r="F11" s="111" t="s">
        <v>134</v>
      </c>
      <c r="G11" s="111" t="s">
        <v>135</v>
      </c>
    </row>
    <row r="12" spans="1:7" s="66" customFormat="1" ht="12">
      <c r="A12" s="104" t="s">
        <v>6</v>
      </c>
      <c r="B12" s="104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6</v>
      </c>
    </row>
    <row r="13" spans="1:7" ht="25.5">
      <c r="A13" s="115" t="s">
        <v>136</v>
      </c>
      <c r="B13" s="87"/>
      <c r="C13" s="87"/>
      <c r="D13" s="87"/>
      <c r="E13" s="87"/>
      <c r="F13" s="87"/>
      <c r="G13" s="87"/>
    </row>
    <row r="14" spans="1:7" ht="12.75">
      <c r="A14" s="116" t="s">
        <v>137</v>
      </c>
      <c r="B14" s="10">
        <v>7170251</v>
      </c>
      <c r="C14" s="10">
        <v>7254928</v>
      </c>
      <c r="D14" s="87">
        <f aca="true" t="shared" si="0" ref="D14:D20">B14-C14</f>
        <v>-84677</v>
      </c>
      <c r="E14" s="10">
        <v>3435834</v>
      </c>
      <c r="F14" s="10">
        <v>3918401</v>
      </c>
      <c r="G14" s="87">
        <f aca="true" t="shared" si="1" ref="G14:G20">E14-F14</f>
        <v>-482567</v>
      </c>
    </row>
    <row r="15" spans="1:7" ht="12.75">
      <c r="A15" s="116" t="s">
        <v>138</v>
      </c>
      <c r="B15" s="10">
        <v>0</v>
      </c>
      <c r="C15" s="10">
        <v>0</v>
      </c>
      <c r="D15" s="87">
        <f t="shared" si="0"/>
        <v>0</v>
      </c>
      <c r="E15" s="10">
        <v>0</v>
      </c>
      <c r="F15" s="10">
        <v>0</v>
      </c>
      <c r="G15" s="87">
        <f t="shared" si="1"/>
        <v>0</v>
      </c>
    </row>
    <row r="16" spans="1:7" ht="12.75">
      <c r="A16" s="117" t="s">
        <v>155</v>
      </c>
      <c r="B16" s="10">
        <v>98769</v>
      </c>
      <c r="C16" s="10">
        <v>0</v>
      </c>
      <c r="D16" s="87">
        <f t="shared" si="0"/>
        <v>98769</v>
      </c>
      <c r="E16" s="10">
        <v>228649</v>
      </c>
      <c r="F16" s="10">
        <v>0</v>
      </c>
      <c r="G16" s="87">
        <f t="shared" si="1"/>
        <v>228649</v>
      </c>
    </row>
    <row r="17" spans="1:7" ht="12.75">
      <c r="A17" s="116" t="s">
        <v>153</v>
      </c>
      <c r="B17" s="10">
        <v>10345</v>
      </c>
      <c r="C17" s="10">
        <v>0</v>
      </c>
      <c r="D17" s="87">
        <f t="shared" si="0"/>
        <v>10345</v>
      </c>
      <c r="E17" s="10">
        <v>10698</v>
      </c>
      <c r="F17" s="10">
        <v>1817</v>
      </c>
      <c r="G17" s="87">
        <f t="shared" si="1"/>
        <v>8881</v>
      </c>
    </row>
    <row r="18" spans="1:7" ht="12.75">
      <c r="A18" s="116" t="s">
        <v>140</v>
      </c>
      <c r="B18" s="10">
        <v>0</v>
      </c>
      <c r="C18" s="10">
        <v>0</v>
      </c>
      <c r="D18" s="87">
        <f t="shared" si="0"/>
        <v>0</v>
      </c>
      <c r="E18" s="10">
        <v>0</v>
      </c>
      <c r="F18" s="10">
        <v>17</v>
      </c>
      <c r="G18" s="87">
        <f t="shared" si="1"/>
        <v>-17</v>
      </c>
    </row>
    <row r="19" spans="1:7" ht="12.75">
      <c r="A19" s="116" t="s">
        <v>154</v>
      </c>
      <c r="B19" s="10">
        <v>15873885</v>
      </c>
      <c r="C19" s="10">
        <v>14617624</v>
      </c>
      <c r="D19" s="87">
        <f t="shared" si="0"/>
        <v>1256261</v>
      </c>
      <c r="E19" s="10">
        <v>4854196</v>
      </c>
      <c r="F19" s="10">
        <v>1491954</v>
      </c>
      <c r="G19" s="87">
        <f t="shared" si="1"/>
        <v>3362242</v>
      </c>
    </row>
    <row r="20" spans="1:7" ht="25.5">
      <c r="A20" s="115" t="s">
        <v>141</v>
      </c>
      <c r="B20" s="10">
        <f>SUM(B14:B19)</f>
        <v>23153250</v>
      </c>
      <c r="C20" s="10">
        <f>SUM(C14:C19)</f>
        <v>21872552</v>
      </c>
      <c r="D20" s="87">
        <f t="shared" si="0"/>
        <v>1280698</v>
      </c>
      <c r="E20" s="10">
        <f>SUM(E14:E19)</f>
        <v>8529377</v>
      </c>
      <c r="F20" s="10">
        <f>SUM(F14:F19)</f>
        <v>5412189</v>
      </c>
      <c r="G20" s="87">
        <f t="shared" si="1"/>
        <v>3117188</v>
      </c>
    </row>
    <row r="21" spans="1:7" ht="25.5">
      <c r="A21" s="118" t="s">
        <v>253</v>
      </c>
      <c r="B21" s="258"/>
      <c r="C21" s="258"/>
      <c r="D21" s="259"/>
      <c r="E21" s="10"/>
      <c r="F21" s="10"/>
      <c r="G21" s="87"/>
    </row>
    <row r="22" spans="1:7" ht="12.75">
      <c r="A22" s="116" t="s">
        <v>142</v>
      </c>
      <c r="B22" s="10">
        <v>0</v>
      </c>
      <c r="C22" s="10">
        <v>111922</v>
      </c>
      <c r="D22" s="87">
        <f aca="true" t="shared" si="2" ref="D22:D30">B22-C22</f>
        <v>-111922</v>
      </c>
      <c r="E22" s="10">
        <v>0</v>
      </c>
      <c r="F22" s="10">
        <v>77529</v>
      </c>
      <c r="G22" s="87">
        <f aca="true" t="shared" si="3" ref="G22:G30">E22-F22</f>
        <v>-77529</v>
      </c>
    </row>
    <row r="23" spans="1:7" ht="12.75">
      <c r="A23" s="116" t="s">
        <v>143</v>
      </c>
      <c r="B23" s="10">
        <v>0</v>
      </c>
      <c r="C23" s="10">
        <v>0</v>
      </c>
      <c r="D23" s="87">
        <f t="shared" si="2"/>
        <v>0</v>
      </c>
      <c r="E23" s="10">
        <v>0</v>
      </c>
      <c r="F23" s="10">
        <v>0</v>
      </c>
      <c r="G23" s="87">
        <f t="shared" si="3"/>
        <v>0</v>
      </c>
    </row>
    <row r="24" spans="1:7" ht="12.75">
      <c r="A24" s="116" t="s">
        <v>155</v>
      </c>
      <c r="B24" s="10">
        <v>0</v>
      </c>
      <c r="C24" s="10">
        <v>0</v>
      </c>
      <c r="D24" s="87">
        <f t="shared" si="2"/>
        <v>0</v>
      </c>
      <c r="E24" s="10">
        <v>0</v>
      </c>
      <c r="F24" s="10">
        <v>0</v>
      </c>
      <c r="G24" s="87">
        <f t="shared" si="3"/>
        <v>0</v>
      </c>
    </row>
    <row r="25" spans="1:7" ht="12.75">
      <c r="A25" s="116" t="s">
        <v>156</v>
      </c>
      <c r="B25" s="10">
        <v>0</v>
      </c>
      <c r="C25" s="10">
        <v>37222</v>
      </c>
      <c r="D25" s="87">
        <f t="shared" si="2"/>
        <v>-37222</v>
      </c>
      <c r="E25" s="10">
        <v>0</v>
      </c>
      <c r="F25" s="10">
        <v>30624</v>
      </c>
      <c r="G25" s="87">
        <f t="shared" si="3"/>
        <v>-30624</v>
      </c>
    </row>
    <row r="26" spans="1:7" ht="12.75">
      <c r="A26" s="116" t="s">
        <v>140</v>
      </c>
      <c r="B26" s="10">
        <v>0</v>
      </c>
      <c r="C26" s="10">
        <v>0</v>
      </c>
      <c r="D26" s="87">
        <f t="shared" si="2"/>
        <v>0</v>
      </c>
      <c r="E26" s="10">
        <v>0</v>
      </c>
      <c r="F26" s="10">
        <v>0</v>
      </c>
      <c r="G26" s="87">
        <f t="shared" si="3"/>
        <v>0</v>
      </c>
    </row>
    <row r="27" spans="1:7" ht="12.75">
      <c r="A27" s="116" t="s">
        <v>144</v>
      </c>
      <c r="B27" s="10">
        <v>0</v>
      </c>
      <c r="C27" s="10">
        <v>0</v>
      </c>
      <c r="D27" s="87">
        <f t="shared" si="2"/>
        <v>0</v>
      </c>
      <c r="E27" s="10">
        <v>0</v>
      </c>
      <c r="F27" s="10">
        <v>0</v>
      </c>
      <c r="G27" s="87">
        <f t="shared" si="3"/>
        <v>0</v>
      </c>
    </row>
    <row r="28" spans="1:7" ht="12.75">
      <c r="A28" s="116" t="s">
        <v>145</v>
      </c>
      <c r="B28" s="10">
        <v>0</v>
      </c>
      <c r="C28" s="10">
        <v>0</v>
      </c>
      <c r="D28" s="87">
        <f t="shared" si="2"/>
        <v>0</v>
      </c>
      <c r="E28" s="10">
        <v>0</v>
      </c>
      <c r="F28" s="10">
        <v>10870</v>
      </c>
      <c r="G28" s="87">
        <f t="shared" si="3"/>
        <v>-10870</v>
      </c>
    </row>
    <row r="29" spans="1:7" ht="25.5">
      <c r="A29" s="116" t="s">
        <v>146</v>
      </c>
      <c r="B29" s="10">
        <v>132373</v>
      </c>
      <c r="C29" s="10">
        <v>38632</v>
      </c>
      <c r="D29" s="87">
        <f t="shared" si="2"/>
        <v>93741</v>
      </c>
      <c r="E29" s="10">
        <v>8</v>
      </c>
      <c r="F29" s="10">
        <v>52496</v>
      </c>
      <c r="G29" s="87">
        <f t="shared" si="3"/>
        <v>-52488</v>
      </c>
    </row>
    <row r="30" spans="1:7" ht="25.5">
      <c r="A30" s="115" t="s">
        <v>147</v>
      </c>
      <c r="B30" s="10">
        <f>SUM(B22:B29)</f>
        <v>132373</v>
      </c>
      <c r="C30" s="10">
        <f>SUM(C22:C29)</f>
        <v>187776</v>
      </c>
      <c r="D30" s="87">
        <f t="shared" si="2"/>
        <v>-55403</v>
      </c>
      <c r="E30" s="10">
        <f>SUM(E22:E29)</f>
        <v>8</v>
      </c>
      <c r="F30" s="10">
        <f>SUM(F22:F29)</f>
        <v>171519</v>
      </c>
      <c r="G30" s="87">
        <f t="shared" si="3"/>
        <v>-171511</v>
      </c>
    </row>
    <row r="31" spans="1:7" ht="12.75">
      <c r="A31" s="115" t="s">
        <v>148</v>
      </c>
      <c r="B31" s="10"/>
      <c r="C31" s="10"/>
      <c r="D31" s="87"/>
      <c r="E31" s="10"/>
      <c r="F31" s="10"/>
      <c r="G31" s="87"/>
    </row>
    <row r="32" spans="1:7" ht="12.75">
      <c r="A32" s="116" t="s">
        <v>157</v>
      </c>
      <c r="B32" s="10">
        <v>0</v>
      </c>
      <c r="C32" s="10">
        <v>0</v>
      </c>
      <c r="D32" s="87">
        <v>0</v>
      </c>
      <c r="E32" s="10">
        <v>0</v>
      </c>
      <c r="F32" s="10">
        <v>0</v>
      </c>
      <c r="G32" s="87">
        <v>0</v>
      </c>
    </row>
    <row r="33" spans="1:7" ht="12.75">
      <c r="A33" s="116" t="s">
        <v>158</v>
      </c>
      <c r="B33" s="10">
        <v>0</v>
      </c>
      <c r="C33" s="10">
        <v>0</v>
      </c>
      <c r="D33" s="87">
        <v>0</v>
      </c>
      <c r="E33" s="10">
        <v>0</v>
      </c>
      <c r="F33" s="10">
        <v>0</v>
      </c>
      <c r="G33" s="87">
        <v>0</v>
      </c>
    </row>
    <row r="34" spans="1:7" ht="12.75">
      <c r="A34" s="116" t="s">
        <v>159</v>
      </c>
      <c r="B34" s="10">
        <v>0</v>
      </c>
      <c r="C34" s="10">
        <v>0</v>
      </c>
      <c r="D34" s="87">
        <v>0</v>
      </c>
      <c r="E34" s="10">
        <v>0</v>
      </c>
      <c r="F34" s="10">
        <v>0</v>
      </c>
      <c r="G34" s="87">
        <v>0</v>
      </c>
    </row>
    <row r="35" spans="1:7" ht="12.75">
      <c r="A35" s="116" t="s">
        <v>139</v>
      </c>
      <c r="B35" s="10">
        <v>0</v>
      </c>
      <c r="C35" s="10">
        <v>0</v>
      </c>
      <c r="D35" s="87">
        <v>0</v>
      </c>
      <c r="E35" s="10">
        <v>0</v>
      </c>
      <c r="F35" s="10">
        <v>0</v>
      </c>
      <c r="G35" s="87">
        <v>0</v>
      </c>
    </row>
    <row r="36" spans="1:7" ht="12.75">
      <c r="A36" s="116" t="s">
        <v>140</v>
      </c>
      <c r="B36" s="10">
        <v>0</v>
      </c>
      <c r="C36" s="10">
        <v>0</v>
      </c>
      <c r="D36" s="87">
        <v>0</v>
      </c>
      <c r="E36" s="10">
        <v>0</v>
      </c>
      <c r="F36" s="10">
        <v>0</v>
      </c>
      <c r="G36" s="87">
        <v>0</v>
      </c>
    </row>
    <row r="37" spans="1:7" ht="12.75">
      <c r="A37" s="116" t="s">
        <v>149</v>
      </c>
      <c r="B37" s="10">
        <v>0</v>
      </c>
      <c r="C37" s="10">
        <v>0</v>
      </c>
      <c r="D37" s="87">
        <v>0</v>
      </c>
      <c r="E37" s="10">
        <v>0</v>
      </c>
      <c r="F37" s="10">
        <v>0</v>
      </c>
      <c r="G37" s="87">
        <v>0</v>
      </c>
    </row>
    <row r="38" spans="1:7" ht="12.75">
      <c r="A38" s="115" t="s">
        <v>150</v>
      </c>
      <c r="B38" s="10">
        <v>0</v>
      </c>
      <c r="C38" s="10">
        <v>0</v>
      </c>
      <c r="D38" s="87">
        <f>SUM(D32:D37)</f>
        <v>0</v>
      </c>
      <c r="E38" s="10">
        <v>0</v>
      </c>
      <c r="F38" s="10">
        <v>0</v>
      </c>
      <c r="G38" s="87">
        <f>SUM(G32:G37)</f>
        <v>0</v>
      </c>
    </row>
    <row r="39" spans="1:7" ht="12.75">
      <c r="A39" s="115" t="s">
        <v>151</v>
      </c>
      <c r="B39" s="10">
        <f>B38+B30+B20</f>
        <v>23285623</v>
      </c>
      <c r="C39" s="10">
        <f>C38+C30+C20</f>
        <v>22060328</v>
      </c>
      <c r="D39" s="87">
        <f>D20+D30+D38</f>
        <v>1225295</v>
      </c>
      <c r="E39" s="10">
        <f>E38+E30+E20</f>
        <v>8529385</v>
      </c>
      <c r="F39" s="10">
        <f>F38+F30+F20</f>
        <v>5583708</v>
      </c>
      <c r="G39" s="87">
        <f>G20+G30+G38</f>
        <v>2945677</v>
      </c>
    </row>
    <row r="40" spans="1:7" ht="12.75">
      <c r="A40" s="115" t="s">
        <v>152</v>
      </c>
      <c r="B40" s="10"/>
      <c r="C40" s="10"/>
      <c r="D40" s="87">
        <v>3473624</v>
      </c>
      <c r="E40" s="10"/>
      <c r="F40" s="10"/>
      <c r="G40" s="87">
        <v>527947</v>
      </c>
    </row>
    <row r="41" spans="1:7" ht="12.75">
      <c r="A41" s="118" t="s">
        <v>375</v>
      </c>
      <c r="B41" s="10"/>
      <c r="C41" s="10"/>
      <c r="D41" s="87">
        <f>D39+D40</f>
        <v>4698919</v>
      </c>
      <c r="E41" s="10"/>
      <c r="F41" s="10"/>
      <c r="G41" s="87">
        <f>G39+G40</f>
        <v>3473624</v>
      </c>
    </row>
    <row r="42" spans="1:7" ht="12.75">
      <c r="A42" s="116" t="s">
        <v>376</v>
      </c>
      <c r="B42" s="10"/>
      <c r="C42" s="10"/>
      <c r="D42" s="87">
        <v>4697989</v>
      </c>
      <c r="E42" s="10"/>
      <c r="F42" s="10"/>
      <c r="G42" s="87">
        <v>3473394</v>
      </c>
    </row>
    <row r="43" spans="1:7" ht="12.75">
      <c r="A43" s="88"/>
      <c r="B43" s="89"/>
      <c r="C43" s="89"/>
      <c r="D43" s="89"/>
      <c r="E43" s="89"/>
      <c r="F43" s="89"/>
      <c r="G43" s="89"/>
    </row>
    <row r="44" spans="1:7" ht="12.75">
      <c r="A44" s="90"/>
      <c r="B44" s="90"/>
      <c r="C44" s="90"/>
      <c r="D44" s="90"/>
      <c r="E44" s="90"/>
      <c r="F44" s="90"/>
      <c r="G44" s="90"/>
    </row>
    <row r="45" spans="1:7" ht="12.75">
      <c r="A45" s="90"/>
      <c r="B45" s="90"/>
      <c r="C45" s="90"/>
      <c r="D45" s="90"/>
      <c r="E45" s="90"/>
      <c r="F45" s="90"/>
      <c r="G45" s="90"/>
    </row>
    <row r="46" spans="1:7" ht="12.75">
      <c r="A46" s="90" t="s">
        <v>439</v>
      </c>
      <c r="B46" s="300" t="s">
        <v>254</v>
      </c>
      <c r="C46" s="300"/>
      <c r="D46" s="90"/>
      <c r="E46" s="300" t="s">
        <v>255</v>
      </c>
      <c r="F46" s="300"/>
      <c r="G46" s="90"/>
    </row>
  </sheetData>
  <mergeCells count="7">
    <mergeCell ref="E1:F1"/>
    <mergeCell ref="A10:A11"/>
    <mergeCell ref="A3:F3"/>
    <mergeCell ref="B46:C46"/>
    <mergeCell ref="E46:F46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H36" sqref="H36"/>
    </sheetView>
  </sheetViews>
  <sheetFormatPr defaultColWidth="9.140625" defaultRowHeight="12.75"/>
  <cols>
    <col min="1" max="1" width="36.421875" style="145" customWidth="1"/>
    <col min="2" max="2" width="8.421875" style="145" customWidth="1"/>
    <col min="3" max="4" width="9.57421875" style="145" customWidth="1"/>
    <col min="5" max="5" width="7.421875" style="145" customWidth="1"/>
    <col min="6" max="6" width="9.140625" style="145" customWidth="1"/>
    <col min="7" max="7" width="8.140625" style="145" customWidth="1"/>
    <col min="8" max="8" width="9.8515625" style="145" customWidth="1"/>
    <col min="9" max="9" width="9.00390625" style="145" customWidth="1"/>
    <col min="10" max="10" width="7.28125" style="145" customWidth="1"/>
    <col min="11" max="11" width="9.421875" style="145" customWidth="1"/>
    <col min="12" max="16384" width="9.140625" style="8" customWidth="1"/>
  </cols>
  <sheetData>
    <row r="1" spans="8:11" ht="12.75">
      <c r="H1" s="146"/>
      <c r="I1" s="146" t="s">
        <v>377</v>
      </c>
      <c r="J1" s="146"/>
      <c r="K1" s="146"/>
    </row>
    <row r="3" spans="1:11" ht="19.5" customHeight="1">
      <c r="A3" s="279" t="s">
        <v>92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2.75">
      <c r="A4" s="38"/>
      <c r="B4" s="39"/>
      <c r="C4" s="39"/>
      <c r="D4" s="39"/>
      <c r="E4" s="39"/>
      <c r="F4" s="39"/>
      <c r="G4" s="39"/>
      <c r="H4" s="39"/>
      <c r="I4" s="39"/>
      <c r="J4" s="40"/>
      <c r="K4" s="40"/>
    </row>
    <row r="5" spans="1:11" ht="14.25" customHeight="1">
      <c r="A5" s="86" t="s">
        <v>395</v>
      </c>
      <c r="B5" s="41"/>
      <c r="C5" s="41"/>
      <c r="D5" s="41"/>
      <c r="E5" s="41"/>
      <c r="F5" s="39"/>
      <c r="G5" s="39"/>
      <c r="H5" s="91"/>
      <c r="I5" s="304" t="s">
        <v>391</v>
      </c>
      <c r="J5" s="304"/>
      <c r="K5" s="274"/>
    </row>
    <row r="6" spans="1:11" ht="15">
      <c r="A6" s="86" t="s">
        <v>440</v>
      </c>
      <c r="B6" s="41"/>
      <c r="C6" s="41"/>
      <c r="D6" s="41"/>
      <c r="E6" s="42"/>
      <c r="F6" s="42"/>
      <c r="G6" s="42"/>
      <c r="H6" s="42"/>
      <c r="I6" s="42"/>
      <c r="J6" s="43"/>
      <c r="K6" s="147"/>
    </row>
    <row r="7" spans="1:11" ht="12.75">
      <c r="A7" s="44"/>
      <c r="B7" s="44"/>
      <c r="C7" s="44"/>
      <c r="D7" s="44"/>
      <c r="E7" s="45"/>
      <c r="F7" s="45"/>
      <c r="G7" s="45"/>
      <c r="H7" s="45"/>
      <c r="I7" s="45"/>
      <c r="J7" s="39"/>
      <c r="K7" s="156" t="s">
        <v>93</v>
      </c>
    </row>
    <row r="8" spans="1:11" ht="32.25" customHeight="1">
      <c r="A8" s="275" t="s">
        <v>94</v>
      </c>
      <c r="B8" s="275" t="s">
        <v>99</v>
      </c>
      <c r="C8" s="301" t="s">
        <v>95</v>
      </c>
      <c r="D8" s="302"/>
      <c r="E8" s="302"/>
      <c r="F8" s="302"/>
      <c r="G8" s="303"/>
      <c r="H8" s="301" t="s">
        <v>96</v>
      </c>
      <c r="I8" s="280"/>
      <c r="J8" s="275" t="s">
        <v>97</v>
      </c>
      <c r="K8" s="275" t="s">
        <v>98</v>
      </c>
    </row>
    <row r="9" spans="1:11" ht="12.75" customHeight="1">
      <c r="A9" s="278"/>
      <c r="B9" s="268"/>
      <c r="C9" s="283" t="s">
        <v>100</v>
      </c>
      <c r="D9" s="275" t="s">
        <v>101</v>
      </c>
      <c r="E9" s="301" t="s">
        <v>102</v>
      </c>
      <c r="F9" s="282"/>
      <c r="G9" s="280"/>
      <c r="H9" s="275" t="s">
        <v>103</v>
      </c>
      <c r="I9" s="275" t="s">
        <v>104</v>
      </c>
      <c r="J9" s="278"/>
      <c r="K9" s="278"/>
    </row>
    <row r="10" spans="1:11" ht="60" customHeight="1">
      <c r="A10" s="276"/>
      <c r="B10" s="276"/>
      <c r="C10" s="267"/>
      <c r="D10" s="276"/>
      <c r="E10" s="148" t="s">
        <v>57</v>
      </c>
      <c r="F10" s="148" t="s">
        <v>105</v>
      </c>
      <c r="G10" s="148" t="s">
        <v>20</v>
      </c>
      <c r="H10" s="281"/>
      <c r="I10" s="281"/>
      <c r="J10" s="281"/>
      <c r="K10" s="281"/>
    </row>
    <row r="11" spans="1:11" s="95" customFormat="1" ht="12.75">
      <c r="A11" s="149" t="s">
        <v>6</v>
      </c>
      <c r="B11" s="149">
        <v>1</v>
      </c>
      <c r="C11" s="149">
        <v>2</v>
      </c>
      <c r="D11" s="149">
        <v>3</v>
      </c>
      <c r="E11" s="149">
        <v>4</v>
      </c>
      <c r="F11" s="149">
        <v>5</v>
      </c>
      <c r="G11" s="149">
        <v>6</v>
      </c>
      <c r="H11" s="149">
        <v>7</v>
      </c>
      <c r="I11" s="149">
        <v>8</v>
      </c>
      <c r="J11" s="149">
        <v>9</v>
      </c>
      <c r="K11" s="149">
        <v>10</v>
      </c>
    </row>
    <row r="12" spans="1:11" ht="12.75">
      <c r="A12" s="150" t="s">
        <v>106</v>
      </c>
      <c r="B12" s="151">
        <v>4263000</v>
      </c>
      <c r="C12" s="151">
        <v>2434096</v>
      </c>
      <c r="D12" s="151">
        <v>0</v>
      </c>
      <c r="E12" s="151">
        <v>57115</v>
      </c>
      <c r="F12" s="151">
        <v>0</v>
      </c>
      <c r="G12" s="152">
        <v>0</v>
      </c>
      <c r="H12" s="151">
        <v>2668105</v>
      </c>
      <c r="I12" s="151">
        <v>0</v>
      </c>
      <c r="J12" s="152">
        <v>0</v>
      </c>
      <c r="K12" s="153">
        <f>SUM(B12:J12)</f>
        <v>9422316</v>
      </c>
    </row>
    <row r="13" spans="1:11" ht="12.75">
      <c r="A13" s="150" t="s">
        <v>107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3">
        <f>SUM(B13:J13)</f>
        <v>0</v>
      </c>
    </row>
    <row r="14" spans="1:11" ht="12.75">
      <c r="A14" s="154" t="s">
        <v>108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3">
        <f>SUM(B14:J14)</f>
        <v>0</v>
      </c>
    </row>
    <row r="15" spans="1:11" ht="12.75">
      <c r="A15" s="154" t="s">
        <v>109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3">
        <f>SUM(B15:J15)</f>
        <v>0</v>
      </c>
    </row>
    <row r="16" spans="1:11" ht="25.5">
      <c r="A16" s="150" t="s">
        <v>110</v>
      </c>
      <c r="B16" s="151">
        <f>SUM(B12:B15)</f>
        <v>4263000</v>
      </c>
      <c r="C16" s="151">
        <f>SUM(C12:C15)</f>
        <v>2434096</v>
      </c>
      <c r="D16" s="151">
        <v>0</v>
      </c>
      <c r="E16" s="151">
        <f>E12+E13</f>
        <v>57115</v>
      </c>
      <c r="F16" s="151">
        <v>0</v>
      </c>
      <c r="G16" s="151">
        <v>0</v>
      </c>
      <c r="H16" s="151">
        <f>SUM(H12:H15)</f>
        <v>2668105</v>
      </c>
      <c r="I16" s="151">
        <v>0</v>
      </c>
      <c r="J16" s="151">
        <v>0</v>
      </c>
      <c r="K16" s="153">
        <f>SUM(B16:J16)</f>
        <v>9422316</v>
      </c>
    </row>
    <row r="17" spans="1:11" ht="25.5">
      <c r="A17" s="150" t="s">
        <v>111</v>
      </c>
      <c r="B17" s="151">
        <f>B18-B19</f>
        <v>972230</v>
      </c>
      <c r="C17" s="151">
        <f>C18-C19</f>
        <v>2638165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3">
        <f>B17+C17+D17+E17+F17+G17+H17+I17+J17</f>
        <v>3610395</v>
      </c>
    </row>
    <row r="18" spans="1:11" ht="12.75">
      <c r="A18" s="154" t="s">
        <v>112</v>
      </c>
      <c r="B18" s="151">
        <v>6600700</v>
      </c>
      <c r="C18" s="151">
        <v>10384040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3">
        <f>SUM(B18:J18)</f>
        <v>16984740</v>
      </c>
    </row>
    <row r="19" spans="1:11" ht="12.75">
      <c r="A19" s="154" t="s">
        <v>113</v>
      </c>
      <c r="B19" s="151">
        <v>5628470</v>
      </c>
      <c r="C19" s="151">
        <v>7745875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3">
        <f>SUM(B19:J19)</f>
        <v>13374345</v>
      </c>
    </row>
    <row r="20" spans="1:11" ht="12.75">
      <c r="A20" s="150" t="s">
        <v>114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254">
        <v>8150808</v>
      </c>
      <c r="I20" s="153">
        <v>0</v>
      </c>
      <c r="J20" s="152">
        <v>0</v>
      </c>
      <c r="K20" s="153">
        <f>SUM(B20:J20)</f>
        <v>8150808</v>
      </c>
    </row>
    <row r="21" spans="1:11" ht="12.75">
      <c r="A21" s="154" t="s">
        <v>115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3">
        <v>0</v>
      </c>
    </row>
    <row r="22" spans="1:11" ht="12.75">
      <c r="A22" s="154" t="s">
        <v>116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3">
        <v>0</v>
      </c>
    </row>
    <row r="23" spans="1:11" ht="12.75">
      <c r="A23" s="154" t="s">
        <v>117</v>
      </c>
      <c r="B23" s="152">
        <v>0</v>
      </c>
      <c r="C23" s="152">
        <v>0</v>
      </c>
      <c r="D23" s="152">
        <v>0</v>
      </c>
      <c r="E23" s="152">
        <v>215407</v>
      </c>
      <c r="F23" s="152">
        <v>0</v>
      </c>
      <c r="G23" s="152">
        <v>0</v>
      </c>
      <c r="H23" s="152">
        <v>-215407</v>
      </c>
      <c r="I23" s="152">
        <v>0</v>
      </c>
      <c r="J23" s="152">
        <v>0</v>
      </c>
      <c r="K23" s="153">
        <v>0</v>
      </c>
    </row>
    <row r="24" spans="1:11" ht="12.75">
      <c r="A24" s="154" t="s">
        <v>118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3">
        <v>0</v>
      </c>
    </row>
    <row r="25" spans="1:11" ht="25.5">
      <c r="A25" s="154" t="s">
        <v>119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3">
        <v>0</v>
      </c>
    </row>
    <row r="26" spans="1:11" ht="12.75">
      <c r="A26" s="154" t="s">
        <v>120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3">
        <v>0</v>
      </c>
    </row>
    <row r="27" spans="1:11" ht="12.75">
      <c r="A27" s="154" t="s">
        <v>121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3">
        <v>0</v>
      </c>
    </row>
    <row r="28" spans="1:11" ht="25.5">
      <c r="A28" s="154" t="s">
        <v>122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3">
        <v>0</v>
      </c>
    </row>
    <row r="29" spans="1:11" ht="12.75">
      <c r="A29" s="154" t="s">
        <v>120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3">
        <v>0</v>
      </c>
    </row>
    <row r="30" spans="1:11" ht="12.75">
      <c r="A30" s="154" t="s">
        <v>121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3">
        <v>0</v>
      </c>
    </row>
    <row r="31" spans="1:11" ht="12.75">
      <c r="A31" s="154" t="s">
        <v>123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3">
        <v>0</v>
      </c>
    </row>
    <row r="32" spans="1:11" ht="12.75">
      <c r="A32" s="154" t="s">
        <v>124</v>
      </c>
      <c r="B32" s="152">
        <v>0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3">
        <v>0</v>
      </c>
    </row>
    <row r="33" spans="1:11" ht="12.75">
      <c r="A33" s="150" t="s">
        <v>125</v>
      </c>
      <c r="B33" s="151">
        <f>B16+B17</f>
        <v>5235230</v>
      </c>
      <c r="C33" s="151">
        <f>C17+C16</f>
        <v>5072261</v>
      </c>
      <c r="D33" s="151">
        <v>0</v>
      </c>
      <c r="E33" s="151">
        <f>E23+E16</f>
        <v>272522</v>
      </c>
      <c r="F33" s="151">
        <v>0</v>
      </c>
      <c r="G33" s="151">
        <v>0</v>
      </c>
      <c r="H33" s="151">
        <f>H16+H20+H23</f>
        <v>10603506</v>
      </c>
      <c r="I33" s="151">
        <v>0</v>
      </c>
      <c r="J33" s="151">
        <v>0</v>
      </c>
      <c r="K33" s="153">
        <f>B33+C33+D33+E33+F33+G33+H33+I33+J33</f>
        <v>21183519</v>
      </c>
    </row>
    <row r="34" spans="1:11" ht="38.25">
      <c r="A34" s="154" t="s">
        <v>126</v>
      </c>
      <c r="B34" s="152">
        <v>0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3">
        <v>0</v>
      </c>
    </row>
    <row r="35" spans="1:11" ht="25.5">
      <c r="A35" s="154" t="s">
        <v>127</v>
      </c>
      <c r="B35" s="152">
        <v>0</v>
      </c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3">
        <v>0</v>
      </c>
    </row>
    <row r="36" spans="1:11" ht="25.5">
      <c r="A36" s="155" t="s">
        <v>128</v>
      </c>
      <c r="B36" s="151">
        <f>B33</f>
        <v>5235230</v>
      </c>
      <c r="C36" s="151">
        <f>C33</f>
        <v>5072261</v>
      </c>
      <c r="D36" s="151">
        <v>0</v>
      </c>
      <c r="E36" s="151">
        <f>E33</f>
        <v>272522</v>
      </c>
      <c r="F36" s="151">
        <v>0</v>
      </c>
      <c r="G36" s="151">
        <v>0</v>
      </c>
      <c r="H36" s="151">
        <f>H33</f>
        <v>10603506</v>
      </c>
      <c r="I36" s="151">
        <v>0</v>
      </c>
      <c r="J36" s="151">
        <v>0</v>
      </c>
      <c r="K36" s="153">
        <f>B36+C36+D36+E36+F36+G36+H36+I36+J36</f>
        <v>21183519</v>
      </c>
    </row>
    <row r="37" spans="1:11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2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2.75">
      <c r="A39" s="92" t="s">
        <v>441</v>
      </c>
      <c r="B39" s="46"/>
      <c r="C39" s="46"/>
      <c r="D39" s="49"/>
      <c r="E39" s="277" t="s">
        <v>129</v>
      </c>
      <c r="F39" s="277"/>
      <c r="G39" s="277"/>
      <c r="H39" s="49"/>
      <c r="I39" s="277" t="s">
        <v>130</v>
      </c>
      <c r="J39" s="277"/>
      <c r="K39" s="277"/>
    </row>
  </sheetData>
  <mergeCells count="15">
    <mergeCell ref="A8:A10"/>
    <mergeCell ref="A3:K3"/>
    <mergeCell ref="H8:I8"/>
    <mergeCell ref="J8:J10"/>
    <mergeCell ref="K8:K10"/>
    <mergeCell ref="E9:G9"/>
    <mergeCell ref="H9:H10"/>
    <mergeCell ref="C9:C10"/>
    <mergeCell ref="I9:I10"/>
    <mergeCell ref="B8:B10"/>
    <mergeCell ref="C8:G8"/>
    <mergeCell ref="I5:K5"/>
    <mergeCell ref="D9:D10"/>
    <mergeCell ref="E39:G39"/>
    <mergeCell ref="I39:K3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 B14:J15 J20 B22:J24 B31:J32 B34:J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18"/>
  <sheetViews>
    <sheetView workbookViewId="0" topLeftCell="A4">
      <selection activeCell="F48" sqref="F48"/>
    </sheetView>
  </sheetViews>
  <sheetFormatPr defaultColWidth="9.140625" defaultRowHeight="12.75"/>
  <cols>
    <col min="1" max="1" width="17.00390625" style="162" customWidth="1"/>
    <col min="2" max="3" width="8.00390625" style="162" customWidth="1"/>
    <col min="4" max="4" width="7.7109375" style="162" customWidth="1"/>
    <col min="5" max="5" width="7.57421875" style="162" customWidth="1"/>
    <col min="6" max="6" width="7.7109375" style="162" customWidth="1"/>
    <col min="7" max="7" width="7.28125" style="162" customWidth="1"/>
    <col min="8" max="8" width="8.57421875" style="162" customWidth="1"/>
    <col min="9" max="9" width="8.140625" style="162" customWidth="1"/>
    <col min="10" max="10" width="7.57421875" style="162" customWidth="1"/>
    <col min="11" max="11" width="8.00390625" style="162" customWidth="1"/>
    <col min="12" max="12" width="7.28125" style="162" customWidth="1"/>
    <col min="13" max="13" width="7.7109375" style="162" customWidth="1"/>
    <col min="14" max="14" width="6.8515625" style="162" customWidth="1"/>
    <col min="15" max="15" width="8.7109375" style="162" customWidth="1"/>
    <col min="16" max="16" width="9.8515625" style="162" customWidth="1"/>
    <col min="17" max="16384" width="9.140625" style="162" customWidth="1"/>
  </cols>
  <sheetData>
    <row r="1" spans="13:15" ht="12.75">
      <c r="M1" s="271" t="s">
        <v>329</v>
      </c>
      <c r="N1" s="271"/>
      <c r="O1" s="271"/>
    </row>
    <row r="3" spans="1:16" ht="15">
      <c r="A3" s="93"/>
      <c r="B3" s="163"/>
      <c r="C3" s="163"/>
      <c r="D3" s="163"/>
      <c r="E3" s="163"/>
      <c r="F3" s="163"/>
      <c r="G3" s="220" t="s">
        <v>383</v>
      </c>
      <c r="H3" s="139"/>
      <c r="I3" s="163"/>
      <c r="J3" s="163"/>
      <c r="K3" s="163"/>
      <c r="L3" s="163"/>
      <c r="M3" s="163"/>
      <c r="N3" s="163"/>
      <c r="O3" s="163"/>
      <c r="P3" s="163"/>
    </row>
    <row r="4" spans="1:16" ht="14.25">
      <c r="A4" s="75"/>
      <c r="B4" s="75"/>
      <c r="C4" s="75"/>
      <c r="D4" s="75"/>
      <c r="E4" s="75"/>
      <c r="F4" s="308" t="s">
        <v>384</v>
      </c>
      <c r="G4" s="308"/>
      <c r="H4" s="308"/>
      <c r="I4" s="75"/>
      <c r="J4" s="75"/>
      <c r="K4" s="74"/>
      <c r="L4" s="74"/>
      <c r="M4" s="74"/>
      <c r="N4" s="74"/>
      <c r="O4" s="74"/>
      <c r="P4" s="74"/>
    </row>
    <row r="5" spans="1:16" ht="12">
      <c r="A5" s="75"/>
      <c r="B5" s="75"/>
      <c r="C5" s="75"/>
      <c r="D5" s="75"/>
      <c r="E5" s="75"/>
      <c r="F5" s="75"/>
      <c r="G5" s="75"/>
      <c r="H5" s="75"/>
      <c r="I5" s="75"/>
      <c r="J5" s="75"/>
      <c r="K5" s="74"/>
      <c r="L5" s="74"/>
      <c r="M5" s="74"/>
      <c r="N5" s="74"/>
      <c r="O5" s="74"/>
      <c r="P5" s="74"/>
    </row>
    <row r="6" spans="1:16" ht="16.5" customHeight="1">
      <c r="A6" s="272" t="s">
        <v>392</v>
      </c>
      <c r="B6" s="273"/>
      <c r="C6" s="273"/>
      <c r="D6" s="273"/>
      <c r="E6" s="273"/>
      <c r="F6" s="77"/>
      <c r="G6" s="77"/>
      <c r="H6" s="77"/>
      <c r="I6" s="77"/>
      <c r="J6" s="77"/>
      <c r="K6" s="133"/>
      <c r="L6" s="307" t="s">
        <v>391</v>
      </c>
      <c r="M6" s="273"/>
      <c r="N6" s="273"/>
      <c r="O6" s="273"/>
      <c r="P6" s="273"/>
    </row>
    <row r="7" spans="1:16" ht="15">
      <c r="A7" s="305" t="s">
        <v>440</v>
      </c>
      <c r="B7" s="306"/>
      <c r="C7" s="306"/>
      <c r="D7" s="306"/>
      <c r="E7" s="79"/>
      <c r="F7" s="79"/>
      <c r="G7" s="79"/>
      <c r="H7" s="79"/>
      <c r="I7" s="79"/>
      <c r="J7" s="79"/>
      <c r="K7" s="79"/>
      <c r="L7" s="79"/>
      <c r="M7" s="79"/>
      <c r="N7" s="79"/>
      <c r="O7" s="134"/>
      <c r="P7" s="134"/>
    </row>
    <row r="8" spans="1:16" ht="12.7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206" t="s">
        <v>131</v>
      </c>
    </row>
    <row r="9" spans="1:16" s="164" customFormat="1" ht="39" customHeight="1">
      <c r="A9" s="269" t="s">
        <v>94</v>
      </c>
      <c r="B9" s="175" t="s">
        <v>225</v>
      </c>
      <c r="C9" s="175"/>
      <c r="D9" s="175"/>
      <c r="E9" s="175"/>
      <c r="F9" s="175" t="s">
        <v>226</v>
      </c>
      <c r="G9" s="175"/>
      <c r="H9" s="269" t="s">
        <v>265</v>
      </c>
      <c r="I9" s="175" t="s">
        <v>266</v>
      </c>
      <c r="J9" s="175"/>
      <c r="K9" s="175"/>
      <c r="L9" s="175"/>
      <c r="M9" s="175" t="s">
        <v>226</v>
      </c>
      <c r="N9" s="175"/>
      <c r="O9" s="269" t="s">
        <v>227</v>
      </c>
      <c r="P9" s="269" t="s">
        <v>228</v>
      </c>
    </row>
    <row r="10" spans="1:16" s="164" customFormat="1" ht="63.75">
      <c r="A10" s="270"/>
      <c r="B10" s="176" t="s">
        <v>229</v>
      </c>
      <c r="C10" s="176" t="s">
        <v>230</v>
      </c>
      <c r="D10" s="176" t="s">
        <v>231</v>
      </c>
      <c r="E10" s="176" t="s">
        <v>232</v>
      </c>
      <c r="F10" s="176" t="s">
        <v>112</v>
      </c>
      <c r="G10" s="176" t="s">
        <v>113</v>
      </c>
      <c r="H10" s="270"/>
      <c r="I10" s="176" t="s">
        <v>229</v>
      </c>
      <c r="J10" s="176" t="s">
        <v>233</v>
      </c>
      <c r="K10" s="176" t="s">
        <v>234</v>
      </c>
      <c r="L10" s="176" t="s">
        <v>235</v>
      </c>
      <c r="M10" s="176" t="s">
        <v>112</v>
      </c>
      <c r="N10" s="176" t="s">
        <v>113</v>
      </c>
      <c r="O10" s="270"/>
      <c r="P10" s="270"/>
    </row>
    <row r="11" spans="1:16" s="164" customFormat="1" ht="12.75">
      <c r="A11" s="177" t="s">
        <v>6</v>
      </c>
      <c r="B11" s="176">
        <v>1</v>
      </c>
      <c r="C11" s="176">
        <v>2</v>
      </c>
      <c r="D11" s="176">
        <v>3</v>
      </c>
      <c r="E11" s="176">
        <v>4</v>
      </c>
      <c r="F11" s="176">
        <v>5</v>
      </c>
      <c r="G11" s="176">
        <v>6</v>
      </c>
      <c r="H11" s="176">
        <v>7</v>
      </c>
      <c r="I11" s="176">
        <v>8</v>
      </c>
      <c r="J11" s="176">
        <v>9</v>
      </c>
      <c r="K11" s="176">
        <v>10</v>
      </c>
      <c r="L11" s="176">
        <v>11</v>
      </c>
      <c r="M11" s="176">
        <v>12</v>
      </c>
      <c r="N11" s="176">
        <v>13</v>
      </c>
      <c r="O11" s="176">
        <v>14</v>
      </c>
      <c r="P11" s="176">
        <v>15</v>
      </c>
    </row>
    <row r="12" spans="1:49" ht="34.5" customHeight="1">
      <c r="A12" s="178" t="s">
        <v>256</v>
      </c>
      <c r="B12" s="179"/>
      <c r="C12" s="179"/>
      <c r="D12" s="179"/>
      <c r="E12" s="180"/>
      <c r="F12" s="181"/>
      <c r="G12" s="181"/>
      <c r="H12" s="180"/>
      <c r="I12" s="181"/>
      <c r="J12" s="181"/>
      <c r="K12" s="181"/>
      <c r="L12" s="180"/>
      <c r="M12" s="181"/>
      <c r="N12" s="181"/>
      <c r="O12" s="180"/>
      <c r="P12" s="180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</row>
    <row r="13" spans="1:49" ht="29.25" customHeight="1">
      <c r="A13" s="182" t="s">
        <v>48</v>
      </c>
      <c r="B13" s="183">
        <v>0</v>
      </c>
      <c r="C13" s="183">
        <v>0</v>
      </c>
      <c r="D13" s="183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</row>
    <row r="14" spans="1:49" ht="38.25">
      <c r="A14" s="185" t="s">
        <v>267</v>
      </c>
      <c r="B14" s="186">
        <v>0</v>
      </c>
      <c r="C14" s="186">
        <v>0</v>
      </c>
      <c r="D14" s="186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</row>
    <row r="15" spans="1:49" ht="25.5">
      <c r="A15" s="185" t="s">
        <v>236</v>
      </c>
      <c r="B15" s="188">
        <v>0</v>
      </c>
      <c r="C15" s="188">
        <v>0</v>
      </c>
      <c r="D15" s="188">
        <v>0</v>
      </c>
      <c r="E15" s="187">
        <v>0</v>
      </c>
      <c r="F15" s="189">
        <v>0</v>
      </c>
      <c r="G15" s="189">
        <v>0</v>
      </c>
      <c r="H15" s="187">
        <v>0</v>
      </c>
      <c r="I15" s="189">
        <v>0</v>
      </c>
      <c r="J15" s="189">
        <v>0</v>
      </c>
      <c r="K15" s="189">
        <v>0</v>
      </c>
      <c r="L15" s="187">
        <v>0</v>
      </c>
      <c r="M15" s="189">
        <v>0</v>
      </c>
      <c r="N15" s="189">
        <v>0</v>
      </c>
      <c r="O15" s="187">
        <v>0</v>
      </c>
      <c r="P15" s="187">
        <v>0</v>
      </c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</row>
    <row r="16" spans="1:49" ht="41.25" customHeight="1">
      <c r="A16" s="190" t="s">
        <v>262</v>
      </c>
      <c r="B16" s="188">
        <v>0</v>
      </c>
      <c r="C16" s="188">
        <v>0</v>
      </c>
      <c r="D16" s="188">
        <v>0</v>
      </c>
      <c r="E16" s="187">
        <v>0</v>
      </c>
      <c r="F16" s="189">
        <v>0</v>
      </c>
      <c r="G16" s="189">
        <v>0</v>
      </c>
      <c r="H16" s="187">
        <v>0</v>
      </c>
      <c r="I16" s="189">
        <v>0</v>
      </c>
      <c r="J16" s="189">
        <v>0</v>
      </c>
      <c r="K16" s="189">
        <v>0</v>
      </c>
      <c r="L16" s="187">
        <v>0</v>
      </c>
      <c r="M16" s="189">
        <v>0</v>
      </c>
      <c r="N16" s="189">
        <v>0</v>
      </c>
      <c r="O16" s="187">
        <v>0</v>
      </c>
      <c r="P16" s="187">
        <v>0</v>
      </c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</row>
    <row r="17" spans="1:49" ht="21" customHeight="1">
      <c r="A17" s="185" t="s">
        <v>263</v>
      </c>
      <c r="B17" s="188">
        <v>0</v>
      </c>
      <c r="C17" s="188">
        <v>0</v>
      </c>
      <c r="D17" s="188">
        <v>0</v>
      </c>
      <c r="E17" s="187">
        <v>0</v>
      </c>
      <c r="F17" s="189">
        <v>0</v>
      </c>
      <c r="G17" s="189">
        <v>0</v>
      </c>
      <c r="H17" s="187">
        <v>0</v>
      </c>
      <c r="I17" s="189">
        <v>0</v>
      </c>
      <c r="J17" s="189">
        <v>0</v>
      </c>
      <c r="K17" s="189">
        <v>0</v>
      </c>
      <c r="L17" s="187">
        <v>0</v>
      </c>
      <c r="M17" s="189">
        <v>0</v>
      </c>
      <c r="N17" s="189">
        <v>0</v>
      </c>
      <c r="O17" s="187">
        <v>0</v>
      </c>
      <c r="P17" s="187">
        <v>0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</row>
    <row r="18" spans="1:49" ht="16.5" customHeight="1">
      <c r="A18" s="182" t="s">
        <v>22</v>
      </c>
      <c r="B18" s="188">
        <v>0</v>
      </c>
      <c r="C18" s="188">
        <v>0</v>
      </c>
      <c r="D18" s="188">
        <v>0</v>
      </c>
      <c r="E18" s="187">
        <v>0</v>
      </c>
      <c r="F18" s="189">
        <v>0</v>
      </c>
      <c r="G18" s="189">
        <v>0</v>
      </c>
      <c r="H18" s="187">
        <v>0</v>
      </c>
      <c r="I18" s="189">
        <v>0</v>
      </c>
      <c r="J18" s="189">
        <v>0</v>
      </c>
      <c r="K18" s="189">
        <v>0</v>
      </c>
      <c r="L18" s="187">
        <v>0</v>
      </c>
      <c r="M18" s="189">
        <v>0</v>
      </c>
      <c r="N18" s="189">
        <v>0</v>
      </c>
      <c r="O18" s="187">
        <v>0</v>
      </c>
      <c r="P18" s="187">
        <v>0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</row>
    <row r="19" spans="1:49" ht="13.5">
      <c r="A19" s="191" t="s">
        <v>221</v>
      </c>
      <c r="B19" s="192">
        <v>0</v>
      </c>
      <c r="C19" s="192">
        <v>0</v>
      </c>
      <c r="D19" s="192">
        <v>0</v>
      </c>
      <c r="E19" s="187">
        <v>0</v>
      </c>
      <c r="F19" s="193">
        <v>0</v>
      </c>
      <c r="G19" s="193">
        <v>0</v>
      </c>
      <c r="H19" s="187">
        <v>0</v>
      </c>
      <c r="I19" s="193">
        <v>0</v>
      </c>
      <c r="J19" s="193">
        <v>0</v>
      </c>
      <c r="K19" s="193">
        <v>0</v>
      </c>
      <c r="L19" s="187">
        <v>0</v>
      </c>
      <c r="M19" s="193">
        <v>0</v>
      </c>
      <c r="N19" s="193">
        <v>0</v>
      </c>
      <c r="O19" s="187">
        <v>0</v>
      </c>
      <c r="P19" s="187">
        <v>0</v>
      </c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</row>
    <row r="20" spans="1:49" s="169" customFormat="1" ht="46.5" customHeight="1">
      <c r="A20" s="194" t="s">
        <v>257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</row>
    <row r="21" spans="1:49" s="169" customFormat="1" ht="12.75">
      <c r="A21" s="196" t="s">
        <v>258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</row>
    <row r="22" spans="1:49" s="169" customFormat="1" ht="29.25" customHeight="1">
      <c r="A22" s="196" t="s">
        <v>259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</row>
    <row r="23" spans="1:49" s="169" customFormat="1" ht="30.75" customHeight="1">
      <c r="A23" s="196" t="s">
        <v>260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</row>
    <row r="24" spans="1:49" s="169" customFormat="1" ht="12.75">
      <c r="A24" s="196" t="s">
        <v>35</v>
      </c>
      <c r="B24" s="189">
        <v>0</v>
      </c>
      <c r="C24" s="189">
        <v>0</v>
      </c>
      <c r="D24" s="189">
        <v>0</v>
      </c>
      <c r="E24" s="195">
        <v>0</v>
      </c>
      <c r="F24" s="189">
        <v>0</v>
      </c>
      <c r="G24" s="189">
        <v>0</v>
      </c>
      <c r="H24" s="195">
        <v>0</v>
      </c>
      <c r="I24" s="189">
        <v>0</v>
      </c>
      <c r="J24" s="189">
        <v>0</v>
      </c>
      <c r="K24" s="189">
        <v>0</v>
      </c>
      <c r="L24" s="195">
        <v>0</v>
      </c>
      <c r="M24" s="189">
        <v>0</v>
      </c>
      <c r="N24" s="189">
        <v>0</v>
      </c>
      <c r="O24" s="195">
        <v>0</v>
      </c>
      <c r="P24" s="195">
        <v>0</v>
      </c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</row>
    <row r="25" spans="1:49" s="169" customFormat="1" ht="12.75">
      <c r="A25" s="191" t="s">
        <v>237</v>
      </c>
      <c r="B25" s="189">
        <v>0</v>
      </c>
      <c r="C25" s="189">
        <v>0</v>
      </c>
      <c r="D25" s="189">
        <v>0</v>
      </c>
      <c r="E25" s="195">
        <v>0</v>
      </c>
      <c r="F25" s="189">
        <v>0</v>
      </c>
      <c r="G25" s="189">
        <v>0</v>
      </c>
      <c r="H25" s="195">
        <v>0</v>
      </c>
      <c r="I25" s="189">
        <v>0</v>
      </c>
      <c r="J25" s="189">
        <v>0</v>
      </c>
      <c r="K25" s="189">
        <v>0</v>
      </c>
      <c r="L25" s="195">
        <v>0</v>
      </c>
      <c r="M25" s="189">
        <v>0</v>
      </c>
      <c r="N25" s="189">
        <v>0</v>
      </c>
      <c r="O25" s="195">
        <v>0</v>
      </c>
      <c r="P25" s="195">
        <v>0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</row>
    <row r="26" spans="1:49" s="169" customFormat="1" ht="31.5" customHeight="1">
      <c r="A26" s="194" t="s">
        <v>261</v>
      </c>
      <c r="B26" s="189"/>
      <c r="C26" s="189"/>
      <c r="D26" s="189"/>
      <c r="E26" s="195"/>
      <c r="F26" s="189"/>
      <c r="G26" s="189"/>
      <c r="H26" s="195"/>
      <c r="I26" s="189"/>
      <c r="J26" s="189"/>
      <c r="K26" s="189"/>
      <c r="L26" s="195"/>
      <c r="M26" s="189"/>
      <c r="N26" s="189"/>
      <c r="O26" s="195"/>
      <c r="P26" s="195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</row>
    <row r="27" spans="1:49" s="169" customFormat="1" ht="12.75">
      <c r="A27" s="196"/>
      <c r="B27" s="189"/>
      <c r="C27" s="189"/>
      <c r="D27" s="189"/>
      <c r="E27" s="195"/>
      <c r="F27" s="189"/>
      <c r="G27" s="189"/>
      <c r="H27" s="195"/>
      <c r="I27" s="189"/>
      <c r="J27" s="189"/>
      <c r="K27" s="189"/>
      <c r="L27" s="195"/>
      <c r="M27" s="189"/>
      <c r="N27" s="189"/>
      <c r="O27" s="195"/>
      <c r="P27" s="195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</row>
    <row r="28" spans="1:49" ht="12.75">
      <c r="A28" s="197" t="s">
        <v>238</v>
      </c>
      <c r="B28" s="198">
        <v>0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</row>
    <row r="29" spans="1:49" ht="12">
      <c r="A29" s="76"/>
      <c r="B29" s="81"/>
      <c r="C29" s="81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</row>
    <row r="30" spans="1:49" s="205" customFormat="1" ht="12.75">
      <c r="A30" s="199" t="s">
        <v>442</v>
      </c>
      <c r="B30" s="200"/>
      <c r="C30" s="200"/>
      <c r="D30" s="200"/>
      <c r="E30" s="201" t="s">
        <v>264</v>
      </c>
      <c r="F30" s="201"/>
      <c r="G30" s="201"/>
      <c r="H30" s="201"/>
      <c r="I30" s="201"/>
      <c r="J30" s="201"/>
      <c r="K30" s="201" t="s">
        <v>255</v>
      </c>
      <c r="L30" s="202"/>
      <c r="M30" s="202"/>
      <c r="N30" s="203"/>
      <c r="O30" s="203"/>
      <c r="P30" s="203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</row>
    <row r="31" spans="1:49" ht="12">
      <c r="A31" s="74"/>
      <c r="B31" s="170"/>
      <c r="C31" s="170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</row>
    <row r="32" spans="1:49" ht="12">
      <c r="A32" s="172"/>
      <c r="B32" s="170"/>
      <c r="C32" s="170"/>
      <c r="D32" s="17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</row>
    <row r="33" spans="1:49" ht="12">
      <c r="A33" s="76"/>
      <c r="B33" s="170"/>
      <c r="C33" s="17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</row>
    <row r="34" spans="1:49" ht="12">
      <c r="A34" s="74"/>
      <c r="B34" s="170"/>
      <c r="C34" s="170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">
      <c r="A35" s="74"/>
      <c r="B35" s="170"/>
      <c r="C35" s="170"/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  <row r="36" spans="1:49" ht="12">
      <c r="A36" s="74"/>
      <c r="B36" s="170"/>
      <c r="C36" s="170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</row>
    <row r="37" spans="2:49" ht="12">
      <c r="B37" s="173"/>
      <c r="C37" s="173"/>
      <c r="D37" s="173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</row>
    <row r="38" spans="2:49" ht="12">
      <c r="B38" s="173"/>
      <c r="C38" s="173"/>
      <c r="D38" s="173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</row>
    <row r="39" spans="2:49" ht="12">
      <c r="B39" s="173"/>
      <c r="C39" s="173"/>
      <c r="D39" s="173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</row>
    <row r="40" spans="2:49" ht="12">
      <c r="B40" s="173"/>
      <c r="C40" s="173"/>
      <c r="D40" s="17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</row>
    <row r="41" spans="2:49" ht="12">
      <c r="B41" s="173"/>
      <c r="C41" s="173"/>
      <c r="D41" s="173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</row>
    <row r="42" spans="2:49" ht="12">
      <c r="B42" s="173"/>
      <c r="C42" s="173"/>
      <c r="D42" s="173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</row>
    <row r="43" spans="2:49" ht="12">
      <c r="B43" s="173"/>
      <c r="C43" s="173"/>
      <c r="D43" s="173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</row>
    <row r="44" spans="2:49" ht="12">
      <c r="B44" s="173"/>
      <c r="C44" s="173"/>
      <c r="D44" s="173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</row>
    <row r="45" spans="2:49" ht="12">
      <c r="B45" s="173"/>
      <c r="C45" s="173"/>
      <c r="D45" s="173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</row>
    <row r="46" spans="2:49" ht="12">
      <c r="B46" s="173"/>
      <c r="C46" s="173"/>
      <c r="D46" s="173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</row>
    <row r="47" spans="2:49" ht="12">
      <c r="B47" s="173"/>
      <c r="C47" s="173"/>
      <c r="D47" s="173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</row>
    <row r="48" spans="2:49" ht="12">
      <c r="B48" s="173"/>
      <c r="C48" s="173"/>
      <c r="D48" s="173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</row>
    <row r="49" spans="2:49" ht="12">
      <c r="B49" s="173"/>
      <c r="C49" s="173"/>
      <c r="D49" s="173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</row>
    <row r="50" spans="2:49" ht="12">
      <c r="B50" s="173"/>
      <c r="C50" s="173"/>
      <c r="D50" s="173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</row>
    <row r="51" spans="2:49" ht="12">
      <c r="B51" s="173"/>
      <c r="C51" s="173"/>
      <c r="D51" s="17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</row>
    <row r="52" spans="2:49" ht="12">
      <c r="B52" s="173"/>
      <c r="C52" s="173"/>
      <c r="D52" s="173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</row>
    <row r="53" spans="2:49" ht="12">
      <c r="B53" s="173"/>
      <c r="C53" s="173"/>
      <c r="D53" s="173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</row>
    <row r="54" spans="2:49" ht="12">
      <c r="B54" s="165"/>
      <c r="C54" s="173"/>
      <c r="D54" s="173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</row>
    <row r="55" spans="2:49" ht="12">
      <c r="B55" s="165"/>
      <c r="C55" s="173"/>
      <c r="D55" s="173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</row>
    <row r="56" spans="2:49" ht="12">
      <c r="B56" s="165"/>
      <c r="C56" s="173"/>
      <c r="D56" s="17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</row>
    <row r="57" spans="2:49" ht="12">
      <c r="B57" s="165"/>
      <c r="C57" s="173"/>
      <c r="D57" s="17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</row>
    <row r="58" spans="3:4" ht="12">
      <c r="C58" s="174"/>
      <c r="D58" s="174"/>
    </row>
    <row r="59" spans="3:4" ht="12">
      <c r="C59" s="174"/>
      <c r="D59" s="174"/>
    </row>
    <row r="60" spans="3:4" ht="12">
      <c r="C60" s="174"/>
      <c r="D60" s="174"/>
    </row>
    <row r="61" spans="3:4" ht="12">
      <c r="C61" s="174"/>
      <c r="D61" s="174"/>
    </row>
    <row r="62" spans="3:4" ht="12">
      <c r="C62" s="174"/>
      <c r="D62" s="174"/>
    </row>
    <row r="63" spans="3:4" ht="12">
      <c r="C63" s="174"/>
      <c r="D63" s="174"/>
    </row>
    <row r="64" spans="3:4" ht="12">
      <c r="C64" s="174"/>
      <c r="D64" s="174"/>
    </row>
    <row r="65" spans="3:4" ht="12">
      <c r="C65" s="174"/>
      <c r="D65" s="174"/>
    </row>
    <row r="66" spans="3:4" ht="12">
      <c r="C66" s="174"/>
      <c r="D66" s="174"/>
    </row>
    <row r="67" spans="3:4" ht="12">
      <c r="C67" s="174"/>
      <c r="D67" s="174"/>
    </row>
    <row r="68" spans="3:4" ht="12">
      <c r="C68" s="174"/>
      <c r="D68" s="174"/>
    </row>
    <row r="69" spans="3:4" ht="12">
      <c r="C69" s="174"/>
      <c r="D69" s="174"/>
    </row>
    <row r="70" spans="3:4" ht="12">
      <c r="C70" s="174"/>
      <c r="D70" s="174"/>
    </row>
    <row r="71" spans="3:4" ht="12">
      <c r="C71" s="174"/>
      <c r="D71" s="174"/>
    </row>
    <row r="72" spans="3:4" ht="12">
      <c r="C72" s="174"/>
      <c r="D72" s="174"/>
    </row>
    <row r="73" spans="3:4" ht="12">
      <c r="C73" s="174"/>
      <c r="D73" s="174"/>
    </row>
    <row r="74" spans="3:4" ht="12">
      <c r="C74" s="174"/>
      <c r="D74" s="174"/>
    </row>
    <row r="75" spans="3:4" ht="12">
      <c r="C75" s="174"/>
      <c r="D75" s="174"/>
    </row>
    <row r="76" spans="3:4" ht="12">
      <c r="C76" s="174"/>
      <c r="D76" s="174"/>
    </row>
    <row r="77" spans="3:4" ht="12">
      <c r="C77" s="174"/>
      <c r="D77" s="174"/>
    </row>
    <row r="78" spans="3:4" ht="12">
      <c r="C78" s="174"/>
      <c r="D78" s="174"/>
    </row>
    <row r="79" spans="3:4" ht="12">
      <c r="C79" s="174"/>
      <c r="D79" s="174"/>
    </row>
    <row r="80" spans="3:4" ht="12">
      <c r="C80" s="174"/>
      <c r="D80" s="174"/>
    </row>
    <row r="81" spans="3:4" ht="12">
      <c r="C81" s="174"/>
      <c r="D81" s="174"/>
    </row>
    <row r="82" spans="3:4" ht="12">
      <c r="C82" s="174"/>
      <c r="D82" s="174"/>
    </row>
    <row r="83" spans="3:4" ht="12">
      <c r="C83" s="174"/>
      <c r="D83" s="174"/>
    </row>
    <row r="84" spans="3:4" ht="12">
      <c r="C84" s="174"/>
      <c r="D84" s="174"/>
    </row>
    <row r="85" spans="3:4" ht="12">
      <c r="C85" s="174"/>
      <c r="D85" s="174"/>
    </row>
    <row r="86" spans="3:4" ht="12">
      <c r="C86" s="174"/>
      <c r="D86" s="174"/>
    </row>
    <row r="87" spans="3:4" ht="12">
      <c r="C87" s="174"/>
      <c r="D87" s="174"/>
    </row>
    <row r="88" spans="3:4" ht="12">
      <c r="C88" s="174"/>
      <c r="D88" s="174"/>
    </row>
    <row r="89" spans="3:4" ht="12">
      <c r="C89" s="174"/>
      <c r="D89" s="174"/>
    </row>
    <row r="90" spans="3:4" ht="12">
      <c r="C90" s="174"/>
      <c r="D90" s="174"/>
    </row>
    <row r="91" spans="3:4" ht="12">
      <c r="C91" s="174"/>
      <c r="D91" s="174"/>
    </row>
    <row r="92" spans="3:4" ht="12">
      <c r="C92" s="174"/>
      <c r="D92" s="174"/>
    </row>
    <row r="93" spans="3:4" ht="12">
      <c r="C93" s="174"/>
      <c r="D93" s="174"/>
    </row>
    <row r="94" spans="3:4" ht="12">
      <c r="C94" s="174"/>
      <c r="D94" s="174"/>
    </row>
    <row r="95" spans="3:4" ht="12">
      <c r="C95" s="174"/>
      <c r="D95" s="174"/>
    </row>
    <row r="96" spans="3:4" ht="12">
      <c r="C96" s="174"/>
      <c r="D96" s="174"/>
    </row>
    <row r="97" spans="3:4" ht="12">
      <c r="C97" s="174"/>
      <c r="D97" s="174"/>
    </row>
    <row r="98" spans="3:4" ht="12">
      <c r="C98" s="174"/>
      <c r="D98" s="174"/>
    </row>
    <row r="99" spans="3:4" ht="12">
      <c r="C99" s="174"/>
      <c r="D99" s="174"/>
    </row>
    <row r="100" spans="3:4" ht="12">
      <c r="C100" s="174"/>
      <c r="D100" s="174"/>
    </row>
    <row r="101" spans="3:4" ht="12">
      <c r="C101" s="174"/>
      <c r="D101" s="174"/>
    </row>
    <row r="102" spans="3:4" ht="12">
      <c r="C102" s="174"/>
      <c r="D102" s="174"/>
    </row>
    <row r="103" spans="3:4" ht="12">
      <c r="C103" s="174"/>
      <c r="D103" s="174"/>
    </row>
    <row r="104" spans="3:4" ht="12">
      <c r="C104" s="174"/>
      <c r="D104" s="174"/>
    </row>
    <row r="105" spans="3:4" ht="12">
      <c r="C105" s="174"/>
      <c r="D105" s="174"/>
    </row>
    <row r="106" spans="3:4" ht="12">
      <c r="C106" s="174"/>
      <c r="D106" s="174"/>
    </row>
    <row r="107" spans="3:4" ht="12">
      <c r="C107" s="174"/>
      <c r="D107" s="174"/>
    </row>
    <row r="108" spans="3:4" ht="12">
      <c r="C108" s="174"/>
      <c r="D108" s="174"/>
    </row>
    <row r="109" spans="3:4" ht="12">
      <c r="C109" s="174"/>
      <c r="D109" s="174"/>
    </row>
    <row r="110" spans="3:4" ht="12">
      <c r="C110" s="174"/>
      <c r="D110" s="174"/>
    </row>
    <row r="111" spans="3:4" ht="12">
      <c r="C111" s="174"/>
      <c r="D111" s="174"/>
    </row>
    <row r="112" spans="3:4" ht="12">
      <c r="C112" s="174"/>
      <c r="D112" s="174"/>
    </row>
    <row r="113" spans="3:4" ht="12">
      <c r="C113" s="174"/>
      <c r="D113" s="174"/>
    </row>
    <row r="114" spans="3:4" ht="12">
      <c r="C114" s="174"/>
      <c r="D114" s="174"/>
    </row>
    <row r="115" spans="3:4" ht="12">
      <c r="C115" s="174"/>
      <c r="D115" s="174"/>
    </row>
    <row r="116" spans="3:4" ht="12">
      <c r="C116" s="174"/>
      <c r="D116" s="174"/>
    </row>
    <row r="117" spans="3:4" ht="12">
      <c r="C117" s="174"/>
      <c r="D117" s="174"/>
    </row>
    <row r="118" spans="3:4" ht="12">
      <c r="C118" s="174"/>
      <c r="D118" s="174"/>
    </row>
    <row r="119" spans="3:4" ht="12">
      <c r="C119" s="174"/>
      <c r="D119" s="174"/>
    </row>
    <row r="120" spans="3:4" ht="12">
      <c r="C120" s="174"/>
      <c r="D120" s="174"/>
    </row>
    <row r="121" spans="3:4" ht="12">
      <c r="C121" s="174"/>
      <c r="D121" s="174"/>
    </row>
    <row r="122" spans="3:4" ht="12">
      <c r="C122" s="174"/>
      <c r="D122" s="174"/>
    </row>
    <row r="123" spans="3:4" ht="12">
      <c r="C123" s="174"/>
      <c r="D123" s="174"/>
    </row>
    <row r="124" spans="3:4" ht="12">
      <c r="C124" s="174"/>
      <c r="D124" s="174"/>
    </row>
    <row r="125" spans="3:4" ht="12">
      <c r="C125" s="174"/>
      <c r="D125" s="174"/>
    </row>
    <row r="126" spans="3:4" ht="12">
      <c r="C126" s="174"/>
      <c r="D126" s="174"/>
    </row>
    <row r="127" spans="3:4" ht="12">
      <c r="C127" s="174"/>
      <c r="D127" s="174"/>
    </row>
    <row r="128" spans="3:4" ht="12">
      <c r="C128" s="174"/>
      <c r="D128" s="174"/>
    </row>
    <row r="129" spans="3:4" ht="12">
      <c r="C129" s="174"/>
      <c r="D129" s="174"/>
    </row>
    <row r="130" spans="3:4" ht="12">
      <c r="C130" s="174"/>
      <c r="D130" s="174"/>
    </row>
    <row r="131" spans="3:4" ht="12">
      <c r="C131" s="174"/>
      <c r="D131" s="174"/>
    </row>
    <row r="132" spans="3:4" ht="12">
      <c r="C132" s="174"/>
      <c r="D132" s="174"/>
    </row>
    <row r="133" spans="3:4" ht="12">
      <c r="C133" s="174"/>
      <c r="D133" s="174"/>
    </row>
    <row r="134" spans="3:4" ht="12">
      <c r="C134" s="174"/>
      <c r="D134" s="174"/>
    </row>
    <row r="135" spans="3:4" ht="12">
      <c r="C135" s="174"/>
      <c r="D135" s="174"/>
    </row>
    <row r="136" spans="3:4" ht="12">
      <c r="C136" s="174"/>
      <c r="D136" s="174"/>
    </row>
    <row r="137" spans="3:4" ht="12">
      <c r="C137" s="174"/>
      <c r="D137" s="174"/>
    </row>
    <row r="138" spans="3:4" ht="12">
      <c r="C138" s="174"/>
      <c r="D138" s="174"/>
    </row>
    <row r="139" spans="3:4" ht="12">
      <c r="C139" s="174"/>
      <c r="D139" s="174"/>
    </row>
    <row r="140" spans="3:4" ht="12">
      <c r="C140" s="174"/>
      <c r="D140" s="174"/>
    </row>
    <row r="141" spans="3:4" ht="12">
      <c r="C141" s="174"/>
      <c r="D141" s="174"/>
    </row>
    <row r="142" spans="3:4" ht="12">
      <c r="C142" s="174"/>
      <c r="D142" s="174"/>
    </row>
    <row r="143" spans="3:4" ht="12">
      <c r="C143" s="174"/>
      <c r="D143" s="174"/>
    </row>
    <row r="144" spans="3:4" ht="12">
      <c r="C144" s="174"/>
      <c r="D144" s="174"/>
    </row>
    <row r="145" spans="3:4" ht="12">
      <c r="C145" s="174"/>
      <c r="D145" s="174"/>
    </row>
    <row r="146" spans="3:4" ht="12">
      <c r="C146" s="174"/>
      <c r="D146" s="174"/>
    </row>
    <row r="147" spans="3:4" ht="12">
      <c r="C147" s="174"/>
      <c r="D147" s="174"/>
    </row>
    <row r="148" spans="3:4" ht="12">
      <c r="C148" s="174"/>
      <c r="D148" s="174"/>
    </row>
    <row r="149" spans="3:4" ht="12">
      <c r="C149" s="174"/>
      <c r="D149" s="174"/>
    </row>
    <row r="150" spans="3:4" ht="12">
      <c r="C150" s="174"/>
      <c r="D150" s="174"/>
    </row>
    <row r="151" spans="3:4" ht="12">
      <c r="C151" s="174"/>
      <c r="D151" s="174"/>
    </row>
    <row r="152" spans="3:4" ht="12">
      <c r="C152" s="174"/>
      <c r="D152" s="174"/>
    </row>
    <row r="153" spans="3:4" ht="12">
      <c r="C153" s="174"/>
      <c r="D153" s="174"/>
    </row>
    <row r="154" spans="3:4" ht="12">
      <c r="C154" s="174"/>
      <c r="D154" s="174"/>
    </row>
    <row r="155" spans="3:4" ht="12">
      <c r="C155" s="174"/>
      <c r="D155" s="174"/>
    </row>
    <row r="156" spans="3:4" ht="12">
      <c r="C156" s="174"/>
      <c r="D156" s="174"/>
    </row>
    <row r="157" spans="3:4" ht="12">
      <c r="C157" s="174"/>
      <c r="D157" s="174"/>
    </row>
    <row r="158" spans="3:4" ht="12">
      <c r="C158" s="174"/>
      <c r="D158" s="174"/>
    </row>
    <row r="159" spans="3:4" ht="12">
      <c r="C159" s="174"/>
      <c r="D159" s="174"/>
    </row>
    <row r="160" spans="3:4" ht="12">
      <c r="C160" s="174"/>
      <c r="D160" s="174"/>
    </row>
    <row r="161" spans="3:4" ht="12">
      <c r="C161" s="174"/>
      <c r="D161" s="174"/>
    </row>
    <row r="162" spans="3:4" ht="12">
      <c r="C162" s="174"/>
      <c r="D162" s="174"/>
    </row>
    <row r="163" spans="3:4" ht="12">
      <c r="C163" s="174"/>
      <c r="D163" s="174"/>
    </row>
    <row r="164" spans="3:4" ht="12">
      <c r="C164" s="174"/>
      <c r="D164" s="174"/>
    </row>
    <row r="165" spans="3:4" ht="12">
      <c r="C165" s="174"/>
      <c r="D165" s="174"/>
    </row>
    <row r="166" spans="3:4" ht="12">
      <c r="C166" s="174"/>
      <c r="D166" s="174"/>
    </row>
    <row r="167" spans="3:4" ht="12">
      <c r="C167" s="174"/>
      <c r="D167" s="174"/>
    </row>
    <row r="168" spans="3:4" ht="12">
      <c r="C168" s="174"/>
      <c r="D168" s="174"/>
    </row>
    <row r="169" spans="3:4" ht="12">
      <c r="C169" s="174"/>
      <c r="D169" s="174"/>
    </row>
    <row r="170" spans="3:4" ht="12">
      <c r="C170" s="174"/>
      <c r="D170" s="174"/>
    </row>
    <row r="171" spans="3:4" ht="12">
      <c r="C171" s="174"/>
      <c r="D171" s="174"/>
    </row>
    <row r="172" spans="3:4" ht="12">
      <c r="C172" s="174"/>
      <c r="D172" s="174"/>
    </row>
    <row r="173" spans="3:4" ht="12">
      <c r="C173" s="174"/>
      <c r="D173" s="174"/>
    </row>
    <row r="174" spans="3:4" ht="12">
      <c r="C174" s="174"/>
      <c r="D174" s="174"/>
    </row>
    <row r="175" spans="3:4" ht="12">
      <c r="C175" s="174"/>
      <c r="D175" s="174"/>
    </row>
    <row r="176" spans="3:4" ht="12">
      <c r="C176" s="174"/>
      <c r="D176" s="174"/>
    </row>
    <row r="177" spans="3:4" ht="12">
      <c r="C177" s="174"/>
      <c r="D177" s="174"/>
    </row>
    <row r="178" spans="3:4" ht="12">
      <c r="C178" s="174"/>
      <c r="D178" s="174"/>
    </row>
    <row r="179" spans="3:4" ht="12">
      <c r="C179" s="174"/>
      <c r="D179" s="174"/>
    </row>
    <row r="180" spans="3:4" ht="12">
      <c r="C180" s="174"/>
      <c r="D180" s="174"/>
    </row>
    <row r="181" spans="3:4" ht="12">
      <c r="C181" s="174"/>
      <c r="D181" s="174"/>
    </row>
    <row r="182" spans="3:4" ht="12">
      <c r="C182" s="174"/>
      <c r="D182" s="174"/>
    </row>
    <row r="183" spans="3:4" ht="12">
      <c r="C183" s="174"/>
      <c r="D183" s="174"/>
    </row>
    <row r="184" spans="3:4" ht="12">
      <c r="C184" s="174"/>
      <c r="D184" s="174"/>
    </row>
    <row r="185" spans="3:4" ht="12">
      <c r="C185" s="174"/>
      <c r="D185" s="174"/>
    </row>
    <row r="186" spans="3:4" ht="12">
      <c r="C186" s="174"/>
      <c r="D186" s="174"/>
    </row>
    <row r="187" spans="3:4" ht="12">
      <c r="C187" s="174"/>
      <c r="D187" s="174"/>
    </row>
    <row r="188" spans="3:4" ht="12">
      <c r="C188" s="174"/>
      <c r="D188" s="174"/>
    </row>
    <row r="189" spans="3:4" ht="12">
      <c r="C189" s="174"/>
      <c r="D189" s="174"/>
    </row>
    <row r="190" spans="3:4" ht="12">
      <c r="C190" s="174"/>
      <c r="D190" s="174"/>
    </row>
    <row r="191" spans="3:4" ht="12">
      <c r="C191" s="174"/>
      <c r="D191" s="174"/>
    </row>
    <row r="192" spans="3:4" ht="12">
      <c r="C192" s="174"/>
      <c r="D192" s="174"/>
    </row>
    <row r="193" spans="3:4" ht="12">
      <c r="C193" s="174"/>
      <c r="D193" s="174"/>
    </row>
    <row r="194" spans="3:4" ht="12">
      <c r="C194" s="174"/>
      <c r="D194" s="174"/>
    </row>
    <row r="195" spans="3:4" ht="12">
      <c r="C195" s="174"/>
      <c r="D195" s="174"/>
    </row>
    <row r="196" spans="3:4" ht="12">
      <c r="C196" s="174"/>
      <c r="D196" s="174"/>
    </row>
    <row r="197" spans="3:4" ht="12">
      <c r="C197" s="174"/>
      <c r="D197" s="174"/>
    </row>
    <row r="198" spans="3:4" ht="12">
      <c r="C198" s="174"/>
      <c r="D198" s="174"/>
    </row>
    <row r="199" spans="3:4" ht="12">
      <c r="C199" s="174"/>
      <c r="D199" s="174"/>
    </row>
    <row r="200" spans="3:4" ht="12">
      <c r="C200" s="174"/>
      <c r="D200" s="174"/>
    </row>
    <row r="201" spans="3:4" ht="12">
      <c r="C201" s="174"/>
      <c r="D201" s="174"/>
    </row>
    <row r="202" spans="3:4" ht="12">
      <c r="C202" s="174"/>
      <c r="D202" s="174"/>
    </row>
    <row r="203" spans="3:4" ht="12">
      <c r="C203" s="174"/>
      <c r="D203" s="174"/>
    </row>
    <row r="204" spans="3:4" ht="12">
      <c r="C204" s="174"/>
      <c r="D204" s="174"/>
    </row>
    <row r="205" spans="3:4" ht="12">
      <c r="C205" s="174"/>
      <c r="D205" s="174"/>
    </row>
    <row r="206" spans="3:4" ht="12">
      <c r="C206" s="174"/>
      <c r="D206" s="174"/>
    </row>
    <row r="207" spans="3:4" ht="12">
      <c r="C207" s="174"/>
      <c r="D207" s="174"/>
    </row>
    <row r="208" spans="3:4" ht="12">
      <c r="C208" s="174"/>
      <c r="D208" s="174"/>
    </row>
    <row r="209" spans="3:4" ht="12">
      <c r="C209" s="174"/>
      <c r="D209" s="174"/>
    </row>
    <row r="210" spans="3:4" ht="12">
      <c r="C210" s="174"/>
      <c r="D210" s="174"/>
    </row>
    <row r="211" spans="3:4" ht="12">
      <c r="C211" s="174"/>
      <c r="D211" s="174"/>
    </row>
    <row r="212" spans="3:4" ht="12">
      <c r="C212" s="174"/>
      <c r="D212" s="174"/>
    </row>
    <row r="213" spans="3:4" ht="12">
      <c r="C213" s="174"/>
      <c r="D213" s="174"/>
    </row>
    <row r="214" spans="3:4" ht="12">
      <c r="C214" s="174"/>
      <c r="D214" s="174"/>
    </row>
    <row r="215" spans="3:4" ht="12">
      <c r="C215" s="174"/>
      <c r="D215" s="174"/>
    </row>
    <row r="216" spans="3:4" ht="12">
      <c r="C216" s="174"/>
      <c r="D216" s="174"/>
    </row>
    <row r="217" spans="3:4" ht="12">
      <c r="C217" s="174"/>
      <c r="D217" s="174"/>
    </row>
    <row r="218" spans="3:4" ht="12">
      <c r="C218" s="174"/>
      <c r="D218" s="174"/>
    </row>
  </sheetData>
  <mergeCells count="9">
    <mergeCell ref="O9:O10"/>
    <mergeCell ref="P9:P10"/>
    <mergeCell ref="A9:A10"/>
    <mergeCell ref="M1:O1"/>
    <mergeCell ref="A6:E6"/>
    <mergeCell ref="A7:D7"/>
    <mergeCell ref="H9:H10"/>
    <mergeCell ref="L6:P6"/>
    <mergeCell ref="F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F15:G18 I15:K18 M15:N18 B24:D27 F24:G27 I24:K27 M24:N27">
      <formula1>0</formula1>
      <formula2>9999999999999990</formula2>
    </dataValidation>
  </dataValidations>
  <printOptions/>
  <pageMargins left="0.25" right="0.25" top="0.51" bottom="0.65" header="0.17" footer="0.21"/>
  <pageSetup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53" sqref="C53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102" customFormat="1" ht="25.5" customHeight="1">
      <c r="A1" s="101"/>
      <c r="B1" s="101"/>
      <c r="C1" s="101"/>
      <c r="D1" s="101"/>
      <c r="E1" s="309" t="s">
        <v>268</v>
      </c>
      <c r="F1" s="309"/>
    </row>
    <row r="3" spans="1:5" ht="15" customHeight="1">
      <c r="A3" s="312" t="s">
        <v>190</v>
      </c>
      <c r="B3" s="312"/>
      <c r="C3" s="312"/>
      <c r="D3" s="312"/>
      <c r="E3" s="56"/>
    </row>
    <row r="4" spans="1:5" ht="14.25">
      <c r="A4" s="310" t="s">
        <v>191</v>
      </c>
      <c r="B4" s="310"/>
      <c r="C4" s="310"/>
      <c r="D4" s="310"/>
      <c r="E4" s="56"/>
    </row>
    <row r="5" spans="1:5" ht="12.75">
      <c r="A5" s="56"/>
      <c r="B5" s="311"/>
      <c r="C5" s="273"/>
      <c r="D5" s="273"/>
      <c r="E5" s="56"/>
    </row>
    <row r="6" spans="1:7" ht="12.75">
      <c r="A6" s="57" t="s">
        <v>389</v>
      </c>
      <c r="B6" s="57"/>
      <c r="C6" s="57"/>
      <c r="D6" s="313" t="s">
        <v>391</v>
      </c>
      <c r="E6" s="313"/>
      <c r="F6" s="313"/>
      <c r="G6" s="313"/>
    </row>
    <row r="7" ht="12.75">
      <c r="A7" s="57" t="s">
        <v>437</v>
      </c>
    </row>
    <row r="8" ht="12.75">
      <c r="B8" s="58" t="s">
        <v>161</v>
      </c>
    </row>
    <row r="9" spans="1:6" ht="13.5" customHeight="1">
      <c r="A9" s="61" t="s">
        <v>162</v>
      </c>
      <c r="B9" s="59"/>
      <c r="F9" s="157" t="s">
        <v>131</v>
      </c>
    </row>
    <row r="10" spans="1:6" ht="13.5" customHeight="1">
      <c r="A10" s="296" t="s">
        <v>163</v>
      </c>
      <c r="B10" s="296" t="s">
        <v>164</v>
      </c>
      <c r="C10" s="316" t="s">
        <v>165</v>
      </c>
      <c r="D10" s="317"/>
      <c r="E10" s="317"/>
      <c r="F10" s="317"/>
    </row>
    <row r="11" spans="1:6" ht="25.5">
      <c r="A11" s="296"/>
      <c r="B11" s="296"/>
      <c r="C11" s="12" t="s">
        <v>166</v>
      </c>
      <c r="D11" s="12" t="s">
        <v>167</v>
      </c>
      <c r="E11" s="119" t="s">
        <v>168</v>
      </c>
      <c r="F11" s="119" t="s">
        <v>169</v>
      </c>
    </row>
    <row r="12" spans="1:6" s="97" customFormat="1" ht="12.75">
      <c r="A12" s="158" t="s">
        <v>6</v>
      </c>
      <c r="B12" s="119">
        <v>1</v>
      </c>
      <c r="C12" s="119">
        <v>2</v>
      </c>
      <c r="D12" s="119">
        <v>3</v>
      </c>
      <c r="E12" s="158">
        <v>4</v>
      </c>
      <c r="F12" s="158">
        <v>5</v>
      </c>
    </row>
    <row r="13" spans="1:6" ht="12.75">
      <c r="A13" s="120" t="s">
        <v>270</v>
      </c>
      <c r="B13" s="100" t="s">
        <v>161</v>
      </c>
      <c r="C13" s="100" t="s">
        <v>161</v>
      </c>
      <c r="D13" s="100" t="s">
        <v>161</v>
      </c>
      <c r="E13" s="10"/>
      <c r="F13" s="10"/>
    </row>
    <row r="14" spans="1:6" ht="25.5">
      <c r="A14" s="100" t="s">
        <v>271</v>
      </c>
      <c r="B14" s="100">
        <v>0</v>
      </c>
      <c r="C14" s="100">
        <v>0</v>
      </c>
      <c r="D14" s="100">
        <v>0</v>
      </c>
      <c r="E14" s="10">
        <v>0</v>
      </c>
      <c r="F14" s="266">
        <v>0</v>
      </c>
    </row>
    <row r="15" spans="1:6" ht="25.5">
      <c r="A15" s="100" t="s">
        <v>272</v>
      </c>
      <c r="B15" s="100">
        <v>296</v>
      </c>
      <c r="C15" s="100">
        <v>0</v>
      </c>
      <c r="D15" s="100">
        <v>0</v>
      </c>
      <c r="E15" s="10">
        <v>0</v>
      </c>
      <c r="F15" s="266">
        <v>296</v>
      </c>
    </row>
    <row r="16" spans="1:6" ht="25.5">
      <c r="A16" s="131" t="s">
        <v>273</v>
      </c>
      <c r="B16" s="100">
        <v>0</v>
      </c>
      <c r="C16" s="100">
        <v>0</v>
      </c>
      <c r="D16" s="100">
        <v>0</v>
      </c>
      <c r="E16" s="10">
        <v>0</v>
      </c>
      <c r="F16" s="266">
        <v>0</v>
      </c>
    </row>
    <row r="17" spans="1:6" ht="12.75">
      <c r="A17" s="100" t="s">
        <v>274</v>
      </c>
      <c r="B17" s="100">
        <v>0</v>
      </c>
      <c r="C17" s="100">
        <v>0</v>
      </c>
      <c r="D17" s="100">
        <v>0</v>
      </c>
      <c r="E17" s="10">
        <v>0</v>
      </c>
      <c r="F17" s="266">
        <v>0</v>
      </c>
    </row>
    <row r="18" spans="1:6" ht="12.75">
      <c r="A18" s="100" t="s">
        <v>275</v>
      </c>
      <c r="B18" s="100">
        <v>0</v>
      </c>
      <c r="C18" s="100">
        <v>0</v>
      </c>
      <c r="D18" s="100">
        <v>0</v>
      </c>
      <c r="E18" s="10">
        <v>0</v>
      </c>
      <c r="F18" s="266">
        <v>0</v>
      </c>
    </row>
    <row r="19" spans="1:6" ht="25.5">
      <c r="A19" s="100" t="s">
        <v>276</v>
      </c>
      <c r="B19" s="100">
        <v>0</v>
      </c>
      <c r="C19" s="100">
        <v>0</v>
      </c>
      <c r="D19" s="100">
        <v>0</v>
      </c>
      <c r="E19" s="266">
        <v>0</v>
      </c>
      <c r="F19" s="266">
        <v>0</v>
      </c>
    </row>
    <row r="20" spans="1:6" ht="12.75">
      <c r="A20" s="100" t="s">
        <v>277</v>
      </c>
      <c r="B20" s="100">
        <v>79241</v>
      </c>
      <c r="C20" s="100">
        <v>25758</v>
      </c>
      <c r="D20" s="100">
        <v>36493</v>
      </c>
      <c r="E20" s="266">
        <v>16990</v>
      </c>
      <c r="F20" s="266">
        <v>0</v>
      </c>
    </row>
    <row r="21" spans="1:6" ht="25.5">
      <c r="A21" s="100" t="s">
        <v>296</v>
      </c>
      <c r="B21" s="100">
        <v>0</v>
      </c>
      <c r="C21" s="100" t="s">
        <v>161</v>
      </c>
      <c r="D21" s="100" t="s">
        <v>161</v>
      </c>
      <c r="E21" s="266"/>
      <c r="F21" s="266">
        <v>0</v>
      </c>
    </row>
    <row r="22" spans="1:6" ht="12.75">
      <c r="A22" s="100" t="s">
        <v>184</v>
      </c>
      <c r="B22" s="100">
        <v>0</v>
      </c>
      <c r="C22" s="100">
        <v>0</v>
      </c>
      <c r="D22" s="100">
        <v>0</v>
      </c>
      <c r="E22" s="266">
        <v>0</v>
      </c>
      <c r="F22" s="266">
        <v>0</v>
      </c>
    </row>
    <row r="23" spans="1:6" ht="12.75">
      <c r="A23" s="100" t="s">
        <v>278</v>
      </c>
      <c r="B23" s="100">
        <v>0</v>
      </c>
      <c r="C23" s="100">
        <v>0</v>
      </c>
      <c r="D23" s="100">
        <v>0</v>
      </c>
      <c r="E23" s="266">
        <v>0</v>
      </c>
      <c r="F23" s="266">
        <v>0</v>
      </c>
    </row>
    <row r="24" spans="1:6" ht="25.5">
      <c r="A24" s="100" t="s">
        <v>279</v>
      </c>
      <c r="B24" s="100">
        <f>C24+E24</f>
        <v>71148</v>
      </c>
      <c r="C24" s="100">
        <v>5348</v>
      </c>
      <c r="D24" s="100">
        <v>0</v>
      </c>
      <c r="E24" s="266">
        <v>65800</v>
      </c>
      <c r="F24" s="266">
        <v>0</v>
      </c>
    </row>
    <row r="25" spans="1:6" ht="12.75">
      <c r="A25" s="131" t="s">
        <v>186</v>
      </c>
      <c r="B25" s="100">
        <v>0</v>
      </c>
      <c r="C25" s="100">
        <v>0</v>
      </c>
      <c r="D25" s="100">
        <v>0</v>
      </c>
      <c r="E25" s="266">
        <v>0</v>
      </c>
      <c r="F25" s="266">
        <v>0</v>
      </c>
    </row>
    <row r="26" spans="1:6" ht="25.5">
      <c r="A26" s="131" t="s">
        <v>185</v>
      </c>
      <c r="B26" s="100">
        <v>0</v>
      </c>
      <c r="C26" s="100">
        <v>0</v>
      </c>
      <c r="D26" s="100">
        <v>0</v>
      </c>
      <c r="E26" s="266">
        <v>0</v>
      </c>
      <c r="F26" s="266">
        <v>0</v>
      </c>
    </row>
    <row r="27" spans="1:6" ht="12.75">
      <c r="A27" s="131" t="s">
        <v>187</v>
      </c>
      <c r="B27" s="100">
        <v>0</v>
      </c>
      <c r="C27" s="100">
        <v>0</v>
      </c>
      <c r="D27" s="100">
        <v>0</v>
      </c>
      <c r="E27" s="266">
        <v>0</v>
      </c>
      <c r="F27" s="266">
        <v>0</v>
      </c>
    </row>
    <row r="28" spans="1:6" ht="12.75">
      <c r="A28" s="131" t="s">
        <v>20</v>
      </c>
      <c r="B28" s="100">
        <f>B24</f>
        <v>71148</v>
      </c>
      <c r="C28" s="100">
        <v>5348</v>
      </c>
      <c r="D28" s="100">
        <v>0</v>
      </c>
      <c r="E28" s="266">
        <v>65800</v>
      </c>
      <c r="F28" s="266">
        <v>0</v>
      </c>
    </row>
    <row r="29" spans="1:6" ht="12.75">
      <c r="A29" s="120" t="s">
        <v>170</v>
      </c>
      <c r="B29" s="100">
        <f>B15+B20+B24</f>
        <v>150685</v>
      </c>
      <c r="C29" s="100">
        <f>C28+C20+C16</f>
        <v>31106</v>
      </c>
      <c r="D29" s="100">
        <f>D20+D16</f>
        <v>36493</v>
      </c>
      <c r="E29" s="100">
        <f>E28+E20+E16</f>
        <v>82790</v>
      </c>
      <c r="F29" s="266">
        <v>296</v>
      </c>
    </row>
    <row r="30" spans="1:6" ht="12.75">
      <c r="A30" s="159"/>
      <c r="B30" s="58"/>
      <c r="C30" s="58"/>
      <c r="D30" s="58"/>
      <c r="E30" s="59"/>
      <c r="F30" s="59"/>
    </row>
    <row r="31" spans="1:7" ht="12.75">
      <c r="A31" s="61" t="s">
        <v>294</v>
      </c>
      <c r="G31" s="96" t="s">
        <v>269</v>
      </c>
    </row>
    <row r="32" spans="1:7" ht="18.75" customHeight="1">
      <c r="A32" s="296" t="s">
        <v>163</v>
      </c>
      <c r="B32" s="296" t="s">
        <v>171</v>
      </c>
      <c r="C32" s="296" t="s">
        <v>172</v>
      </c>
      <c r="D32" s="296"/>
      <c r="E32" s="296"/>
      <c r="F32" s="296"/>
      <c r="G32" s="296" t="s">
        <v>173</v>
      </c>
    </row>
    <row r="33" spans="1:7" ht="9.75" customHeight="1">
      <c r="A33" s="296"/>
      <c r="B33" s="296"/>
      <c r="C33" s="296"/>
      <c r="D33" s="296"/>
      <c r="E33" s="296"/>
      <c r="F33" s="296"/>
      <c r="G33" s="296"/>
    </row>
    <row r="34" spans="1:7" ht="27" customHeight="1">
      <c r="A34" s="296"/>
      <c r="B34" s="296"/>
      <c r="C34" s="111" t="s">
        <v>166</v>
      </c>
      <c r="D34" s="111" t="s">
        <v>174</v>
      </c>
      <c r="E34" s="111" t="s">
        <v>175</v>
      </c>
      <c r="F34" s="111" t="s">
        <v>176</v>
      </c>
      <c r="G34" s="296"/>
    </row>
    <row r="35" spans="1:7" s="66" customFormat="1" ht="12.75">
      <c r="A35" s="119" t="s">
        <v>6</v>
      </c>
      <c r="B35" s="119">
        <v>1</v>
      </c>
      <c r="C35" s="160">
        <v>2</v>
      </c>
      <c r="D35" s="160">
        <v>3</v>
      </c>
      <c r="E35" s="119">
        <v>4</v>
      </c>
      <c r="F35" s="119">
        <v>5</v>
      </c>
      <c r="G35" s="105">
        <v>6</v>
      </c>
    </row>
    <row r="36" spans="1:7" s="57" customFormat="1" ht="25.5">
      <c r="A36" s="120" t="s">
        <v>280</v>
      </c>
      <c r="B36" s="120" t="s">
        <v>161</v>
      </c>
      <c r="C36" s="120" t="s">
        <v>161</v>
      </c>
      <c r="D36" s="120" t="s">
        <v>161</v>
      </c>
      <c r="E36" s="120" t="s">
        <v>161</v>
      </c>
      <c r="F36" s="12"/>
      <c r="G36" s="12"/>
    </row>
    <row r="37" spans="1:7" ht="12.75">
      <c r="A37" s="131" t="s">
        <v>281</v>
      </c>
      <c r="B37" s="100">
        <v>0</v>
      </c>
      <c r="C37" s="100">
        <v>0</v>
      </c>
      <c r="D37" s="100">
        <v>0</v>
      </c>
      <c r="E37" s="100">
        <v>0</v>
      </c>
      <c r="F37" s="10">
        <v>0</v>
      </c>
      <c r="G37" s="10">
        <v>0</v>
      </c>
    </row>
    <row r="38" spans="1:7" ht="25.5">
      <c r="A38" s="100" t="s">
        <v>378</v>
      </c>
      <c r="B38" s="100">
        <v>0</v>
      </c>
      <c r="C38" s="100">
        <v>0</v>
      </c>
      <c r="D38" s="100">
        <v>0</v>
      </c>
      <c r="E38" s="100">
        <v>0</v>
      </c>
      <c r="F38" s="10">
        <v>0</v>
      </c>
      <c r="G38" s="10">
        <v>0</v>
      </c>
    </row>
    <row r="39" spans="1:7" ht="12.75">
      <c r="A39" s="131" t="s">
        <v>290</v>
      </c>
      <c r="B39" s="100">
        <v>0</v>
      </c>
      <c r="C39" s="100">
        <v>0</v>
      </c>
      <c r="D39" s="100">
        <v>0</v>
      </c>
      <c r="E39" s="100">
        <v>0</v>
      </c>
      <c r="F39" s="10">
        <v>0</v>
      </c>
      <c r="G39" s="10">
        <v>0</v>
      </c>
    </row>
    <row r="40" spans="1:7" ht="25.5">
      <c r="A40" s="100" t="s">
        <v>282</v>
      </c>
      <c r="B40" s="100">
        <v>1600</v>
      </c>
      <c r="C40" s="100">
        <v>0</v>
      </c>
      <c r="D40" s="100">
        <v>1600</v>
      </c>
      <c r="E40" s="100">
        <v>0</v>
      </c>
      <c r="F40" s="10">
        <v>0</v>
      </c>
      <c r="G40" s="10">
        <v>1600</v>
      </c>
    </row>
    <row r="41" spans="1:7" ht="27" customHeight="1">
      <c r="A41" s="131" t="s">
        <v>283</v>
      </c>
      <c r="B41" s="100">
        <v>0</v>
      </c>
      <c r="C41" s="100">
        <v>0</v>
      </c>
      <c r="D41" s="100">
        <v>0</v>
      </c>
      <c r="E41" s="100">
        <v>0</v>
      </c>
      <c r="F41" s="10">
        <v>0</v>
      </c>
      <c r="G41" s="10">
        <v>0</v>
      </c>
    </row>
    <row r="42" spans="1:7" ht="12.75">
      <c r="A42" s="100" t="s">
        <v>284</v>
      </c>
      <c r="B42" s="100">
        <v>0</v>
      </c>
      <c r="C42" s="100">
        <v>0</v>
      </c>
      <c r="D42" s="100">
        <v>0</v>
      </c>
      <c r="E42" s="100">
        <v>0</v>
      </c>
      <c r="F42" s="10">
        <v>0</v>
      </c>
      <c r="G42" s="10">
        <v>0</v>
      </c>
    </row>
    <row r="43" spans="1:7" ht="25.5">
      <c r="A43" s="100" t="s">
        <v>297</v>
      </c>
      <c r="B43" s="100">
        <v>0</v>
      </c>
      <c r="C43" s="100">
        <v>0</v>
      </c>
      <c r="D43" s="100">
        <v>0</v>
      </c>
      <c r="E43" s="100">
        <v>0</v>
      </c>
      <c r="F43" s="10">
        <v>0</v>
      </c>
      <c r="G43" s="10">
        <v>0</v>
      </c>
    </row>
    <row r="44" spans="1:7" ht="12.75">
      <c r="A44" s="100" t="s">
        <v>184</v>
      </c>
      <c r="B44" s="100">
        <v>0</v>
      </c>
      <c r="C44" s="100">
        <v>0</v>
      </c>
      <c r="D44" s="100">
        <v>0</v>
      </c>
      <c r="E44" s="100">
        <v>0</v>
      </c>
      <c r="F44" s="10">
        <v>0</v>
      </c>
      <c r="G44" s="10">
        <v>0</v>
      </c>
    </row>
    <row r="45" spans="1:7" ht="12.75">
      <c r="A45" s="100" t="s">
        <v>188</v>
      </c>
      <c r="B45" s="100">
        <v>0</v>
      </c>
      <c r="C45" s="100">
        <v>0</v>
      </c>
      <c r="D45" s="100">
        <v>0</v>
      </c>
      <c r="E45" s="100">
        <v>0</v>
      </c>
      <c r="F45" s="10">
        <v>0</v>
      </c>
      <c r="G45" s="10">
        <v>0</v>
      </c>
    </row>
    <row r="46" spans="1:7" ht="12.75">
      <c r="A46" s="58"/>
      <c r="B46" s="58"/>
      <c r="C46" s="58"/>
      <c r="D46" s="58"/>
      <c r="E46" s="58"/>
      <c r="F46" s="59"/>
      <c r="G46" s="59"/>
    </row>
    <row r="47" spans="1:7" ht="12.75">
      <c r="A47" s="58"/>
      <c r="B47" s="58"/>
      <c r="C47" s="58"/>
      <c r="D47" s="58"/>
      <c r="E47" s="58"/>
      <c r="F47" s="59"/>
      <c r="G47" s="59"/>
    </row>
    <row r="48" spans="1:7" s="57" customFormat="1" ht="12.75">
      <c r="A48" s="119" t="s">
        <v>6</v>
      </c>
      <c r="B48" s="119">
        <v>1</v>
      </c>
      <c r="C48" s="160">
        <v>2</v>
      </c>
      <c r="D48" s="160">
        <v>3</v>
      </c>
      <c r="E48" s="119">
        <v>4</v>
      </c>
      <c r="F48" s="119">
        <v>5</v>
      </c>
      <c r="G48" s="121">
        <v>6</v>
      </c>
    </row>
    <row r="49" spans="1:7" ht="25.5">
      <c r="A49" s="100" t="s">
        <v>285</v>
      </c>
      <c r="B49" s="100">
        <v>0</v>
      </c>
      <c r="C49" s="100">
        <v>0</v>
      </c>
      <c r="D49" s="100">
        <v>0</v>
      </c>
      <c r="E49" s="100">
        <v>0</v>
      </c>
      <c r="F49" s="10">
        <v>0</v>
      </c>
      <c r="G49" s="10">
        <v>0</v>
      </c>
    </row>
    <row r="50" spans="1:7" ht="25.5">
      <c r="A50" s="100" t="s">
        <v>286</v>
      </c>
      <c r="B50" s="100">
        <v>0</v>
      </c>
      <c r="C50" s="100">
        <v>0</v>
      </c>
      <c r="D50" s="100">
        <v>0</v>
      </c>
      <c r="E50" s="100">
        <v>0</v>
      </c>
      <c r="F50" s="10">
        <v>0</v>
      </c>
      <c r="G50" s="10">
        <v>0</v>
      </c>
    </row>
    <row r="51" spans="1:7" ht="25.5">
      <c r="A51" s="100" t="s">
        <v>287</v>
      </c>
      <c r="B51" s="100">
        <v>30321</v>
      </c>
      <c r="C51" s="100">
        <v>30321</v>
      </c>
      <c r="D51" s="100">
        <v>0</v>
      </c>
      <c r="E51" s="100">
        <v>0</v>
      </c>
      <c r="F51" s="10">
        <v>0</v>
      </c>
      <c r="G51" s="10">
        <f>SUM(C51+D51+E51+F51)</f>
        <v>30321</v>
      </c>
    </row>
    <row r="52" spans="1:7" ht="25.5">
      <c r="A52" s="100" t="s">
        <v>288</v>
      </c>
      <c r="B52" s="100">
        <v>0</v>
      </c>
      <c r="C52" s="100">
        <v>0</v>
      </c>
      <c r="D52" s="100">
        <v>0</v>
      </c>
      <c r="E52" s="100">
        <v>0</v>
      </c>
      <c r="F52" s="10">
        <v>0</v>
      </c>
      <c r="G52" s="10">
        <v>0</v>
      </c>
    </row>
    <row r="53" spans="1:7" ht="25.5">
      <c r="A53" s="100" t="s">
        <v>298</v>
      </c>
      <c r="B53" s="100">
        <v>5394</v>
      </c>
      <c r="C53" s="100">
        <v>5394</v>
      </c>
      <c r="D53" s="100">
        <v>0</v>
      </c>
      <c r="E53" s="100">
        <v>0</v>
      </c>
      <c r="F53" s="10">
        <v>0</v>
      </c>
      <c r="G53" s="10">
        <v>5394</v>
      </c>
    </row>
    <row r="54" spans="1:7" ht="12.75">
      <c r="A54" s="100" t="s">
        <v>289</v>
      </c>
      <c r="B54" s="100" t="s">
        <v>161</v>
      </c>
      <c r="C54" s="100" t="s">
        <v>161</v>
      </c>
      <c r="D54" s="100" t="s">
        <v>161</v>
      </c>
      <c r="E54" s="100" t="s">
        <v>161</v>
      </c>
      <c r="F54" s="10"/>
      <c r="G54" s="10"/>
    </row>
    <row r="55" spans="1:7" ht="13.5" customHeight="1">
      <c r="A55" s="120" t="s">
        <v>189</v>
      </c>
      <c r="B55" s="234">
        <f>B53+B52+B51+B40</f>
        <v>37315</v>
      </c>
      <c r="C55" s="100">
        <f>C53+C52+C51+C40</f>
        <v>35715</v>
      </c>
      <c r="D55" s="100">
        <f>D40</f>
        <v>1600</v>
      </c>
      <c r="E55" s="100">
        <v>0</v>
      </c>
      <c r="F55" s="10">
        <v>0</v>
      </c>
      <c r="G55" s="10">
        <f>G53+G52+G51+G40</f>
        <v>37315</v>
      </c>
    </row>
    <row r="56" ht="12.75">
      <c r="A56" s="58"/>
    </row>
    <row r="57" ht="12.75">
      <c r="A57" s="58"/>
    </row>
    <row r="58" ht="12.75">
      <c r="A58" s="58"/>
    </row>
    <row r="59" spans="1:5" ht="13.5" customHeight="1">
      <c r="A59" s="61" t="s">
        <v>295</v>
      </c>
      <c r="B59" s="61"/>
      <c r="E59" s="161" t="s">
        <v>131</v>
      </c>
    </row>
    <row r="60" spans="1:5" s="98" customFormat="1" ht="35.25" customHeight="1">
      <c r="A60" s="111" t="s">
        <v>163</v>
      </c>
      <c r="B60" s="111" t="s">
        <v>177</v>
      </c>
      <c r="C60" s="111" t="s">
        <v>178</v>
      </c>
      <c r="D60" s="111" t="s">
        <v>179</v>
      </c>
      <c r="E60" s="111" t="s">
        <v>180</v>
      </c>
    </row>
    <row r="61" spans="1:6" s="66" customFormat="1" ht="12.75">
      <c r="A61" s="119" t="s">
        <v>6</v>
      </c>
      <c r="B61" s="119">
        <v>1</v>
      </c>
      <c r="C61" s="119">
        <v>2</v>
      </c>
      <c r="D61" s="119">
        <v>3</v>
      </c>
      <c r="E61" s="119">
        <v>4</v>
      </c>
      <c r="F61" s="57"/>
    </row>
    <row r="62" spans="1:5" ht="25.5">
      <c r="A62" s="100" t="s">
        <v>291</v>
      </c>
      <c r="B62" s="100">
        <v>0</v>
      </c>
      <c r="C62" s="100">
        <v>0</v>
      </c>
      <c r="D62" s="100">
        <v>0</v>
      </c>
      <c r="E62" s="100">
        <v>0</v>
      </c>
    </row>
    <row r="63" spans="1:5" ht="25.5">
      <c r="A63" s="100" t="s">
        <v>292</v>
      </c>
      <c r="B63" s="100">
        <v>0</v>
      </c>
      <c r="C63" s="100">
        <v>0</v>
      </c>
      <c r="D63" s="100">
        <v>0</v>
      </c>
      <c r="E63" s="100">
        <v>0</v>
      </c>
    </row>
    <row r="64" spans="1:5" ht="12.75">
      <c r="A64" s="100" t="s">
        <v>293</v>
      </c>
      <c r="B64" s="100">
        <v>0</v>
      </c>
      <c r="C64" s="100">
        <v>0</v>
      </c>
      <c r="D64" s="100">
        <v>0</v>
      </c>
      <c r="E64" s="100">
        <v>0</v>
      </c>
    </row>
    <row r="65" spans="1:6" ht="12.75">
      <c r="A65" s="120" t="s">
        <v>181</v>
      </c>
      <c r="B65" s="100">
        <v>0</v>
      </c>
      <c r="C65" s="100">
        <v>0</v>
      </c>
      <c r="D65" s="100">
        <v>0</v>
      </c>
      <c r="E65" s="100">
        <v>0</v>
      </c>
      <c r="F65" s="59"/>
    </row>
    <row r="66" spans="1:6" ht="27" customHeight="1">
      <c r="A66" s="314" t="s">
        <v>379</v>
      </c>
      <c r="B66" s="315"/>
      <c r="C66" s="315"/>
      <c r="D66" s="315"/>
      <c r="E66" s="315"/>
      <c r="F66" s="99"/>
    </row>
    <row r="69" spans="1:5" ht="12.75">
      <c r="A69" s="8" t="s">
        <v>443</v>
      </c>
      <c r="B69" s="287" t="s">
        <v>182</v>
      </c>
      <c r="C69" s="287"/>
      <c r="D69" s="287" t="s">
        <v>183</v>
      </c>
      <c r="E69" s="287"/>
    </row>
  </sheetData>
  <mergeCells count="15">
    <mergeCell ref="A66:E66"/>
    <mergeCell ref="B69:C69"/>
    <mergeCell ref="D69:E69"/>
    <mergeCell ref="C10:F10"/>
    <mergeCell ref="B10:B11"/>
    <mergeCell ref="A10:A11"/>
    <mergeCell ref="A32:A34"/>
    <mergeCell ref="B32:B34"/>
    <mergeCell ref="E1:F1"/>
    <mergeCell ref="C32:F33"/>
    <mergeCell ref="A4:D4"/>
    <mergeCell ref="B5:D5"/>
    <mergeCell ref="A3:D3"/>
    <mergeCell ref="D6:G6"/>
    <mergeCell ref="G32:G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workbookViewId="0" topLeftCell="A1">
      <selection activeCell="B156" sqref="B156:D160"/>
    </sheetView>
  </sheetViews>
  <sheetFormatPr defaultColWidth="9.140625" defaultRowHeight="12.75"/>
  <cols>
    <col min="1" max="1" width="15.140625" style="8" customWidth="1"/>
    <col min="2" max="2" width="16.7109375" style="8" customWidth="1"/>
    <col min="3" max="3" width="13.421875" style="8" customWidth="1"/>
    <col min="4" max="4" width="7.8515625" style="8" customWidth="1"/>
    <col min="5" max="5" width="6.421875" style="8" customWidth="1"/>
    <col min="6" max="6" width="8.7109375" style="8" customWidth="1"/>
    <col min="7" max="7" width="7.140625" style="8" customWidth="1"/>
    <col min="8" max="8" width="7.57421875" style="8" customWidth="1"/>
    <col min="9" max="9" width="7.140625" style="8" customWidth="1"/>
    <col min="10" max="10" width="8.421875" style="8" customWidth="1"/>
    <col min="11" max="11" width="12.140625" style="56" customWidth="1"/>
    <col min="12" max="12" width="10.8515625" style="56" customWidth="1"/>
    <col min="13" max="13" width="6.7109375" style="56" customWidth="1"/>
    <col min="14" max="14" width="7.421875" style="8" customWidth="1"/>
    <col min="15" max="15" width="9.57421875" style="8" customWidth="1"/>
    <col min="16" max="16" width="10.57421875" style="8" customWidth="1"/>
    <col min="17" max="16384" width="9.140625" style="8" customWidth="1"/>
  </cols>
  <sheetData>
    <row r="1" spans="3:17" ht="24.75" customHeight="1">
      <c r="C1" s="56"/>
      <c r="D1" s="56"/>
      <c r="E1" s="56"/>
      <c r="F1" s="56"/>
      <c r="G1" s="56"/>
      <c r="H1" s="56"/>
      <c r="I1" s="56"/>
      <c r="J1" s="56"/>
      <c r="M1" s="324" t="s">
        <v>315</v>
      </c>
      <c r="N1" s="325"/>
      <c r="O1" s="319"/>
      <c r="P1" s="320"/>
      <c r="Q1" s="56"/>
    </row>
    <row r="2" spans="1:15" s="56" customFormat="1" ht="14.25">
      <c r="A2" s="69"/>
      <c r="B2" s="69"/>
      <c r="C2" s="69"/>
      <c r="D2" s="69"/>
      <c r="E2" s="69"/>
      <c r="F2" s="209"/>
      <c r="G2" s="218"/>
      <c r="H2" s="209" t="s">
        <v>190</v>
      </c>
      <c r="I2" s="218"/>
      <c r="J2" s="218"/>
      <c r="K2" s="218"/>
      <c r="L2" s="218"/>
      <c r="M2" s="62"/>
      <c r="N2" s="62"/>
      <c r="O2" s="62"/>
    </row>
    <row r="3" spans="1:16" s="56" customFormat="1" ht="14.25">
      <c r="A3" s="106"/>
      <c r="B3" s="106"/>
      <c r="C3" s="106"/>
      <c r="D3" s="106"/>
      <c r="E3" s="106"/>
      <c r="F3" s="94"/>
      <c r="G3" s="322" t="s">
        <v>380</v>
      </c>
      <c r="H3" s="323"/>
      <c r="I3" s="323"/>
      <c r="J3" s="63"/>
      <c r="K3" s="63"/>
      <c r="L3" s="63"/>
      <c r="M3" s="63"/>
      <c r="N3" s="63"/>
      <c r="O3" s="63"/>
      <c r="P3" s="63"/>
    </row>
    <row r="4" spans="1:16" s="56" customFormat="1" ht="14.25">
      <c r="A4" s="69"/>
      <c r="B4" s="69"/>
      <c r="C4" s="69"/>
      <c r="D4" s="69"/>
      <c r="E4" s="69"/>
      <c r="F4" s="69"/>
      <c r="G4" s="69"/>
      <c r="H4" s="69"/>
      <c r="I4" s="69"/>
      <c r="J4" s="63"/>
      <c r="K4" s="63"/>
      <c r="L4" s="63"/>
      <c r="M4" s="63"/>
      <c r="N4" s="63"/>
      <c r="O4" s="63"/>
      <c r="P4" s="63"/>
    </row>
    <row r="5" spans="1:18" s="56" customFormat="1" ht="15">
      <c r="A5" s="318" t="s">
        <v>389</v>
      </c>
      <c r="B5" s="273"/>
      <c r="C5" s="63"/>
      <c r="D5" s="63"/>
      <c r="E5" s="63"/>
      <c r="F5" s="207"/>
      <c r="G5" s="71"/>
      <c r="H5" s="71"/>
      <c r="I5" s="71"/>
      <c r="J5" s="72"/>
      <c r="K5" s="208"/>
      <c r="L5" s="109"/>
      <c r="M5" s="237" t="s">
        <v>391</v>
      </c>
      <c r="N5" s="109"/>
      <c r="O5" s="109"/>
      <c r="P5" s="219"/>
      <c r="Q5" s="219"/>
      <c r="R5" s="219"/>
    </row>
    <row r="6" spans="1:16" s="56" customFormat="1" ht="12.75">
      <c r="A6" s="318" t="s">
        <v>440</v>
      </c>
      <c r="B6" s="27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56" customFormat="1" ht="12.75">
      <c r="A7" s="7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65"/>
      <c r="B8" s="59"/>
      <c r="C8" s="64"/>
      <c r="D8" s="65"/>
      <c r="E8" s="65"/>
      <c r="F8" s="65"/>
      <c r="G8" s="65"/>
      <c r="H8" s="65"/>
      <c r="I8" s="70"/>
      <c r="J8" s="60" t="s">
        <v>161</v>
      </c>
      <c r="K8" s="60"/>
      <c r="L8" s="60"/>
      <c r="M8" s="60"/>
      <c r="N8" s="65"/>
      <c r="P8" s="107" t="s">
        <v>131</v>
      </c>
    </row>
    <row r="9" spans="1:17" s="24" customFormat="1" ht="26.25" customHeight="1">
      <c r="A9" s="296" t="s">
        <v>163</v>
      </c>
      <c r="B9" s="296" t="s">
        <v>192</v>
      </c>
      <c r="C9" s="296"/>
      <c r="D9" s="296"/>
      <c r="E9" s="296"/>
      <c r="F9" s="296"/>
      <c r="G9" s="296"/>
      <c r="H9" s="296"/>
      <c r="I9" s="296"/>
      <c r="J9" s="296" t="s">
        <v>193</v>
      </c>
      <c r="K9" s="296"/>
      <c r="L9" s="296"/>
      <c r="M9" s="296"/>
      <c r="N9" s="296"/>
      <c r="O9" s="296"/>
      <c r="P9" s="296" t="s">
        <v>224</v>
      </c>
      <c r="Q9" s="326"/>
    </row>
    <row r="10" spans="1:17" s="24" customFormat="1" ht="12.75" customHeight="1">
      <c r="A10" s="297"/>
      <c r="B10" s="296" t="s">
        <v>210</v>
      </c>
      <c r="C10" s="321" t="s">
        <v>194</v>
      </c>
      <c r="D10" s="321" t="s">
        <v>195</v>
      </c>
      <c r="E10" s="321" t="s">
        <v>196</v>
      </c>
      <c r="F10" s="321" t="s">
        <v>208</v>
      </c>
      <c r="G10" s="321" t="s">
        <v>207</v>
      </c>
      <c r="H10" s="321" t="s">
        <v>206</v>
      </c>
      <c r="I10" s="321" t="s">
        <v>209</v>
      </c>
      <c r="J10" s="296" t="s">
        <v>216</v>
      </c>
      <c r="K10" s="316" t="s">
        <v>215</v>
      </c>
      <c r="L10" s="316"/>
      <c r="M10" s="316"/>
      <c r="N10" s="316"/>
      <c r="O10" s="296" t="s">
        <v>217</v>
      </c>
      <c r="P10" s="296"/>
      <c r="Q10" s="327"/>
    </row>
    <row r="11" spans="1:17" s="24" customFormat="1" ht="25.5" customHeight="1">
      <c r="A11" s="297"/>
      <c r="B11" s="296"/>
      <c r="C11" s="321"/>
      <c r="D11" s="321"/>
      <c r="E11" s="321"/>
      <c r="F11" s="321"/>
      <c r="G11" s="321"/>
      <c r="H11" s="321"/>
      <c r="I11" s="321"/>
      <c r="J11" s="296"/>
      <c r="K11" s="321" t="s">
        <v>197</v>
      </c>
      <c r="L11" s="321"/>
      <c r="M11" s="321" t="s">
        <v>198</v>
      </c>
      <c r="N11" s="321"/>
      <c r="O11" s="296"/>
      <c r="P11" s="296"/>
      <c r="Q11" s="327"/>
    </row>
    <row r="12" spans="1:17" s="24" customFormat="1" ht="8.25" customHeight="1">
      <c r="A12" s="297"/>
      <c r="B12" s="296"/>
      <c r="C12" s="321"/>
      <c r="D12" s="321"/>
      <c r="E12" s="321"/>
      <c r="F12" s="321"/>
      <c r="G12" s="321"/>
      <c r="H12" s="321"/>
      <c r="I12" s="321"/>
      <c r="J12" s="296"/>
      <c r="K12" s="297"/>
      <c r="L12" s="297"/>
      <c r="M12" s="297"/>
      <c r="N12" s="297"/>
      <c r="O12" s="296"/>
      <c r="P12" s="296"/>
      <c r="Q12" s="327"/>
    </row>
    <row r="13" spans="1:17" s="24" customFormat="1" ht="52.5" customHeight="1">
      <c r="A13" s="297"/>
      <c r="B13" s="296"/>
      <c r="C13" s="329"/>
      <c r="D13" s="329"/>
      <c r="E13" s="321"/>
      <c r="F13" s="329"/>
      <c r="G13" s="321"/>
      <c r="H13" s="321"/>
      <c r="I13" s="321"/>
      <c r="J13" s="328"/>
      <c r="K13" s="119" t="s">
        <v>112</v>
      </c>
      <c r="L13" s="119" t="s">
        <v>113</v>
      </c>
      <c r="M13" s="119" t="s">
        <v>112</v>
      </c>
      <c r="N13" s="119" t="s">
        <v>113</v>
      </c>
      <c r="O13" s="296"/>
      <c r="P13" s="296"/>
      <c r="Q13" s="327"/>
    </row>
    <row r="14" spans="1:16" s="221" customFormat="1" ht="17.25" customHeight="1">
      <c r="A14" s="111" t="s">
        <v>6</v>
      </c>
      <c r="B14" s="111">
        <v>1</v>
      </c>
      <c r="C14" s="111">
        <v>2</v>
      </c>
      <c r="D14" s="111">
        <v>3</v>
      </c>
      <c r="E14" s="210">
        <v>4</v>
      </c>
      <c r="F14" s="111">
        <v>5</v>
      </c>
      <c r="G14" s="210">
        <v>6</v>
      </c>
      <c r="H14" s="210">
        <v>7</v>
      </c>
      <c r="I14" s="210">
        <v>8</v>
      </c>
      <c r="J14" s="111">
        <v>10</v>
      </c>
      <c r="K14" s="210" t="s">
        <v>211</v>
      </c>
      <c r="L14" s="210" t="s">
        <v>212</v>
      </c>
      <c r="M14" s="210" t="s">
        <v>213</v>
      </c>
      <c r="N14" s="210" t="s">
        <v>214</v>
      </c>
      <c r="O14" s="210">
        <v>13</v>
      </c>
      <c r="P14" s="210">
        <v>14</v>
      </c>
    </row>
    <row r="15" spans="1:16" s="24" customFormat="1" ht="25.5" customHeight="1">
      <c r="A15" s="120" t="s">
        <v>299</v>
      </c>
      <c r="B15" s="211"/>
      <c r="C15" s="100" t="s">
        <v>161</v>
      </c>
      <c r="D15" s="100" t="s">
        <v>161</v>
      </c>
      <c r="E15" s="100"/>
      <c r="F15" s="100" t="s">
        <v>161</v>
      </c>
      <c r="G15" s="100"/>
      <c r="H15" s="100"/>
      <c r="I15" s="100"/>
      <c r="J15" s="100" t="s">
        <v>161</v>
      </c>
      <c r="K15" s="100" t="s">
        <v>161</v>
      </c>
      <c r="L15" s="100"/>
      <c r="M15" s="100"/>
      <c r="N15" s="100" t="s">
        <v>161</v>
      </c>
      <c r="O15" s="100" t="s">
        <v>161</v>
      </c>
      <c r="P15" s="10"/>
    </row>
    <row r="16" spans="1:16" s="24" customFormat="1" ht="21" customHeight="1">
      <c r="A16" s="212" t="s">
        <v>381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">
        <v>0</v>
      </c>
    </row>
    <row r="17" spans="1:16" s="66" customFormat="1" ht="12.75">
      <c r="A17" s="213"/>
      <c r="C17" s="120">
        <v>0</v>
      </c>
      <c r="D17" s="120">
        <v>0</v>
      </c>
      <c r="E17" s="120"/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">
        <v>0</v>
      </c>
    </row>
    <row r="18" spans="1:16" s="66" customFormat="1" ht="12.75">
      <c r="A18" s="213"/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">
        <v>0</v>
      </c>
    </row>
    <row r="19" spans="1:16" s="66" customFormat="1" ht="12.75">
      <c r="A19" s="213"/>
      <c r="B19" s="235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">
        <v>0</v>
      </c>
    </row>
    <row r="20" spans="1:16" s="66" customFormat="1" ht="12.75">
      <c r="A20" s="213"/>
      <c r="B20" s="235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">
        <v>0</v>
      </c>
    </row>
    <row r="21" spans="1:16" s="66" customFormat="1" ht="12.75">
      <c r="A21" s="120"/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">
        <v>0</v>
      </c>
    </row>
    <row r="22" spans="1:16" s="66" customFormat="1" ht="12.75">
      <c r="A22" s="120"/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">
        <v>0</v>
      </c>
    </row>
    <row r="23" spans="1:16" s="66" customFormat="1" ht="12.75">
      <c r="A23" s="130" t="s">
        <v>218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">
        <v>0</v>
      </c>
    </row>
    <row r="24" spans="1:16" s="24" customFormat="1" ht="12.75">
      <c r="A24" s="100" t="s">
        <v>300</v>
      </c>
      <c r="B24" s="100"/>
      <c r="C24" s="100" t="s">
        <v>161</v>
      </c>
      <c r="D24" s="100" t="s">
        <v>161</v>
      </c>
      <c r="E24" s="100"/>
      <c r="F24" s="100" t="s">
        <v>161</v>
      </c>
      <c r="G24" s="100"/>
      <c r="H24" s="100"/>
      <c r="I24" s="100"/>
      <c r="J24" s="100" t="s">
        <v>161</v>
      </c>
      <c r="K24" s="100" t="s">
        <v>161</v>
      </c>
      <c r="L24" s="100"/>
      <c r="M24" s="100"/>
      <c r="N24" s="100" t="s">
        <v>161</v>
      </c>
      <c r="O24" s="100" t="s">
        <v>161</v>
      </c>
      <c r="P24" s="10"/>
    </row>
    <row r="25" spans="1:16" s="66" customFormat="1" ht="19.5" customHeight="1">
      <c r="A25" s="100" t="s">
        <v>199</v>
      </c>
      <c r="C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"/>
    </row>
    <row r="26" spans="1:16" s="66" customFormat="1" ht="9.75" customHeight="1">
      <c r="A26" s="100"/>
      <c r="B26" s="212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"/>
    </row>
    <row r="27" spans="1:16" s="66" customFormat="1" ht="9.75" customHeight="1">
      <c r="A27" s="100"/>
      <c r="B27" s="10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"/>
    </row>
    <row r="28" spans="1:16" s="66" customFormat="1" ht="9.75" customHeight="1">
      <c r="A28" s="100"/>
      <c r="B28" s="10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"/>
    </row>
    <row r="29" spans="1:16" s="66" customFormat="1" ht="18" customHeight="1">
      <c r="A29" s="100" t="s">
        <v>200</v>
      </c>
      <c r="B29" s="10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"/>
    </row>
    <row r="30" spans="1:16" s="66" customFormat="1" ht="9.75" customHeight="1">
      <c r="A30" s="100"/>
      <c r="B30" s="10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"/>
    </row>
    <row r="31" spans="1:16" s="66" customFormat="1" ht="9.75" customHeight="1">
      <c r="A31" s="100"/>
      <c r="B31" s="10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"/>
    </row>
    <row r="32" spans="1:16" s="66" customFormat="1" ht="12.75">
      <c r="A32" s="100" t="s">
        <v>201</v>
      </c>
      <c r="B32" s="10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"/>
    </row>
    <row r="33" spans="1:16" s="66" customFormat="1" ht="12.75">
      <c r="A33" s="100"/>
      <c r="B33" s="10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"/>
    </row>
    <row r="34" spans="1:16" s="66" customFormat="1" ht="12.75">
      <c r="A34" s="100"/>
      <c r="B34" s="10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"/>
    </row>
    <row r="35" spans="1:16" s="66" customFormat="1" ht="12.75">
      <c r="A35" s="100"/>
      <c r="B35" s="10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"/>
    </row>
    <row r="36" spans="1:16" s="66" customFormat="1" ht="12.75">
      <c r="A36" s="100"/>
      <c r="B36" s="10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"/>
    </row>
    <row r="37" spans="1:16" s="66" customFormat="1" ht="12.75">
      <c r="A37" s="100"/>
      <c r="B37" s="10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"/>
    </row>
    <row r="38" spans="1:16" s="66" customFormat="1" ht="12.75">
      <c r="A38" s="100"/>
      <c r="B38" s="10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"/>
    </row>
    <row r="39" spans="1:16" s="66" customFormat="1" ht="12.75">
      <c r="A39" s="100" t="s">
        <v>202</v>
      </c>
      <c r="B39" s="10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"/>
    </row>
    <row r="40" spans="1:16" s="66" customFormat="1" ht="12.75">
      <c r="A40" s="100"/>
      <c r="B40" s="10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"/>
    </row>
    <row r="41" spans="1:16" s="66" customFormat="1" ht="12.75">
      <c r="A41" s="100"/>
      <c r="B41" s="10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"/>
    </row>
    <row r="42" spans="1:16" s="66" customFormat="1" ht="12.75">
      <c r="A42" s="100"/>
      <c r="B42" s="10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"/>
    </row>
    <row r="43" spans="1:16" s="66" customFormat="1" ht="12.75">
      <c r="A43" s="130" t="s">
        <v>219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"/>
    </row>
    <row r="44" spans="1:16" s="66" customFormat="1" ht="25.5">
      <c r="A44" s="100" t="s">
        <v>301</v>
      </c>
      <c r="B44" s="10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"/>
    </row>
    <row r="45" spans="1:16" s="66" customFormat="1" ht="12.75">
      <c r="A45" s="100"/>
      <c r="C45" s="120"/>
      <c r="E45" s="256"/>
      <c r="G45" s="256"/>
      <c r="H45" s="256"/>
      <c r="I45" s="256"/>
      <c r="K45" s="256"/>
      <c r="L45" s="256"/>
      <c r="N45" s="120"/>
      <c r="O45" s="120"/>
      <c r="P45" s="120"/>
    </row>
    <row r="46" spans="1:16" s="66" customFormat="1" ht="12.75">
      <c r="A46" s="100"/>
      <c r="B46" s="27"/>
      <c r="C46" s="120"/>
      <c r="D46" s="27"/>
      <c r="E46" s="120"/>
      <c r="F46" s="27"/>
      <c r="G46" s="120"/>
      <c r="H46" s="120"/>
      <c r="I46" s="120"/>
      <c r="J46" s="27"/>
      <c r="K46" s="120"/>
      <c r="L46" s="120"/>
      <c r="M46" s="27"/>
      <c r="N46" s="120"/>
      <c r="O46" s="120"/>
      <c r="P46" s="120"/>
    </row>
    <row r="47" spans="1:16" s="66" customFormat="1" ht="12.75">
      <c r="A47" s="100"/>
      <c r="C47" s="120"/>
      <c r="E47" s="257"/>
      <c r="G47" s="257"/>
      <c r="H47" s="257"/>
      <c r="I47" s="257"/>
      <c r="K47" s="257"/>
      <c r="L47" s="257"/>
      <c r="N47" s="120"/>
      <c r="O47" s="120"/>
      <c r="P47" s="120"/>
    </row>
    <row r="48" spans="1:16" s="66" customFormat="1" ht="12.75">
      <c r="A48" s="100"/>
      <c r="B48" s="10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"/>
    </row>
    <row r="49" spans="1:16" s="66" customFormat="1" ht="12.75">
      <c r="A49" s="100"/>
      <c r="B49" s="10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"/>
    </row>
    <row r="50" spans="1:16" s="24" customFormat="1" ht="12.75">
      <c r="A50" s="214"/>
      <c r="B50" s="21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"/>
    </row>
    <row r="51" spans="1:16" s="24" customFormat="1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"/>
    </row>
    <row r="52" spans="1:16" s="66" customFormat="1" ht="12.75">
      <c r="A52" s="130" t="s">
        <v>220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"/>
    </row>
    <row r="53" spans="1:16" s="24" customFormat="1" ht="63.75">
      <c r="A53" s="100" t="s">
        <v>302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"/>
    </row>
    <row r="54" spans="1:16" s="24" customFormat="1" ht="12.75">
      <c r="A54" s="214"/>
      <c r="B54" s="21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"/>
    </row>
    <row r="55" spans="1:16" s="24" customFormat="1" ht="12.75">
      <c r="A55" s="214"/>
      <c r="B55" s="21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"/>
    </row>
    <row r="56" spans="1:16" s="24" customFormat="1" ht="12.75">
      <c r="A56" s="211"/>
      <c r="B56" s="211"/>
      <c r="C56" s="100" t="s">
        <v>161</v>
      </c>
      <c r="D56" s="100" t="s">
        <v>161</v>
      </c>
      <c r="E56" s="100"/>
      <c r="F56" s="100" t="s">
        <v>161</v>
      </c>
      <c r="G56" s="100"/>
      <c r="H56" s="100"/>
      <c r="I56" s="100"/>
      <c r="J56" s="100" t="s">
        <v>161</v>
      </c>
      <c r="K56" s="100" t="s">
        <v>161</v>
      </c>
      <c r="L56" s="100"/>
      <c r="M56" s="100"/>
      <c r="N56" s="100" t="s">
        <v>161</v>
      </c>
      <c r="O56" s="100" t="s">
        <v>161</v>
      </c>
      <c r="P56" s="10"/>
    </row>
    <row r="57" spans="1:16" s="24" customFormat="1" ht="12.75">
      <c r="A57" s="215" t="s">
        <v>303</v>
      </c>
      <c r="B57" s="131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"/>
    </row>
    <row r="58" spans="1:16" s="24" customFormat="1" ht="25.5">
      <c r="A58" s="130" t="s">
        <v>312</v>
      </c>
      <c r="B58" s="211"/>
      <c r="C58" s="100" t="s">
        <v>161</v>
      </c>
      <c r="D58" s="100" t="s">
        <v>161</v>
      </c>
      <c r="E58" s="100"/>
      <c r="F58" s="100" t="s">
        <v>161</v>
      </c>
      <c r="G58" s="100"/>
      <c r="H58" s="100"/>
      <c r="I58" s="100"/>
      <c r="J58" s="100" t="s">
        <v>161</v>
      </c>
      <c r="K58" s="100" t="s">
        <v>161</v>
      </c>
      <c r="L58" s="100"/>
      <c r="M58" s="100"/>
      <c r="N58" s="100" t="s">
        <v>161</v>
      </c>
      <c r="O58" s="100" t="s">
        <v>161</v>
      </c>
      <c r="P58" s="10"/>
    </row>
    <row r="59" spans="1:16" s="24" customFormat="1" ht="37.5" customHeight="1">
      <c r="A59" s="216" t="s">
        <v>304</v>
      </c>
      <c r="B59" s="217"/>
      <c r="C59" s="100" t="s">
        <v>161</v>
      </c>
      <c r="D59" s="100" t="s">
        <v>161</v>
      </c>
      <c r="E59" s="100"/>
      <c r="F59" s="100" t="s">
        <v>161</v>
      </c>
      <c r="G59" s="100"/>
      <c r="H59" s="100"/>
      <c r="I59" s="100"/>
      <c r="J59" s="100" t="s">
        <v>161</v>
      </c>
      <c r="K59" s="100" t="s">
        <v>161</v>
      </c>
      <c r="L59" s="100"/>
      <c r="M59" s="100"/>
      <c r="N59" s="100" t="s">
        <v>161</v>
      </c>
      <c r="O59" s="100" t="s">
        <v>161</v>
      </c>
      <c r="P59" s="10"/>
    </row>
    <row r="60" spans="1:16" s="24" customFormat="1" ht="40.5" customHeight="1">
      <c r="A60" s="216" t="s">
        <v>305</v>
      </c>
      <c r="B60" s="21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"/>
    </row>
    <row r="61" spans="1:16" s="24" customFormat="1" ht="15.75" customHeight="1">
      <c r="A61" s="100" t="s">
        <v>381</v>
      </c>
      <c r="B61" s="100"/>
      <c r="C61" s="100" t="s">
        <v>161</v>
      </c>
      <c r="D61" s="100" t="s">
        <v>161</v>
      </c>
      <c r="E61" s="100"/>
      <c r="F61" s="100" t="s">
        <v>161</v>
      </c>
      <c r="G61" s="100"/>
      <c r="H61" s="100"/>
      <c r="I61" s="100"/>
      <c r="J61" s="100" t="s">
        <v>161</v>
      </c>
      <c r="K61" s="100" t="s">
        <v>161</v>
      </c>
      <c r="L61" s="100"/>
      <c r="M61" s="100"/>
      <c r="N61" s="100" t="s">
        <v>161</v>
      </c>
      <c r="O61" s="100" t="s">
        <v>161</v>
      </c>
      <c r="P61" s="252"/>
    </row>
    <row r="62" spans="1:16" s="66" customFormat="1" ht="12.75">
      <c r="A62" s="213"/>
      <c r="B62" s="235" t="s">
        <v>495</v>
      </c>
      <c r="C62" s="235">
        <v>633</v>
      </c>
      <c r="D62" s="120">
        <v>0</v>
      </c>
      <c r="E62" s="120">
        <v>0</v>
      </c>
      <c r="F62" s="120" t="s">
        <v>398</v>
      </c>
      <c r="G62" s="120">
        <v>0</v>
      </c>
      <c r="H62" s="120">
        <v>0</v>
      </c>
      <c r="I62" s="120">
        <v>0</v>
      </c>
      <c r="J62" s="120">
        <v>89675</v>
      </c>
      <c r="K62" s="120">
        <v>49382</v>
      </c>
      <c r="L62" s="120">
        <v>113895</v>
      </c>
      <c r="M62" s="120">
        <v>0</v>
      </c>
      <c r="N62" s="120">
        <v>0</v>
      </c>
      <c r="O62" s="235">
        <f>J62+K62-L62+M62-N62</f>
        <v>25162</v>
      </c>
      <c r="P62" s="253">
        <f>(O62/21220834)*100</f>
        <v>0.11857215413871106</v>
      </c>
    </row>
    <row r="63" spans="1:16" s="66" customFormat="1" ht="12.75">
      <c r="A63" s="213"/>
      <c r="B63" s="235" t="s">
        <v>496</v>
      </c>
      <c r="C63" s="235">
        <v>26000</v>
      </c>
      <c r="D63" s="120">
        <v>0</v>
      </c>
      <c r="E63" s="120">
        <v>0</v>
      </c>
      <c r="F63" s="120" t="s">
        <v>398</v>
      </c>
      <c r="G63" s="120">
        <v>0</v>
      </c>
      <c r="H63" s="120">
        <v>0</v>
      </c>
      <c r="I63" s="120">
        <v>0</v>
      </c>
      <c r="J63" s="120">
        <v>54752</v>
      </c>
      <c r="K63" s="120">
        <v>1193935</v>
      </c>
      <c r="L63" s="120">
        <v>828514</v>
      </c>
      <c r="M63" s="120">
        <v>0</v>
      </c>
      <c r="N63" s="120">
        <v>0</v>
      </c>
      <c r="O63" s="235">
        <f>J63+K63-L63+M63-N63</f>
        <v>420173</v>
      </c>
      <c r="P63" s="253">
        <f aca="true" t="shared" si="0" ref="P63:P126">(O63/21220834)*100</f>
        <v>1.9800022939720465</v>
      </c>
    </row>
    <row r="64" spans="1:16" s="66" customFormat="1" ht="12.75">
      <c r="A64" s="213"/>
      <c r="B64" s="235" t="s">
        <v>410</v>
      </c>
      <c r="C64" s="235">
        <v>13000</v>
      </c>
      <c r="D64" s="120">
        <v>0</v>
      </c>
      <c r="E64" s="120">
        <v>0</v>
      </c>
      <c r="F64" s="120" t="s">
        <v>398</v>
      </c>
      <c r="G64" s="120">
        <v>0</v>
      </c>
      <c r="H64" s="120">
        <v>0</v>
      </c>
      <c r="I64" s="120">
        <v>0</v>
      </c>
      <c r="J64" s="120">
        <v>0</v>
      </c>
      <c r="K64" s="120">
        <v>507450</v>
      </c>
      <c r="L64" s="120">
        <v>317520</v>
      </c>
      <c r="M64" s="120">
        <v>0</v>
      </c>
      <c r="N64" s="120">
        <v>0</v>
      </c>
      <c r="O64" s="235">
        <f>J64+K64-L64+M64-N64</f>
        <v>189930</v>
      </c>
      <c r="P64" s="253">
        <f t="shared" si="0"/>
        <v>0.8950166614563783</v>
      </c>
    </row>
    <row r="65" spans="1:16" s="66" customFormat="1" ht="12.75">
      <c r="A65" s="213"/>
      <c r="B65" s="235" t="s">
        <v>404</v>
      </c>
      <c r="C65" s="235">
        <v>52555</v>
      </c>
      <c r="D65" s="120">
        <v>0</v>
      </c>
      <c r="E65" s="120">
        <v>0</v>
      </c>
      <c r="F65" s="120" t="s">
        <v>398</v>
      </c>
      <c r="G65" s="120">
        <v>0</v>
      </c>
      <c r="H65" s="120">
        <v>0</v>
      </c>
      <c r="I65" s="120">
        <v>0</v>
      </c>
      <c r="J65" s="120">
        <v>65200</v>
      </c>
      <c r="K65" s="120">
        <v>615407</v>
      </c>
      <c r="L65" s="120">
        <v>336372</v>
      </c>
      <c r="M65" s="120">
        <v>0</v>
      </c>
      <c r="N65" s="120">
        <v>0</v>
      </c>
      <c r="O65" s="235">
        <f>J65+K65-L65+M65-N65</f>
        <v>344235</v>
      </c>
      <c r="P65" s="253">
        <f t="shared" si="0"/>
        <v>1.6221558492941417</v>
      </c>
    </row>
    <row r="66" spans="1:16" s="66" customFormat="1" ht="12.75">
      <c r="A66" s="213"/>
      <c r="B66" s="235" t="s">
        <v>416</v>
      </c>
      <c r="C66" s="235">
        <v>1000</v>
      </c>
      <c r="D66" s="120">
        <v>0</v>
      </c>
      <c r="E66" s="120">
        <v>0</v>
      </c>
      <c r="F66" s="120" t="s">
        <v>398</v>
      </c>
      <c r="G66" s="120">
        <v>0</v>
      </c>
      <c r="H66" s="120">
        <v>0</v>
      </c>
      <c r="I66" s="120">
        <v>0</v>
      </c>
      <c r="J66" s="120">
        <v>729841</v>
      </c>
      <c r="K66" s="120">
        <v>4723860</v>
      </c>
      <c r="L66" s="120">
        <v>4008615</v>
      </c>
      <c r="M66" s="120">
        <v>117382</v>
      </c>
      <c r="N66" s="120">
        <v>0</v>
      </c>
      <c r="O66" s="235">
        <f>J66+K66-L66+M66-N66</f>
        <v>1562468</v>
      </c>
      <c r="P66" s="253">
        <f t="shared" si="0"/>
        <v>7.362896293331356</v>
      </c>
    </row>
    <row r="67" spans="1:16" s="66" customFormat="1" ht="12.75">
      <c r="A67" s="213"/>
      <c r="B67" s="235" t="s">
        <v>405</v>
      </c>
      <c r="C67" s="235">
        <v>27491</v>
      </c>
      <c r="D67" s="120">
        <v>0</v>
      </c>
      <c r="E67" s="120">
        <v>0</v>
      </c>
      <c r="F67" s="120" t="s">
        <v>398</v>
      </c>
      <c r="G67" s="120">
        <v>0</v>
      </c>
      <c r="H67" s="120">
        <v>0</v>
      </c>
      <c r="I67" s="120">
        <v>0</v>
      </c>
      <c r="J67" s="120">
        <v>57400</v>
      </c>
      <c r="K67" s="120">
        <v>330894</v>
      </c>
      <c r="L67" s="120">
        <v>188709</v>
      </c>
      <c r="M67" s="120">
        <v>0</v>
      </c>
      <c r="N67" s="120">
        <v>0</v>
      </c>
      <c r="O67" s="235">
        <f aca="true" t="shared" si="1" ref="O67:O110">J67+K67-L67+M67-N67</f>
        <v>199585</v>
      </c>
      <c r="P67" s="253">
        <f t="shared" si="0"/>
        <v>0.9405144020258582</v>
      </c>
    </row>
    <row r="68" spans="1:16" s="66" customFormat="1" ht="12.75">
      <c r="A68" s="213"/>
      <c r="B68" s="235" t="s">
        <v>406</v>
      </c>
      <c r="C68" s="235">
        <v>11000</v>
      </c>
      <c r="D68" s="120">
        <v>0</v>
      </c>
      <c r="E68" s="120">
        <v>0</v>
      </c>
      <c r="F68" s="120" t="s">
        <v>398</v>
      </c>
      <c r="G68" s="120">
        <v>0</v>
      </c>
      <c r="H68" s="120">
        <v>0</v>
      </c>
      <c r="I68" s="120">
        <v>0</v>
      </c>
      <c r="J68" s="120">
        <v>71275</v>
      </c>
      <c r="K68" s="120">
        <v>601526</v>
      </c>
      <c r="L68" s="120">
        <v>450161</v>
      </c>
      <c r="M68" s="120">
        <v>0</v>
      </c>
      <c r="N68" s="120">
        <v>0</v>
      </c>
      <c r="O68" s="235">
        <f t="shared" si="1"/>
        <v>222640</v>
      </c>
      <c r="P68" s="253">
        <f t="shared" si="0"/>
        <v>1.0491576344266205</v>
      </c>
    </row>
    <row r="69" spans="1:16" s="66" customFormat="1" ht="12.75">
      <c r="A69" s="213"/>
      <c r="B69" s="235" t="s">
        <v>407</v>
      </c>
      <c r="C69" s="235">
        <v>0</v>
      </c>
      <c r="D69" s="120">
        <v>0</v>
      </c>
      <c r="E69" s="120">
        <v>0</v>
      </c>
      <c r="F69" s="120" t="s">
        <v>398</v>
      </c>
      <c r="G69" s="120">
        <v>0</v>
      </c>
      <c r="H69" s="120">
        <v>0</v>
      </c>
      <c r="I69" s="120">
        <v>0</v>
      </c>
      <c r="J69" s="120">
        <v>35370</v>
      </c>
      <c r="K69" s="120">
        <v>7006</v>
      </c>
      <c r="L69" s="120">
        <v>42376</v>
      </c>
      <c r="M69" s="120">
        <v>0</v>
      </c>
      <c r="N69" s="120">
        <v>0</v>
      </c>
      <c r="O69" s="235">
        <f t="shared" si="1"/>
        <v>0</v>
      </c>
      <c r="P69" s="253">
        <f t="shared" si="0"/>
        <v>0</v>
      </c>
    </row>
    <row r="70" spans="1:16" s="66" customFormat="1" ht="12.75" customHeight="1">
      <c r="A70" s="213"/>
      <c r="B70" s="235" t="s">
        <v>401</v>
      </c>
      <c r="C70" s="235">
        <v>0</v>
      </c>
      <c r="D70" s="120">
        <v>0</v>
      </c>
      <c r="E70" s="120">
        <v>0</v>
      </c>
      <c r="F70" s="120" t="s">
        <v>398</v>
      </c>
      <c r="G70" s="120">
        <v>0</v>
      </c>
      <c r="H70" s="120">
        <v>0</v>
      </c>
      <c r="I70" s="120">
        <v>0</v>
      </c>
      <c r="J70" s="120">
        <v>97190</v>
      </c>
      <c r="K70" s="120">
        <v>84375</v>
      </c>
      <c r="L70" s="120">
        <v>181565</v>
      </c>
      <c r="M70" s="120">
        <v>0</v>
      </c>
      <c r="N70" s="120">
        <v>0</v>
      </c>
      <c r="O70" s="235">
        <f t="shared" si="1"/>
        <v>0</v>
      </c>
      <c r="P70" s="253">
        <f t="shared" si="0"/>
        <v>0</v>
      </c>
    </row>
    <row r="71" spans="1:16" s="66" customFormat="1" ht="12.75">
      <c r="A71" s="213"/>
      <c r="B71" s="235" t="s">
        <v>413</v>
      </c>
      <c r="C71" s="235">
        <v>10296</v>
      </c>
      <c r="D71" s="236">
        <v>0</v>
      </c>
      <c r="E71" s="120">
        <v>0</v>
      </c>
      <c r="F71" s="120" t="s">
        <v>398</v>
      </c>
      <c r="G71" s="120">
        <v>0</v>
      </c>
      <c r="H71" s="120">
        <v>0</v>
      </c>
      <c r="I71" s="120">
        <v>0</v>
      </c>
      <c r="J71" s="120">
        <v>184494</v>
      </c>
      <c r="K71" s="120">
        <v>547116</v>
      </c>
      <c r="L71" s="120">
        <v>548650</v>
      </c>
      <c r="M71" s="120">
        <v>0</v>
      </c>
      <c r="N71" s="120">
        <v>0</v>
      </c>
      <c r="O71" s="235">
        <f t="shared" si="1"/>
        <v>182960</v>
      </c>
      <c r="P71" s="253">
        <f t="shared" si="0"/>
        <v>0.8621715810038381</v>
      </c>
    </row>
    <row r="72" spans="1:16" s="66" customFormat="1" ht="12.75">
      <c r="A72" s="213"/>
      <c r="B72" s="235" t="s">
        <v>415</v>
      </c>
      <c r="C72" s="235">
        <v>0</v>
      </c>
      <c r="D72" s="236">
        <v>0</v>
      </c>
      <c r="E72" s="120">
        <v>0</v>
      </c>
      <c r="F72" s="120" t="s">
        <v>398</v>
      </c>
      <c r="G72" s="120">
        <v>0</v>
      </c>
      <c r="H72" s="120">
        <v>0</v>
      </c>
      <c r="I72" s="120">
        <v>0</v>
      </c>
      <c r="J72" s="120">
        <v>92140</v>
      </c>
      <c r="K72" s="120">
        <v>184960</v>
      </c>
      <c r="L72" s="120">
        <v>277100</v>
      </c>
      <c r="M72" s="120">
        <v>0</v>
      </c>
      <c r="N72" s="120">
        <v>0</v>
      </c>
      <c r="O72" s="235">
        <f t="shared" si="1"/>
        <v>0</v>
      </c>
      <c r="P72" s="253">
        <f t="shared" si="0"/>
        <v>0</v>
      </c>
    </row>
    <row r="73" spans="1:16" s="66" customFormat="1" ht="12.75">
      <c r="A73" s="213"/>
      <c r="B73" s="235" t="s">
        <v>414</v>
      </c>
      <c r="C73" s="235">
        <v>11487</v>
      </c>
      <c r="D73" s="120">
        <v>0</v>
      </c>
      <c r="E73" s="120">
        <v>0</v>
      </c>
      <c r="F73" s="120" t="s">
        <v>398</v>
      </c>
      <c r="G73" s="120">
        <v>0</v>
      </c>
      <c r="H73" s="120">
        <v>0</v>
      </c>
      <c r="I73" s="120">
        <v>0</v>
      </c>
      <c r="J73" s="120">
        <v>240000</v>
      </c>
      <c r="K73" s="120">
        <v>354174</v>
      </c>
      <c r="L73" s="120">
        <v>418078</v>
      </c>
      <c r="M73" s="120">
        <v>0</v>
      </c>
      <c r="N73" s="120">
        <v>0</v>
      </c>
      <c r="O73" s="235">
        <f t="shared" si="1"/>
        <v>176096</v>
      </c>
      <c r="P73" s="253">
        <f t="shared" si="0"/>
        <v>0.8298260096657841</v>
      </c>
    </row>
    <row r="74" spans="1:16" s="66" customFormat="1" ht="12.75">
      <c r="A74" s="213"/>
      <c r="B74" s="235" t="s">
        <v>402</v>
      </c>
      <c r="C74" s="235">
        <v>0</v>
      </c>
      <c r="D74" s="120">
        <v>0</v>
      </c>
      <c r="E74" s="120">
        <v>0</v>
      </c>
      <c r="F74" s="120" t="s">
        <v>398</v>
      </c>
      <c r="G74" s="120">
        <v>0</v>
      </c>
      <c r="H74" s="120">
        <v>0</v>
      </c>
      <c r="I74" s="120">
        <v>0</v>
      </c>
      <c r="J74" s="120">
        <v>0</v>
      </c>
      <c r="K74" s="120">
        <v>117315</v>
      </c>
      <c r="L74" s="120">
        <v>117315</v>
      </c>
      <c r="M74" s="120">
        <v>0</v>
      </c>
      <c r="N74" s="120">
        <v>0</v>
      </c>
      <c r="O74" s="235">
        <f t="shared" si="1"/>
        <v>0</v>
      </c>
      <c r="P74" s="253">
        <f t="shared" si="0"/>
        <v>0</v>
      </c>
    </row>
    <row r="75" spans="1:16" s="66" customFormat="1" ht="12.75">
      <c r="A75" s="213"/>
      <c r="B75" s="235" t="s">
        <v>497</v>
      </c>
      <c r="C75" s="235">
        <v>2662</v>
      </c>
      <c r="D75" s="120">
        <v>0</v>
      </c>
      <c r="E75" s="120">
        <v>0</v>
      </c>
      <c r="F75" s="120" t="s">
        <v>398</v>
      </c>
      <c r="G75" s="120">
        <v>0</v>
      </c>
      <c r="H75" s="120">
        <v>0</v>
      </c>
      <c r="I75" s="120">
        <v>0</v>
      </c>
      <c r="J75" s="120">
        <v>0</v>
      </c>
      <c r="K75" s="120">
        <v>505041</v>
      </c>
      <c r="L75" s="120">
        <v>326541</v>
      </c>
      <c r="M75" s="120">
        <v>0</v>
      </c>
      <c r="N75" s="120">
        <v>0</v>
      </c>
      <c r="O75" s="235">
        <f t="shared" si="1"/>
        <v>178500</v>
      </c>
      <c r="P75" s="253">
        <f t="shared" si="0"/>
        <v>0.8411544993943216</v>
      </c>
    </row>
    <row r="76" spans="1:16" s="66" customFormat="1" ht="12.75">
      <c r="A76" s="213"/>
      <c r="B76" s="235" t="s">
        <v>418</v>
      </c>
      <c r="C76" s="235">
        <v>0</v>
      </c>
      <c r="D76" s="120">
        <v>0</v>
      </c>
      <c r="E76" s="120">
        <v>0</v>
      </c>
      <c r="F76" s="120" t="s">
        <v>398</v>
      </c>
      <c r="G76" s="120">
        <v>0</v>
      </c>
      <c r="H76" s="120">
        <v>0</v>
      </c>
      <c r="I76" s="120">
        <v>0</v>
      </c>
      <c r="J76" s="120">
        <v>91320</v>
      </c>
      <c r="K76" s="250">
        <v>52044</v>
      </c>
      <c r="L76" s="120">
        <v>143364</v>
      </c>
      <c r="M76" s="120">
        <v>0</v>
      </c>
      <c r="N76" s="120">
        <v>0</v>
      </c>
      <c r="O76" s="235">
        <f t="shared" si="1"/>
        <v>0</v>
      </c>
      <c r="P76" s="253">
        <f t="shared" si="0"/>
        <v>0</v>
      </c>
    </row>
    <row r="77" spans="1:16" s="66" customFormat="1" ht="12.75">
      <c r="A77" s="213"/>
      <c r="B77" s="235" t="s">
        <v>419</v>
      </c>
      <c r="C77" s="235">
        <v>9000</v>
      </c>
      <c r="D77" s="120">
        <v>0</v>
      </c>
      <c r="E77" s="120">
        <v>0</v>
      </c>
      <c r="F77" s="120" t="s">
        <v>398</v>
      </c>
      <c r="G77" s="120">
        <v>0</v>
      </c>
      <c r="H77" s="120">
        <v>0</v>
      </c>
      <c r="I77" s="120">
        <v>0</v>
      </c>
      <c r="J77" s="120">
        <v>782976</v>
      </c>
      <c r="K77" s="250">
        <v>4373791</v>
      </c>
      <c r="L77" s="250">
        <v>2792647</v>
      </c>
      <c r="M77" s="120">
        <v>0</v>
      </c>
      <c r="N77" s="120">
        <v>0</v>
      </c>
      <c r="O77" s="235">
        <f t="shared" si="1"/>
        <v>2364120</v>
      </c>
      <c r="P77" s="253">
        <f t="shared" si="0"/>
        <v>11.140561205087415</v>
      </c>
    </row>
    <row r="78" spans="1:16" s="66" customFormat="1" ht="12.75">
      <c r="A78" s="213"/>
      <c r="B78" s="235" t="s">
        <v>498</v>
      </c>
      <c r="C78" s="235">
        <v>20000</v>
      </c>
      <c r="D78" s="120">
        <v>0</v>
      </c>
      <c r="E78" s="120">
        <v>0</v>
      </c>
      <c r="F78" s="120" t="s">
        <v>398</v>
      </c>
      <c r="G78" s="120">
        <v>0</v>
      </c>
      <c r="H78" s="120">
        <v>0</v>
      </c>
      <c r="I78" s="120">
        <v>0</v>
      </c>
      <c r="J78" s="120">
        <v>113861</v>
      </c>
      <c r="K78" s="250">
        <v>1003496</v>
      </c>
      <c r="L78" s="250">
        <v>980747</v>
      </c>
      <c r="M78" s="120">
        <v>0</v>
      </c>
      <c r="N78" s="120">
        <v>0</v>
      </c>
      <c r="O78" s="235">
        <f t="shared" si="1"/>
        <v>136610</v>
      </c>
      <c r="P78" s="253">
        <f t="shared" si="0"/>
        <v>0.6437541521695141</v>
      </c>
    </row>
    <row r="79" spans="1:16" s="66" customFormat="1" ht="12.75">
      <c r="A79" s="213"/>
      <c r="B79" s="235" t="s">
        <v>423</v>
      </c>
      <c r="C79" s="235">
        <v>1000</v>
      </c>
      <c r="D79" s="120">
        <v>0</v>
      </c>
      <c r="E79" s="120">
        <v>0</v>
      </c>
      <c r="F79" s="120" t="s">
        <v>398</v>
      </c>
      <c r="G79" s="120">
        <v>0</v>
      </c>
      <c r="H79" s="120">
        <v>0</v>
      </c>
      <c r="I79" s="120">
        <v>0</v>
      </c>
      <c r="J79" s="120">
        <v>235650</v>
      </c>
      <c r="K79" s="250">
        <v>941595</v>
      </c>
      <c r="L79" s="250">
        <v>907204</v>
      </c>
      <c r="M79" s="120">
        <v>0</v>
      </c>
      <c r="N79" s="120">
        <v>0</v>
      </c>
      <c r="O79" s="235">
        <f t="shared" si="1"/>
        <v>270041</v>
      </c>
      <c r="P79" s="253">
        <f t="shared" si="0"/>
        <v>1.272527743254577</v>
      </c>
    </row>
    <row r="80" spans="1:16" s="66" customFormat="1" ht="12.75">
      <c r="A80" s="213"/>
      <c r="B80" s="235" t="s">
        <v>424</v>
      </c>
      <c r="C80" s="235">
        <v>1424</v>
      </c>
      <c r="D80" s="120">
        <v>0</v>
      </c>
      <c r="E80" s="120">
        <v>0</v>
      </c>
      <c r="F80" s="120" t="s">
        <v>398</v>
      </c>
      <c r="G80" s="120">
        <v>0</v>
      </c>
      <c r="H80" s="120">
        <v>0</v>
      </c>
      <c r="I80" s="120">
        <v>0</v>
      </c>
      <c r="J80" s="120">
        <v>210207</v>
      </c>
      <c r="K80" s="250">
        <v>127096</v>
      </c>
      <c r="L80" s="250">
        <v>251860</v>
      </c>
      <c r="M80" s="120">
        <v>0</v>
      </c>
      <c r="N80" s="120">
        <v>0</v>
      </c>
      <c r="O80" s="235">
        <f t="shared" si="1"/>
        <v>85443</v>
      </c>
      <c r="P80" s="253">
        <f t="shared" si="0"/>
        <v>0.40263733272688534</v>
      </c>
    </row>
    <row r="81" spans="1:16" s="66" customFormat="1" ht="12.75">
      <c r="A81" s="213"/>
      <c r="B81" s="235" t="s">
        <v>425</v>
      </c>
      <c r="C81" s="235">
        <v>3000</v>
      </c>
      <c r="D81" s="120">
        <v>0</v>
      </c>
      <c r="E81" s="120">
        <v>0</v>
      </c>
      <c r="F81" s="120" t="s">
        <v>398</v>
      </c>
      <c r="G81" s="120">
        <v>0</v>
      </c>
      <c r="H81" s="120">
        <v>0</v>
      </c>
      <c r="I81" s="120">
        <v>0</v>
      </c>
      <c r="J81" s="120">
        <v>0</v>
      </c>
      <c r="K81" s="250">
        <v>297654</v>
      </c>
      <c r="L81" s="250">
        <v>210294</v>
      </c>
      <c r="M81" s="120">
        <v>0</v>
      </c>
      <c r="N81" s="120">
        <v>0</v>
      </c>
      <c r="O81" s="235">
        <f t="shared" si="1"/>
        <v>87360</v>
      </c>
      <c r="P81" s="253">
        <f t="shared" si="0"/>
        <v>0.411670907938868</v>
      </c>
    </row>
    <row r="82" spans="1:16" s="66" customFormat="1" ht="12.75">
      <c r="A82" s="213"/>
      <c r="B82" s="235" t="s">
        <v>499</v>
      </c>
      <c r="C82" s="235">
        <v>2000</v>
      </c>
      <c r="D82" s="120">
        <v>0</v>
      </c>
      <c r="E82" s="120">
        <v>0</v>
      </c>
      <c r="F82" s="120" t="s">
        <v>398</v>
      </c>
      <c r="G82" s="120">
        <v>0</v>
      </c>
      <c r="H82" s="120">
        <v>0</v>
      </c>
      <c r="I82" s="120">
        <v>0</v>
      </c>
      <c r="J82" s="120">
        <v>8798</v>
      </c>
      <c r="K82" s="250">
        <v>561609</v>
      </c>
      <c r="L82" s="250">
        <v>422957</v>
      </c>
      <c r="M82" s="120">
        <v>0</v>
      </c>
      <c r="N82" s="120">
        <v>0</v>
      </c>
      <c r="O82" s="235">
        <f t="shared" si="1"/>
        <v>147450</v>
      </c>
      <c r="P82" s="253">
        <f t="shared" si="0"/>
        <v>0.6948360276509397</v>
      </c>
    </row>
    <row r="83" spans="1:16" s="66" customFormat="1" ht="12.75">
      <c r="A83" s="213"/>
      <c r="B83" s="235" t="s">
        <v>486</v>
      </c>
      <c r="C83" s="235">
        <v>177000</v>
      </c>
      <c r="D83" s="120">
        <v>0</v>
      </c>
      <c r="E83" s="120">
        <v>0</v>
      </c>
      <c r="F83" s="120" t="s">
        <v>398</v>
      </c>
      <c r="G83" s="120">
        <v>0</v>
      </c>
      <c r="H83" s="120">
        <v>0</v>
      </c>
      <c r="I83" s="120">
        <v>0</v>
      </c>
      <c r="J83" s="120">
        <v>0</v>
      </c>
      <c r="K83" s="250">
        <v>499224</v>
      </c>
      <c r="L83" s="250">
        <v>106727</v>
      </c>
      <c r="M83" s="120">
        <v>0</v>
      </c>
      <c r="N83" s="120">
        <v>0</v>
      </c>
      <c r="O83" s="235">
        <f t="shared" si="1"/>
        <v>392497</v>
      </c>
      <c r="P83" s="253">
        <f t="shared" si="0"/>
        <v>1.849583291589765</v>
      </c>
    </row>
    <row r="84" spans="1:16" s="66" customFormat="1" ht="12.75">
      <c r="A84" s="213"/>
      <c r="B84" s="235" t="s">
        <v>402</v>
      </c>
      <c r="C84" s="235">
        <v>0</v>
      </c>
      <c r="D84" s="120">
        <v>0</v>
      </c>
      <c r="E84" s="120">
        <v>0</v>
      </c>
      <c r="F84" s="120" t="s">
        <v>398</v>
      </c>
      <c r="G84" s="120">
        <v>0</v>
      </c>
      <c r="H84" s="120">
        <v>0</v>
      </c>
      <c r="I84" s="120">
        <v>0</v>
      </c>
      <c r="J84" s="120">
        <v>0</v>
      </c>
      <c r="K84" s="250">
        <v>117315</v>
      </c>
      <c r="L84" s="250">
        <v>117315</v>
      </c>
      <c r="M84" s="120">
        <v>0</v>
      </c>
      <c r="N84" s="120">
        <v>0</v>
      </c>
      <c r="O84" s="235">
        <f t="shared" si="1"/>
        <v>0</v>
      </c>
      <c r="P84" s="253">
        <f t="shared" si="0"/>
        <v>0</v>
      </c>
    </row>
    <row r="85" spans="1:16" s="66" customFormat="1" ht="12.75">
      <c r="A85" s="213"/>
      <c r="B85" s="235" t="s">
        <v>422</v>
      </c>
      <c r="C85" s="235">
        <v>0</v>
      </c>
      <c r="D85" s="120">
        <v>0</v>
      </c>
      <c r="E85" s="120">
        <v>0</v>
      </c>
      <c r="F85" s="120" t="s">
        <v>398</v>
      </c>
      <c r="G85" s="120">
        <v>0</v>
      </c>
      <c r="H85" s="120">
        <v>0</v>
      </c>
      <c r="I85" s="120">
        <v>0</v>
      </c>
      <c r="J85" s="120">
        <v>0</v>
      </c>
      <c r="K85" s="250">
        <v>105966</v>
      </c>
      <c r="L85" s="250">
        <v>105966</v>
      </c>
      <c r="M85" s="120">
        <v>0</v>
      </c>
      <c r="N85" s="120">
        <v>0</v>
      </c>
      <c r="O85" s="235">
        <f t="shared" si="1"/>
        <v>0</v>
      </c>
      <c r="P85" s="253">
        <f t="shared" si="0"/>
        <v>0</v>
      </c>
    </row>
    <row r="86" spans="1:16" s="66" customFormat="1" ht="12.75">
      <c r="A86" s="213"/>
      <c r="B86" s="235" t="s">
        <v>500</v>
      </c>
      <c r="C86" s="235">
        <v>0</v>
      </c>
      <c r="D86" s="120">
        <v>0</v>
      </c>
      <c r="E86" s="120">
        <v>0</v>
      </c>
      <c r="F86" s="120" t="s">
        <v>398</v>
      </c>
      <c r="G86" s="120">
        <v>0</v>
      </c>
      <c r="H86" s="120">
        <v>0</v>
      </c>
      <c r="I86" s="120">
        <v>0</v>
      </c>
      <c r="J86" s="120">
        <v>0</v>
      </c>
      <c r="K86" s="250">
        <v>257774</v>
      </c>
      <c r="L86" s="250">
        <v>257774</v>
      </c>
      <c r="M86" s="120">
        <v>0</v>
      </c>
      <c r="N86" s="120">
        <v>0</v>
      </c>
      <c r="O86" s="235">
        <f t="shared" si="1"/>
        <v>0</v>
      </c>
      <c r="P86" s="253">
        <f t="shared" si="0"/>
        <v>0</v>
      </c>
    </row>
    <row r="87" spans="1:16" s="66" customFormat="1" ht="12.75">
      <c r="A87" s="213"/>
      <c r="B87" s="235" t="s">
        <v>487</v>
      </c>
      <c r="C87" s="235">
        <v>5000</v>
      </c>
      <c r="D87" s="120">
        <v>0</v>
      </c>
      <c r="E87" s="120">
        <v>0</v>
      </c>
      <c r="F87" s="120" t="s">
        <v>398</v>
      </c>
      <c r="G87" s="120">
        <v>0</v>
      </c>
      <c r="H87" s="120">
        <v>0</v>
      </c>
      <c r="I87" s="120">
        <v>0</v>
      </c>
      <c r="J87" s="120">
        <v>0</v>
      </c>
      <c r="K87" s="250">
        <v>154423</v>
      </c>
      <c r="L87" s="250">
        <v>91823</v>
      </c>
      <c r="M87" s="120">
        <v>0</v>
      </c>
      <c r="N87" s="120">
        <v>0</v>
      </c>
      <c r="O87" s="235">
        <f t="shared" si="1"/>
        <v>62600</v>
      </c>
      <c r="P87" s="253">
        <f t="shared" si="0"/>
        <v>0.2949931185550954</v>
      </c>
    </row>
    <row r="88" spans="1:16" s="66" customFormat="1" ht="25.5">
      <c r="A88" s="213"/>
      <c r="B88" s="235" t="s">
        <v>488</v>
      </c>
      <c r="C88" s="235">
        <v>0</v>
      </c>
      <c r="D88" s="120">
        <v>0</v>
      </c>
      <c r="E88" s="120">
        <v>0</v>
      </c>
      <c r="F88" s="120" t="s">
        <v>398</v>
      </c>
      <c r="G88" s="120">
        <v>0</v>
      </c>
      <c r="H88" s="120">
        <v>0</v>
      </c>
      <c r="I88" s="120">
        <v>0</v>
      </c>
      <c r="J88" s="120">
        <v>0</v>
      </c>
      <c r="K88" s="250">
        <v>150000</v>
      </c>
      <c r="L88" s="250">
        <v>150000</v>
      </c>
      <c r="M88" s="120">
        <v>0</v>
      </c>
      <c r="N88" s="120">
        <v>0</v>
      </c>
      <c r="O88" s="235">
        <f t="shared" si="1"/>
        <v>0</v>
      </c>
      <c r="P88" s="253">
        <f t="shared" si="0"/>
        <v>0</v>
      </c>
    </row>
    <row r="89" spans="1:16" s="66" customFormat="1" ht="12.75">
      <c r="A89" s="213"/>
      <c r="B89" s="235" t="s">
        <v>489</v>
      </c>
      <c r="C89" s="235">
        <v>83248</v>
      </c>
      <c r="D89" s="120">
        <v>0</v>
      </c>
      <c r="E89" s="120">
        <v>0</v>
      </c>
      <c r="F89" s="120" t="s">
        <v>398</v>
      </c>
      <c r="G89" s="120">
        <v>0</v>
      </c>
      <c r="H89" s="120">
        <v>0</v>
      </c>
      <c r="I89" s="120">
        <v>0</v>
      </c>
      <c r="J89" s="120">
        <v>0</v>
      </c>
      <c r="K89" s="250">
        <v>1075497</v>
      </c>
      <c r="L89" s="250">
        <v>288387</v>
      </c>
      <c r="M89" s="120">
        <v>0</v>
      </c>
      <c r="N89" s="120">
        <v>0</v>
      </c>
      <c r="O89" s="235">
        <f t="shared" si="1"/>
        <v>787110</v>
      </c>
      <c r="P89" s="253">
        <f t="shared" si="0"/>
        <v>3.709137916068709</v>
      </c>
    </row>
    <row r="90" spans="1:16" s="66" customFormat="1" ht="12.75">
      <c r="A90" s="213"/>
      <c r="B90" s="235" t="s">
        <v>490</v>
      </c>
      <c r="C90" s="235">
        <v>2000</v>
      </c>
      <c r="D90" s="120">
        <v>0</v>
      </c>
      <c r="E90" s="120">
        <v>0</v>
      </c>
      <c r="F90" s="120" t="s">
        <v>398</v>
      </c>
      <c r="G90" s="120">
        <v>0</v>
      </c>
      <c r="H90" s="120">
        <v>0</v>
      </c>
      <c r="I90" s="120">
        <v>0</v>
      </c>
      <c r="J90" s="120">
        <v>0</v>
      </c>
      <c r="K90" s="250">
        <v>369832</v>
      </c>
      <c r="L90" s="250">
        <v>346812</v>
      </c>
      <c r="M90" s="120">
        <v>0</v>
      </c>
      <c r="N90" s="120">
        <v>0</v>
      </c>
      <c r="O90" s="235">
        <f t="shared" si="1"/>
        <v>23020</v>
      </c>
      <c r="P90" s="253">
        <f t="shared" si="0"/>
        <v>0.10847830014597919</v>
      </c>
    </row>
    <row r="91" spans="1:16" s="66" customFormat="1" ht="12.75">
      <c r="A91" s="213"/>
      <c r="B91" s="235" t="s">
        <v>491</v>
      </c>
      <c r="C91" s="235">
        <v>2371</v>
      </c>
      <c r="D91" s="120">
        <v>0</v>
      </c>
      <c r="E91" s="120">
        <v>0</v>
      </c>
      <c r="F91" s="120" t="s">
        <v>398</v>
      </c>
      <c r="G91" s="120">
        <v>0</v>
      </c>
      <c r="H91" s="120">
        <v>0</v>
      </c>
      <c r="I91" s="120">
        <v>0</v>
      </c>
      <c r="J91" s="120">
        <v>0</v>
      </c>
      <c r="K91" s="250">
        <v>343602</v>
      </c>
      <c r="L91" s="250">
        <v>115915</v>
      </c>
      <c r="M91" s="120">
        <v>0</v>
      </c>
      <c r="N91" s="120">
        <v>0</v>
      </c>
      <c r="O91" s="235">
        <f t="shared" si="1"/>
        <v>227687</v>
      </c>
      <c r="P91" s="253">
        <f t="shared" si="0"/>
        <v>1.072940865566358</v>
      </c>
    </row>
    <row r="92" spans="1:16" s="66" customFormat="1" ht="12.75">
      <c r="A92" s="213"/>
      <c r="B92" s="235" t="s">
        <v>492</v>
      </c>
      <c r="C92" s="235">
        <v>164200</v>
      </c>
      <c r="D92" s="120">
        <v>0</v>
      </c>
      <c r="E92" s="120">
        <v>0</v>
      </c>
      <c r="F92" s="120" t="s">
        <v>398</v>
      </c>
      <c r="G92" s="120">
        <v>0</v>
      </c>
      <c r="H92" s="120">
        <v>0</v>
      </c>
      <c r="I92" s="120">
        <v>0</v>
      </c>
      <c r="J92" s="120">
        <v>0</v>
      </c>
      <c r="K92" s="250">
        <v>426145</v>
      </c>
      <c r="L92" s="250">
        <v>73115</v>
      </c>
      <c r="M92" s="120">
        <v>0</v>
      </c>
      <c r="N92" s="120">
        <v>0</v>
      </c>
      <c r="O92" s="235">
        <f t="shared" si="1"/>
        <v>353030</v>
      </c>
      <c r="P92" s="253">
        <f t="shared" si="0"/>
        <v>1.6636009687460918</v>
      </c>
    </row>
    <row r="93" spans="1:16" s="66" customFormat="1" ht="12.75">
      <c r="A93" s="213"/>
      <c r="B93" s="235" t="s">
        <v>493</v>
      </c>
      <c r="C93" s="235">
        <v>14625</v>
      </c>
      <c r="D93" s="120">
        <v>0</v>
      </c>
      <c r="E93" s="120">
        <v>0</v>
      </c>
      <c r="F93" s="120" t="s">
        <v>398</v>
      </c>
      <c r="G93" s="120">
        <v>0</v>
      </c>
      <c r="H93" s="120">
        <v>0</v>
      </c>
      <c r="I93" s="120">
        <v>0</v>
      </c>
      <c r="J93" s="120">
        <v>0</v>
      </c>
      <c r="K93" s="250">
        <v>159920</v>
      </c>
      <c r="L93" s="250">
        <v>34016</v>
      </c>
      <c r="M93" s="120">
        <v>0</v>
      </c>
      <c r="N93" s="120">
        <v>0</v>
      </c>
      <c r="O93" s="235">
        <f t="shared" si="1"/>
        <v>125904</v>
      </c>
      <c r="P93" s="253">
        <f t="shared" si="0"/>
        <v>0.5933037316064016</v>
      </c>
    </row>
    <row r="94" spans="1:16" s="66" customFormat="1" ht="12.75">
      <c r="A94" s="213"/>
      <c r="B94" s="235" t="s">
        <v>494</v>
      </c>
      <c r="C94" s="235">
        <v>883</v>
      </c>
      <c r="D94" s="120">
        <v>0</v>
      </c>
      <c r="E94" s="120">
        <v>0</v>
      </c>
      <c r="F94" s="120" t="s">
        <v>398</v>
      </c>
      <c r="G94" s="120">
        <v>0</v>
      </c>
      <c r="H94" s="120">
        <v>0</v>
      </c>
      <c r="I94" s="120">
        <v>0</v>
      </c>
      <c r="J94" s="120">
        <v>0</v>
      </c>
      <c r="K94" s="250">
        <v>204326</v>
      </c>
      <c r="L94" s="250">
        <v>83355</v>
      </c>
      <c r="M94" s="120">
        <v>0</v>
      </c>
      <c r="N94" s="120">
        <v>0</v>
      </c>
      <c r="O94" s="235">
        <f t="shared" si="1"/>
        <v>120971</v>
      </c>
      <c r="P94" s="253">
        <f t="shared" si="0"/>
        <v>0.5700577083822436</v>
      </c>
    </row>
    <row r="95" spans="1:16" s="66" customFormat="1" ht="12.75">
      <c r="A95" s="213"/>
      <c r="B95" s="235" t="s">
        <v>436</v>
      </c>
      <c r="C95" s="235">
        <v>31300</v>
      </c>
      <c r="D95" s="120">
        <v>0</v>
      </c>
      <c r="E95" s="120">
        <v>0</v>
      </c>
      <c r="F95" s="120" t="s">
        <v>398</v>
      </c>
      <c r="G95" s="120">
        <v>0</v>
      </c>
      <c r="H95" s="120">
        <v>0</v>
      </c>
      <c r="I95" s="120">
        <v>0</v>
      </c>
      <c r="J95" s="120">
        <v>0</v>
      </c>
      <c r="K95" s="250">
        <v>270076</v>
      </c>
      <c r="L95" s="250">
        <v>31570</v>
      </c>
      <c r="M95" s="120">
        <v>0</v>
      </c>
      <c r="N95" s="120">
        <v>0</v>
      </c>
      <c r="O95" s="235">
        <f t="shared" si="1"/>
        <v>238506</v>
      </c>
      <c r="P95" s="253">
        <f t="shared" si="0"/>
        <v>1.1239237816949137</v>
      </c>
    </row>
    <row r="96" spans="1:16" s="66" customFormat="1" ht="12.75">
      <c r="A96" s="213"/>
      <c r="B96" s="235" t="s">
        <v>431</v>
      </c>
      <c r="C96" s="235">
        <v>15000</v>
      </c>
      <c r="D96" s="120">
        <v>0</v>
      </c>
      <c r="E96" s="120">
        <v>0</v>
      </c>
      <c r="F96" s="120" t="s">
        <v>398</v>
      </c>
      <c r="G96" s="120">
        <v>0</v>
      </c>
      <c r="H96" s="120">
        <v>0</v>
      </c>
      <c r="I96" s="120">
        <v>0</v>
      </c>
      <c r="J96" s="120">
        <v>0</v>
      </c>
      <c r="K96" s="250">
        <v>384629</v>
      </c>
      <c r="L96" s="250">
        <v>151979</v>
      </c>
      <c r="M96" s="120">
        <v>0</v>
      </c>
      <c r="N96" s="120">
        <v>0</v>
      </c>
      <c r="O96" s="235">
        <f t="shared" si="1"/>
        <v>232650</v>
      </c>
      <c r="P96" s="253">
        <f t="shared" si="0"/>
        <v>1.096328259294616</v>
      </c>
    </row>
    <row r="97" spans="1:16" s="66" customFormat="1" ht="12.75">
      <c r="A97" s="213"/>
      <c r="B97" s="235" t="s">
        <v>501</v>
      </c>
      <c r="C97" s="235">
        <v>1250</v>
      </c>
      <c r="D97" s="120">
        <v>0</v>
      </c>
      <c r="E97" s="120">
        <v>0</v>
      </c>
      <c r="F97" s="120" t="s">
        <v>398</v>
      </c>
      <c r="G97" s="120">
        <v>0</v>
      </c>
      <c r="H97" s="120">
        <v>0</v>
      </c>
      <c r="I97" s="120">
        <v>0</v>
      </c>
      <c r="J97" s="120">
        <v>0</v>
      </c>
      <c r="K97" s="250">
        <v>144542</v>
      </c>
      <c r="L97" s="250">
        <v>32055</v>
      </c>
      <c r="M97" s="120">
        <v>0</v>
      </c>
      <c r="N97" s="120">
        <v>0</v>
      </c>
      <c r="O97" s="235">
        <f t="shared" si="1"/>
        <v>112487</v>
      </c>
      <c r="P97" s="253">
        <f t="shared" si="0"/>
        <v>0.5300781298227958</v>
      </c>
    </row>
    <row r="98" spans="1:16" s="66" customFormat="1" ht="12.75">
      <c r="A98" s="213"/>
      <c r="B98" s="235" t="s">
        <v>503</v>
      </c>
      <c r="C98" s="235">
        <v>7593</v>
      </c>
      <c r="D98" s="120">
        <v>0</v>
      </c>
      <c r="E98" s="120">
        <v>0</v>
      </c>
      <c r="F98" s="120" t="s">
        <v>398</v>
      </c>
      <c r="G98" s="120">
        <v>0</v>
      </c>
      <c r="H98" s="120">
        <v>0</v>
      </c>
      <c r="I98" s="120">
        <v>0</v>
      </c>
      <c r="J98" s="120">
        <v>0</v>
      </c>
      <c r="K98" s="250">
        <v>111285</v>
      </c>
      <c r="L98" s="250">
        <v>12121</v>
      </c>
      <c r="M98" s="120">
        <v>0</v>
      </c>
      <c r="N98" s="120">
        <v>0</v>
      </c>
      <c r="O98" s="235">
        <f t="shared" si="1"/>
        <v>99164</v>
      </c>
      <c r="P98" s="253">
        <f t="shared" si="0"/>
        <v>0.46729548895203643</v>
      </c>
    </row>
    <row r="99" spans="1:16" s="66" customFormat="1" ht="12.75">
      <c r="A99" s="213"/>
      <c r="B99" s="235" t="s">
        <v>502</v>
      </c>
      <c r="C99" s="235">
        <v>875</v>
      </c>
      <c r="D99" s="120">
        <v>0</v>
      </c>
      <c r="E99" s="120">
        <v>0</v>
      </c>
      <c r="F99" s="120" t="s">
        <v>398</v>
      </c>
      <c r="G99" s="120">
        <v>0</v>
      </c>
      <c r="H99" s="120">
        <v>0</v>
      </c>
      <c r="I99" s="120">
        <v>0</v>
      </c>
      <c r="J99" s="120">
        <v>0</v>
      </c>
      <c r="K99" s="250">
        <v>344143</v>
      </c>
      <c r="L99" s="250">
        <v>72858</v>
      </c>
      <c r="M99" s="120">
        <v>0</v>
      </c>
      <c r="N99" s="120">
        <v>0</v>
      </c>
      <c r="O99" s="235">
        <f t="shared" si="1"/>
        <v>271285</v>
      </c>
      <c r="P99" s="253">
        <f t="shared" si="0"/>
        <v>1.2783899068245856</v>
      </c>
    </row>
    <row r="100" spans="1:16" s="66" customFormat="1" ht="12.75">
      <c r="A100" s="213"/>
      <c r="B100" s="235" t="s">
        <v>427</v>
      </c>
      <c r="C100" s="235">
        <v>20606</v>
      </c>
      <c r="D100" s="120">
        <v>0</v>
      </c>
      <c r="E100" s="120">
        <v>0</v>
      </c>
      <c r="F100" s="120" t="s">
        <v>398</v>
      </c>
      <c r="G100" s="120">
        <v>0</v>
      </c>
      <c r="H100" s="120">
        <v>0</v>
      </c>
      <c r="I100" s="120">
        <v>0</v>
      </c>
      <c r="J100" s="120">
        <v>81700</v>
      </c>
      <c r="K100" s="250">
        <v>320398</v>
      </c>
      <c r="L100" s="250">
        <v>127183</v>
      </c>
      <c r="M100" s="120">
        <v>0</v>
      </c>
      <c r="N100" s="120">
        <v>0</v>
      </c>
      <c r="O100" s="235">
        <f t="shared" si="1"/>
        <v>274915</v>
      </c>
      <c r="P100" s="253">
        <f t="shared" si="0"/>
        <v>1.295495737820672</v>
      </c>
    </row>
    <row r="101" spans="1:16" s="66" customFormat="1" ht="12.75">
      <c r="A101" s="213"/>
      <c r="B101" s="235" t="s">
        <v>504</v>
      </c>
      <c r="C101" s="264">
        <v>98289.7582</v>
      </c>
      <c r="D101" s="120">
        <v>0</v>
      </c>
      <c r="E101" s="120">
        <v>0</v>
      </c>
      <c r="F101" s="120" t="s">
        <v>397</v>
      </c>
      <c r="G101" s="120">
        <v>0</v>
      </c>
      <c r="H101" s="120">
        <v>0</v>
      </c>
      <c r="I101" s="120">
        <v>0</v>
      </c>
      <c r="J101" s="120">
        <v>0</v>
      </c>
      <c r="K101" s="250">
        <v>147502</v>
      </c>
      <c r="L101" s="250">
        <v>24473</v>
      </c>
      <c r="M101" s="120">
        <v>0</v>
      </c>
      <c r="N101" s="120">
        <v>0</v>
      </c>
      <c r="O101" s="235">
        <f t="shared" si="1"/>
        <v>123029</v>
      </c>
      <c r="P101" s="253">
        <f t="shared" si="0"/>
        <v>0.5797557249634958</v>
      </c>
    </row>
    <row r="102" spans="1:16" s="66" customFormat="1" ht="12.75">
      <c r="A102" s="213"/>
      <c r="B102" s="235" t="s">
        <v>505</v>
      </c>
      <c r="C102" s="264">
        <v>8496.0088</v>
      </c>
      <c r="D102" s="120">
        <v>0</v>
      </c>
      <c r="E102" s="120">
        <v>0</v>
      </c>
      <c r="F102" s="120" t="s">
        <v>397</v>
      </c>
      <c r="G102" s="120">
        <v>0</v>
      </c>
      <c r="H102" s="120">
        <v>0</v>
      </c>
      <c r="I102" s="120">
        <v>0</v>
      </c>
      <c r="J102" s="120">
        <v>0</v>
      </c>
      <c r="K102" s="250">
        <v>131570</v>
      </c>
      <c r="L102" s="250">
        <v>15601</v>
      </c>
      <c r="M102" s="120">
        <v>0</v>
      </c>
      <c r="N102" s="120">
        <v>0</v>
      </c>
      <c r="O102" s="235">
        <f t="shared" si="1"/>
        <v>115969</v>
      </c>
      <c r="P102" s="253">
        <f t="shared" si="0"/>
        <v>0.5464865329986559</v>
      </c>
    </row>
    <row r="103" spans="1:16" s="66" customFormat="1" ht="12.75">
      <c r="A103" s="213"/>
      <c r="B103" s="235" t="s">
        <v>506</v>
      </c>
      <c r="C103" s="264">
        <v>19133</v>
      </c>
      <c r="D103" s="120">
        <v>0</v>
      </c>
      <c r="E103" s="120">
        <v>0</v>
      </c>
      <c r="F103" s="120" t="s">
        <v>397</v>
      </c>
      <c r="G103" s="120">
        <v>0</v>
      </c>
      <c r="H103" s="120">
        <v>0</v>
      </c>
      <c r="I103" s="120">
        <v>0</v>
      </c>
      <c r="J103" s="120">
        <v>0</v>
      </c>
      <c r="K103" s="250">
        <v>282170</v>
      </c>
      <c r="L103" s="250">
        <v>53031</v>
      </c>
      <c r="M103" s="120">
        <v>0</v>
      </c>
      <c r="N103" s="120">
        <v>0</v>
      </c>
      <c r="O103" s="235">
        <f t="shared" si="1"/>
        <v>229139</v>
      </c>
      <c r="P103" s="253">
        <f t="shared" si="0"/>
        <v>1.0797831979647925</v>
      </c>
    </row>
    <row r="104" spans="1:16" s="66" customFormat="1" ht="12.75">
      <c r="A104" s="213"/>
      <c r="B104" s="235" t="s">
        <v>507</v>
      </c>
      <c r="C104" s="264">
        <v>3723.8044</v>
      </c>
      <c r="D104" s="120">
        <v>0</v>
      </c>
      <c r="E104" s="120">
        <v>0</v>
      </c>
      <c r="F104" s="120" t="s">
        <v>397</v>
      </c>
      <c r="G104" s="120">
        <v>0</v>
      </c>
      <c r="H104" s="120">
        <v>0</v>
      </c>
      <c r="I104" s="120">
        <v>0</v>
      </c>
      <c r="J104" s="120">
        <v>0</v>
      </c>
      <c r="K104" s="250">
        <v>638633</v>
      </c>
      <c r="L104" s="250">
        <v>102101</v>
      </c>
      <c r="M104" s="120">
        <v>0</v>
      </c>
      <c r="N104" s="120">
        <v>0</v>
      </c>
      <c r="O104" s="235">
        <f t="shared" si="1"/>
        <v>536532</v>
      </c>
      <c r="P104" s="253">
        <f t="shared" si="0"/>
        <v>2.528326643524001</v>
      </c>
    </row>
    <row r="105" spans="1:16" s="66" customFormat="1" ht="12.75">
      <c r="A105" s="213"/>
      <c r="B105" s="235" t="s">
        <v>508</v>
      </c>
      <c r="C105" s="264">
        <v>10000</v>
      </c>
      <c r="D105" s="120">
        <v>0</v>
      </c>
      <c r="E105" s="120">
        <v>0</v>
      </c>
      <c r="F105" s="120" t="s">
        <v>397</v>
      </c>
      <c r="G105" s="120">
        <v>0</v>
      </c>
      <c r="H105" s="120">
        <v>0</v>
      </c>
      <c r="I105" s="120">
        <v>0</v>
      </c>
      <c r="J105" s="120">
        <v>0</v>
      </c>
      <c r="K105" s="250">
        <v>105615</v>
      </c>
      <c r="L105" s="250">
        <v>6739</v>
      </c>
      <c r="M105" s="120">
        <v>0</v>
      </c>
      <c r="N105" s="120">
        <v>0</v>
      </c>
      <c r="O105" s="235">
        <f t="shared" si="1"/>
        <v>98876</v>
      </c>
      <c r="P105" s="253">
        <f t="shared" si="0"/>
        <v>0.4659383321126776</v>
      </c>
    </row>
    <row r="106" spans="1:16" s="66" customFormat="1" ht="12.75">
      <c r="A106" s="213"/>
      <c r="B106" s="235" t="s">
        <v>509</v>
      </c>
      <c r="C106" s="264">
        <v>41216.7175</v>
      </c>
      <c r="D106" s="120">
        <v>0</v>
      </c>
      <c r="E106" s="120">
        <v>0</v>
      </c>
      <c r="F106" s="120" t="s">
        <v>397</v>
      </c>
      <c r="G106" s="120">
        <v>0</v>
      </c>
      <c r="H106" s="120">
        <v>0</v>
      </c>
      <c r="I106" s="120">
        <v>0</v>
      </c>
      <c r="J106" s="120">
        <v>0</v>
      </c>
      <c r="K106" s="250">
        <v>51908</v>
      </c>
      <c r="L106" s="250">
        <v>2477</v>
      </c>
      <c r="M106" s="120">
        <v>0</v>
      </c>
      <c r="N106" s="120">
        <v>0</v>
      </c>
      <c r="O106" s="235">
        <f t="shared" si="1"/>
        <v>49431</v>
      </c>
      <c r="P106" s="253">
        <f t="shared" si="0"/>
        <v>0.23293617960538213</v>
      </c>
    </row>
    <row r="107" spans="1:16" s="66" customFormat="1" ht="12.75">
      <c r="A107" s="213"/>
      <c r="B107" s="235" t="s">
        <v>510</v>
      </c>
      <c r="C107" s="264">
        <v>16845.9355</v>
      </c>
      <c r="D107" s="120">
        <v>0</v>
      </c>
      <c r="E107" s="120">
        <v>0</v>
      </c>
      <c r="F107" s="120" t="s">
        <v>397</v>
      </c>
      <c r="G107" s="120">
        <v>0</v>
      </c>
      <c r="H107" s="120">
        <v>0</v>
      </c>
      <c r="I107" s="120">
        <v>0</v>
      </c>
      <c r="J107" s="120">
        <v>0</v>
      </c>
      <c r="K107" s="250">
        <v>420692</v>
      </c>
      <c r="L107" s="250">
        <v>223310</v>
      </c>
      <c r="M107" s="120">
        <v>0</v>
      </c>
      <c r="N107" s="120">
        <v>0</v>
      </c>
      <c r="O107" s="235">
        <f t="shared" si="1"/>
        <v>197382</v>
      </c>
      <c r="P107" s="253">
        <f t="shared" si="0"/>
        <v>0.9301330946747899</v>
      </c>
    </row>
    <row r="108" spans="1:16" s="66" customFormat="1" ht="12.75">
      <c r="A108" s="213"/>
      <c r="B108" s="235" t="s">
        <v>428</v>
      </c>
      <c r="C108" s="264">
        <v>8520.0647</v>
      </c>
      <c r="D108" s="120">
        <v>0</v>
      </c>
      <c r="E108" s="120">
        <v>0</v>
      </c>
      <c r="F108" s="120" t="s">
        <v>397</v>
      </c>
      <c r="G108" s="120">
        <v>0</v>
      </c>
      <c r="H108" s="120">
        <v>0</v>
      </c>
      <c r="I108" s="120">
        <v>0</v>
      </c>
      <c r="J108" s="120">
        <v>103748</v>
      </c>
      <c r="K108" s="250">
        <v>130880</v>
      </c>
      <c r="L108" s="250">
        <v>51948</v>
      </c>
      <c r="M108" s="120">
        <v>0</v>
      </c>
      <c r="N108" s="120">
        <v>0</v>
      </c>
      <c r="O108" s="235">
        <f t="shared" si="1"/>
        <v>182680</v>
      </c>
      <c r="P108" s="253">
        <f t="shared" si="0"/>
        <v>0.8608521229655725</v>
      </c>
    </row>
    <row r="109" spans="1:16" s="66" customFormat="1" ht="12.75">
      <c r="A109" s="213"/>
      <c r="B109" s="235" t="s">
        <v>429</v>
      </c>
      <c r="C109" s="264">
        <v>8532.7872</v>
      </c>
      <c r="D109" s="120">
        <v>0</v>
      </c>
      <c r="E109" s="120">
        <v>0</v>
      </c>
      <c r="F109" s="120" t="s">
        <v>397</v>
      </c>
      <c r="G109" s="120">
        <v>0</v>
      </c>
      <c r="H109" s="120">
        <v>0</v>
      </c>
      <c r="I109" s="120">
        <v>0</v>
      </c>
      <c r="J109" s="120">
        <v>98325</v>
      </c>
      <c r="K109" s="250">
        <v>72358</v>
      </c>
      <c r="L109" s="250">
        <v>24283</v>
      </c>
      <c r="M109" s="120">
        <v>0</v>
      </c>
      <c r="N109" s="120">
        <v>0</v>
      </c>
      <c r="O109" s="235">
        <f t="shared" si="1"/>
        <v>146400</v>
      </c>
      <c r="P109" s="253">
        <f t="shared" si="0"/>
        <v>0.6898880600074436</v>
      </c>
    </row>
    <row r="110" spans="1:16" s="66" customFormat="1" ht="12.75">
      <c r="A110" s="213"/>
      <c r="B110" s="235" t="s">
        <v>430</v>
      </c>
      <c r="C110" s="264">
        <v>111600.7784</v>
      </c>
      <c r="D110" s="120">
        <v>0</v>
      </c>
      <c r="E110" s="120">
        <v>0</v>
      </c>
      <c r="F110" s="120" t="s">
        <v>397</v>
      </c>
      <c r="G110" s="120">
        <v>0</v>
      </c>
      <c r="H110" s="120">
        <v>0</v>
      </c>
      <c r="I110" s="120">
        <v>0</v>
      </c>
      <c r="J110" s="120">
        <v>58212</v>
      </c>
      <c r="K110" s="250">
        <v>317905</v>
      </c>
      <c r="L110" s="250">
        <v>75386</v>
      </c>
      <c r="M110" s="120">
        <v>0</v>
      </c>
      <c r="N110" s="120">
        <v>0</v>
      </c>
      <c r="O110" s="235">
        <f t="shared" si="1"/>
        <v>300731</v>
      </c>
      <c r="P110" s="253">
        <f t="shared" si="0"/>
        <v>1.4171497689487604</v>
      </c>
    </row>
    <row r="111" spans="1:16" s="66" customFormat="1" ht="25.5">
      <c r="A111" s="130" t="s">
        <v>222</v>
      </c>
      <c r="B111" s="120"/>
      <c r="C111" s="120">
        <f>SUM(C62:C110)</f>
        <v>1044857.8547</v>
      </c>
      <c r="D111" s="120"/>
      <c r="E111" s="120"/>
      <c r="F111" s="120"/>
      <c r="G111" s="120"/>
      <c r="H111" s="120"/>
      <c r="I111" s="120"/>
      <c r="J111" s="120">
        <f aca="true" t="shared" si="2" ref="J111:O111">SUM(J62:J110)</f>
        <v>3502134</v>
      </c>
      <c r="K111" s="120">
        <f t="shared" si="2"/>
        <v>24918056</v>
      </c>
      <c r="L111" s="120">
        <f t="shared" si="2"/>
        <v>16642804</v>
      </c>
      <c r="M111" s="120">
        <f t="shared" si="2"/>
        <v>117382</v>
      </c>
      <c r="N111" s="120">
        <f t="shared" si="2"/>
        <v>0</v>
      </c>
      <c r="O111" s="120">
        <f t="shared" si="2"/>
        <v>11894768</v>
      </c>
      <c r="P111" s="253">
        <f t="shared" si="0"/>
        <v>56.05231161037308</v>
      </c>
    </row>
    <row r="112" spans="1:16" s="24" customFormat="1" ht="29.25" customHeight="1">
      <c r="A112" s="100" t="s">
        <v>306</v>
      </c>
      <c r="B112" s="100"/>
      <c r="C112" s="100" t="s">
        <v>161</v>
      </c>
      <c r="D112" s="100" t="s">
        <v>161</v>
      </c>
      <c r="E112" s="100"/>
      <c r="F112" s="100" t="s">
        <v>161</v>
      </c>
      <c r="G112" s="100"/>
      <c r="H112" s="100"/>
      <c r="I112" s="100"/>
      <c r="J112" s="100" t="s">
        <v>161</v>
      </c>
      <c r="K112" s="100" t="s">
        <v>161</v>
      </c>
      <c r="L112" s="100"/>
      <c r="M112" s="100"/>
      <c r="N112" s="100" t="s">
        <v>161</v>
      </c>
      <c r="O112" s="100" t="s">
        <v>161</v>
      </c>
      <c r="P112" s="253"/>
    </row>
    <row r="113" spans="1:16" s="24" customFormat="1" ht="15" customHeight="1">
      <c r="A113" s="100" t="s">
        <v>307</v>
      </c>
      <c r="B113" s="100"/>
      <c r="C113" s="100" t="s">
        <v>161</v>
      </c>
      <c r="D113" s="100" t="s">
        <v>161</v>
      </c>
      <c r="E113" s="100"/>
      <c r="F113" s="100" t="s">
        <v>161</v>
      </c>
      <c r="G113" s="100"/>
      <c r="H113" s="100"/>
      <c r="I113" s="100"/>
      <c r="J113" s="100" t="s">
        <v>161</v>
      </c>
      <c r="K113" s="100" t="s">
        <v>161</v>
      </c>
      <c r="L113" s="100"/>
      <c r="M113" s="100"/>
      <c r="N113" s="100" t="s">
        <v>161</v>
      </c>
      <c r="O113" s="100" t="s">
        <v>161</v>
      </c>
      <c r="P113" s="253"/>
    </row>
    <row r="114" spans="1:16" s="66" customFormat="1" ht="18.75" customHeight="1">
      <c r="A114" s="100" t="s">
        <v>199</v>
      </c>
      <c r="P114" s="253"/>
    </row>
    <row r="115" spans="1:16" s="66" customFormat="1" ht="12.75" customHeight="1">
      <c r="A115" s="100"/>
      <c r="B115" s="235" t="s">
        <v>411</v>
      </c>
      <c r="C115" s="235">
        <v>50</v>
      </c>
      <c r="D115" s="120">
        <v>0</v>
      </c>
      <c r="E115" s="120">
        <v>0</v>
      </c>
      <c r="F115" s="120" t="s">
        <v>398</v>
      </c>
      <c r="G115" s="120">
        <v>0</v>
      </c>
      <c r="H115" s="120">
        <v>0</v>
      </c>
      <c r="I115" s="120">
        <v>0</v>
      </c>
      <c r="J115" s="120">
        <v>103562</v>
      </c>
      <c r="K115" s="120">
        <v>10051</v>
      </c>
      <c r="L115" s="120">
        <v>10474</v>
      </c>
      <c r="M115" s="120">
        <v>0</v>
      </c>
      <c r="N115" s="120">
        <v>0</v>
      </c>
      <c r="O115" s="240">
        <f>J115+K115+M115-L115-N115</f>
        <v>103139</v>
      </c>
      <c r="P115" s="253">
        <f t="shared" si="0"/>
        <v>0.4860270807452714</v>
      </c>
    </row>
    <row r="116" spans="1:16" s="66" customFormat="1" ht="12.75" customHeight="1">
      <c r="A116" s="100"/>
      <c r="B116" s="235" t="s">
        <v>421</v>
      </c>
      <c r="C116" s="235">
        <v>200</v>
      </c>
      <c r="D116" s="120">
        <v>0</v>
      </c>
      <c r="E116" s="120">
        <v>0</v>
      </c>
      <c r="F116" s="120" t="s">
        <v>397</v>
      </c>
      <c r="G116" s="120">
        <v>0</v>
      </c>
      <c r="H116" s="120">
        <v>0</v>
      </c>
      <c r="I116" s="120">
        <v>0</v>
      </c>
      <c r="J116" s="120">
        <v>200281</v>
      </c>
      <c r="K116" s="235">
        <v>24489</v>
      </c>
      <c r="L116" s="120">
        <v>18002</v>
      </c>
      <c r="M116" s="120">
        <v>8858</v>
      </c>
      <c r="N116" s="120">
        <v>15410</v>
      </c>
      <c r="O116" s="240">
        <f>J116+K116+M116-L116-N116</f>
        <v>200216</v>
      </c>
      <c r="P116" s="253">
        <f t="shared" si="0"/>
        <v>0.9434878949620924</v>
      </c>
    </row>
    <row r="117" spans="1:16" s="66" customFormat="1" ht="12.75" customHeight="1">
      <c r="A117" s="100"/>
      <c r="B117" s="235" t="s">
        <v>400</v>
      </c>
      <c r="C117" s="235">
        <v>1650</v>
      </c>
      <c r="D117" s="120">
        <v>0</v>
      </c>
      <c r="E117" s="120">
        <v>0</v>
      </c>
      <c r="F117" s="120" t="s">
        <v>398</v>
      </c>
      <c r="G117" s="120">
        <v>0</v>
      </c>
      <c r="H117" s="120">
        <v>0</v>
      </c>
      <c r="I117" s="120">
        <v>0</v>
      </c>
      <c r="J117" s="120">
        <v>123121</v>
      </c>
      <c r="K117" s="235">
        <v>65485</v>
      </c>
      <c r="L117" s="235">
        <v>17638</v>
      </c>
      <c r="M117" s="120">
        <v>0</v>
      </c>
      <c r="N117" s="120">
        <v>0</v>
      </c>
      <c r="O117" s="235">
        <f>J117+K117-L117+M117-N117</f>
        <v>170968</v>
      </c>
      <c r="P117" s="253">
        <f t="shared" si="0"/>
        <v>0.805661078164977</v>
      </c>
    </row>
    <row r="118" spans="1:16" s="66" customFormat="1" ht="12" customHeight="1">
      <c r="A118" s="100"/>
      <c r="B118" s="235" t="s">
        <v>426</v>
      </c>
      <c r="C118" s="235">
        <v>200</v>
      </c>
      <c r="D118" s="120">
        <v>0</v>
      </c>
      <c r="E118" s="120">
        <v>0</v>
      </c>
      <c r="F118" s="120" t="s">
        <v>398</v>
      </c>
      <c r="G118" s="120">
        <v>0</v>
      </c>
      <c r="H118" s="120">
        <v>0</v>
      </c>
      <c r="I118" s="120">
        <v>0</v>
      </c>
      <c r="J118" s="120">
        <v>98318</v>
      </c>
      <c r="K118" s="120">
        <v>360765</v>
      </c>
      <c r="L118" s="120">
        <v>45334</v>
      </c>
      <c r="M118" s="120">
        <v>0</v>
      </c>
      <c r="N118" s="120">
        <v>0</v>
      </c>
      <c r="O118" s="235">
        <f>J118+K118-L118+M118-N118</f>
        <v>413749</v>
      </c>
      <c r="P118" s="253">
        <f t="shared" si="0"/>
        <v>1.9497301566941243</v>
      </c>
    </row>
    <row r="119" spans="1:16" s="66" customFormat="1" ht="12" customHeight="1">
      <c r="A119" s="100"/>
      <c r="B119" s="235" t="s">
        <v>412</v>
      </c>
      <c r="C119" s="235">
        <v>100</v>
      </c>
      <c r="D119" s="120">
        <v>0</v>
      </c>
      <c r="E119" s="120">
        <v>0</v>
      </c>
      <c r="F119" s="235" t="s">
        <v>397</v>
      </c>
      <c r="G119" s="120">
        <v>0</v>
      </c>
      <c r="H119" s="120">
        <v>0</v>
      </c>
      <c r="I119" s="120">
        <v>0</v>
      </c>
      <c r="J119" s="120">
        <v>106958</v>
      </c>
      <c r="K119" s="250">
        <v>15606</v>
      </c>
      <c r="L119" s="120">
        <v>18499</v>
      </c>
      <c r="M119" s="120">
        <v>0</v>
      </c>
      <c r="N119" s="120">
        <v>0</v>
      </c>
      <c r="O119" s="240">
        <f aca="true" t="shared" si="3" ref="O119:O135">J119+K119+M119-L119-N119</f>
        <v>104065</v>
      </c>
      <c r="P119" s="253">
        <f t="shared" si="0"/>
        <v>0.4903907169718212</v>
      </c>
    </row>
    <row r="120" spans="1:16" s="66" customFormat="1" ht="12" customHeight="1">
      <c r="A120" s="100"/>
      <c r="B120" s="235" t="s">
        <v>417</v>
      </c>
      <c r="C120" s="235">
        <v>0</v>
      </c>
      <c r="D120" s="120">
        <v>0</v>
      </c>
      <c r="E120" s="120">
        <v>0</v>
      </c>
      <c r="F120" s="120" t="s">
        <v>397</v>
      </c>
      <c r="G120" s="120">
        <v>0</v>
      </c>
      <c r="H120" s="120">
        <v>0</v>
      </c>
      <c r="I120" s="120">
        <v>0</v>
      </c>
      <c r="J120" s="120">
        <v>86105</v>
      </c>
      <c r="K120" s="120">
        <v>4999</v>
      </c>
      <c r="L120" s="120">
        <v>91945</v>
      </c>
      <c r="M120" s="120">
        <v>1889</v>
      </c>
      <c r="N120" s="120">
        <v>1048</v>
      </c>
      <c r="O120" s="255">
        <f t="shared" si="3"/>
        <v>0</v>
      </c>
      <c r="P120" s="253">
        <f t="shared" si="0"/>
        <v>0</v>
      </c>
    </row>
    <row r="121" spans="1:16" s="66" customFormat="1" ht="12" customHeight="1">
      <c r="A121" s="100"/>
      <c r="B121" s="240" t="s">
        <v>420</v>
      </c>
      <c r="C121" s="235">
        <v>100</v>
      </c>
      <c r="D121" s="120">
        <v>0</v>
      </c>
      <c r="E121" s="120">
        <v>0</v>
      </c>
      <c r="F121" s="120" t="s">
        <v>397</v>
      </c>
      <c r="G121" s="120">
        <v>0</v>
      </c>
      <c r="H121" s="120">
        <v>0</v>
      </c>
      <c r="I121" s="120">
        <v>0</v>
      </c>
      <c r="J121" s="120">
        <v>104755</v>
      </c>
      <c r="K121" s="120">
        <v>15403</v>
      </c>
      <c r="L121" s="120">
        <v>17631</v>
      </c>
      <c r="M121" s="120">
        <v>0</v>
      </c>
      <c r="N121" s="120">
        <v>0</v>
      </c>
      <c r="O121" s="235">
        <f t="shared" si="3"/>
        <v>102527</v>
      </c>
      <c r="P121" s="253">
        <f t="shared" si="0"/>
        <v>0.48314312246163366</v>
      </c>
    </row>
    <row r="122" spans="1:16" s="66" customFormat="1" ht="12" customHeight="1">
      <c r="A122" s="100"/>
      <c r="B122" s="240" t="s">
        <v>432</v>
      </c>
      <c r="C122" s="235">
        <v>0</v>
      </c>
      <c r="D122" s="120">
        <v>0</v>
      </c>
      <c r="E122" s="120">
        <v>0</v>
      </c>
      <c r="F122" s="120" t="s">
        <v>397</v>
      </c>
      <c r="G122" s="120">
        <v>0</v>
      </c>
      <c r="H122" s="120">
        <v>0</v>
      </c>
      <c r="I122" s="120">
        <v>0</v>
      </c>
      <c r="J122" s="120">
        <v>196534</v>
      </c>
      <c r="K122" s="120">
        <v>6427</v>
      </c>
      <c r="L122" s="120">
        <v>203078</v>
      </c>
      <c r="M122" s="120">
        <v>321</v>
      </c>
      <c r="N122" s="120">
        <v>204</v>
      </c>
      <c r="O122" s="235">
        <f t="shared" si="3"/>
        <v>0</v>
      </c>
      <c r="P122" s="253">
        <f t="shared" si="0"/>
        <v>0</v>
      </c>
    </row>
    <row r="123" spans="1:16" s="66" customFormat="1" ht="12" customHeight="1">
      <c r="A123" s="100"/>
      <c r="B123" s="240" t="s">
        <v>433</v>
      </c>
      <c r="C123" s="235">
        <v>50</v>
      </c>
      <c r="D123" s="120">
        <v>0</v>
      </c>
      <c r="E123" s="120">
        <v>0</v>
      </c>
      <c r="F123" s="120" t="s">
        <v>397</v>
      </c>
      <c r="G123" s="120">
        <v>0</v>
      </c>
      <c r="H123" s="120">
        <v>0</v>
      </c>
      <c r="I123" s="120">
        <v>0</v>
      </c>
      <c r="J123" s="120">
        <v>99800</v>
      </c>
      <c r="K123" s="120">
        <v>11962</v>
      </c>
      <c r="L123" s="120">
        <v>9778</v>
      </c>
      <c r="M123" s="120">
        <v>0</v>
      </c>
      <c r="N123" s="120">
        <v>11</v>
      </c>
      <c r="O123" s="235">
        <f t="shared" si="3"/>
        <v>101973</v>
      </c>
      <c r="P123" s="253">
        <f t="shared" si="0"/>
        <v>0.4805324804859225</v>
      </c>
    </row>
    <row r="124" spans="1:16" s="66" customFormat="1" ht="12" customHeight="1">
      <c r="A124" s="100"/>
      <c r="B124" s="240" t="s">
        <v>434</v>
      </c>
      <c r="C124" s="235">
        <v>50</v>
      </c>
      <c r="D124" s="120">
        <v>0</v>
      </c>
      <c r="E124" s="120">
        <v>0</v>
      </c>
      <c r="F124" s="120" t="s">
        <v>397</v>
      </c>
      <c r="G124" s="120">
        <v>0</v>
      </c>
      <c r="H124" s="120">
        <v>0</v>
      </c>
      <c r="I124" s="120">
        <v>0</v>
      </c>
      <c r="J124" s="120">
        <v>96938</v>
      </c>
      <c r="K124" s="120">
        <v>7998</v>
      </c>
      <c r="L124" s="120">
        <v>8063</v>
      </c>
      <c r="M124" s="120">
        <v>1281</v>
      </c>
      <c r="N124" s="120">
        <v>101</v>
      </c>
      <c r="O124" s="235">
        <f t="shared" si="3"/>
        <v>98053</v>
      </c>
      <c r="P124" s="253">
        <f t="shared" si="0"/>
        <v>0.46206006795020405</v>
      </c>
    </row>
    <row r="125" spans="1:16" s="66" customFormat="1" ht="12" customHeight="1">
      <c r="A125" s="100"/>
      <c r="B125" s="240" t="s">
        <v>512</v>
      </c>
      <c r="C125" s="235">
        <v>200</v>
      </c>
      <c r="D125" s="120">
        <v>0</v>
      </c>
      <c r="E125" s="120">
        <v>0</v>
      </c>
      <c r="F125" s="120" t="s">
        <v>397</v>
      </c>
      <c r="G125" s="120">
        <v>0</v>
      </c>
      <c r="H125" s="120">
        <v>0</v>
      </c>
      <c r="I125" s="120">
        <v>0</v>
      </c>
      <c r="J125" s="120">
        <v>0</v>
      </c>
      <c r="K125" s="120">
        <v>208941</v>
      </c>
      <c r="L125" s="120">
        <v>3632</v>
      </c>
      <c r="M125" s="120">
        <v>2862</v>
      </c>
      <c r="N125" s="120">
        <v>3693</v>
      </c>
      <c r="O125" s="235">
        <f t="shared" si="3"/>
        <v>204478</v>
      </c>
      <c r="P125" s="253">
        <f t="shared" si="0"/>
        <v>0.9635719312445495</v>
      </c>
    </row>
    <row r="126" spans="1:16" s="66" customFormat="1" ht="12" customHeight="1">
      <c r="A126" s="100"/>
      <c r="B126" s="240" t="s">
        <v>511</v>
      </c>
      <c r="C126" s="235">
        <v>150</v>
      </c>
      <c r="D126" s="120">
        <v>0</v>
      </c>
      <c r="E126" s="120">
        <v>0</v>
      </c>
      <c r="F126" s="120" t="s">
        <v>397</v>
      </c>
      <c r="G126" s="120">
        <v>0</v>
      </c>
      <c r="H126" s="120">
        <v>0</v>
      </c>
      <c r="I126" s="120">
        <v>0</v>
      </c>
      <c r="J126" s="120">
        <v>0</v>
      </c>
      <c r="K126" s="120">
        <v>339593</v>
      </c>
      <c r="L126" s="120">
        <v>36245</v>
      </c>
      <c r="M126" s="120">
        <v>0</v>
      </c>
      <c r="N126" s="120">
        <v>0</v>
      </c>
      <c r="O126" s="235">
        <f t="shared" si="3"/>
        <v>303348</v>
      </c>
      <c r="P126" s="253">
        <f t="shared" si="0"/>
        <v>1.4294819892564072</v>
      </c>
    </row>
    <row r="127" spans="1:16" s="66" customFormat="1" ht="12" customHeight="1">
      <c r="A127" s="100"/>
      <c r="B127" s="240" t="s">
        <v>513</v>
      </c>
      <c r="C127" s="235">
        <v>100</v>
      </c>
      <c r="D127" s="120">
        <v>0</v>
      </c>
      <c r="E127" s="120">
        <v>0</v>
      </c>
      <c r="F127" s="120" t="s">
        <v>397</v>
      </c>
      <c r="G127" s="120">
        <v>0</v>
      </c>
      <c r="H127" s="120">
        <v>0</v>
      </c>
      <c r="I127" s="120">
        <v>0</v>
      </c>
      <c r="J127" s="120">
        <v>0</v>
      </c>
      <c r="K127" s="120">
        <v>228345</v>
      </c>
      <c r="L127" s="120">
        <v>32490</v>
      </c>
      <c r="M127" s="120">
        <v>0</v>
      </c>
      <c r="N127" s="120">
        <v>0</v>
      </c>
      <c r="O127" s="235">
        <f t="shared" si="3"/>
        <v>195855</v>
      </c>
      <c r="P127" s="253">
        <f aca="true" t="shared" si="4" ref="P127:P135">(O127/21220834)*100</f>
        <v>0.9229373360161056</v>
      </c>
    </row>
    <row r="128" spans="1:16" s="66" customFormat="1" ht="12" customHeight="1">
      <c r="A128" s="100"/>
      <c r="B128" s="240" t="s">
        <v>514</v>
      </c>
      <c r="C128" s="235">
        <v>100</v>
      </c>
      <c r="D128" s="120">
        <v>0</v>
      </c>
      <c r="E128" s="120">
        <v>0</v>
      </c>
      <c r="F128" s="120" t="s">
        <v>397</v>
      </c>
      <c r="G128" s="120">
        <v>0</v>
      </c>
      <c r="H128" s="120">
        <v>0</v>
      </c>
      <c r="I128" s="120">
        <v>0</v>
      </c>
      <c r="J128" s="120">
        <v>0</v>
      </c>
      <c r="K128" s="120">
        <v>205389</v>
      </c>
      <c r="L128" s="120">
        <v>7173</v>
      </c>
      <c r="M128" s="120">
        <v>3710</v>
      </c>
      <c r="N128" s="120">
        <v>6551</v>
      </c>
      <c r="O128" s="235">
        <f t="shared" si="3"/>
        <v>195375</v>
      </c>
      <c r="P128" s="253">
        <f t="shared" si="4"/>
        <v>0.9206754079505075</v>
      </c>
    </row>
    <row r="129" spans="1:16" s="66" customFormat="1" ht="12" customHeight="1">
      <c r="A129" s="100"/>
      <c r="B129" s="240" t="s">
        <v>515</v>
      </c>
      <c r="C129" s="235">
        <v>100</v>
      </c>
      <c r="D129" s="120">
        <v>0</v>
      </c>
      <c r="E129" s="120">
        <v>0</v>
      </c>
      <c r="F129" s="120" t="s">
        <v>397</v>
      </c>
      <c r="G129" s="120">
        <v>0</v>
      </c>
      <c r="H129" s="120">
        <v>0</v>
      </c>
      <c r="I129" s="120">
        <v>0</v>
      </c>
      <c r="J129" s="120">
        <v>0</v>
      </c>
      <c r="K129" s="120">
        <v>202509</v>
      </c>
      <c r="L129" s="120">
        <v>0</v>
      </c>
      <c r="M129" s="120">
        <v>11</v>
      </c>
      <c r="N129" s="120">
        <v>11</v>
      </c>
      <c r="O129" s="235">
        <f t="shared" si="3"/>
        <v>202509</v>
      </c>
      <c r="P129" s="253">
        <f t="shared" si="4"/>
        <v>0.9542933138254603</v>
      </c>
    </row>
    <row r="130" spans="1:16" s="66" customFormat="1" ht="12" customHeight="1">
      <c r="A130" s="100"/>
      <c r="B130" s="240" t="s">
        <v>516</v>
      </c>
      <c r="C130" s="235">
        <v>100</v>
      </c>
      <c r="D130" s="120">
        <v>0</v>
      </c>
      <c r="E130" s="120">
        <v>0</v>
      </c>
      <c r="F130" s="120" t="s">
        <v>397</v>
      </c>
      <c r="G130" s="120">
        <v>0</v>
      </c>
      <c r="H130" s="120">
        <v>0</v>
      </c>
      <c r="I130" s="120">
        <v>0</v>
      </c>
      <c r="J130" s="120">
        <v>0</v>
      </c>
      <c r="K130" s="120">
        <v>203897</v>
      </c>
      <c r="L130" s="120">
        <v>4024</v>
      </c>
      <c r="M130" s="120">
        <v>4561</v>
      </c>
      <c r="N130" s="120">
        <v>646</v>
      </c>
      <c r="O130" s="235">
        <f t="shared" si="3"/>
        <v>203788</v>
      </c>
      <c r="P130" s="253">
        <f t="shared" si="4"/>
        <v>0.9603204096502522</v>
      </c>
    </row>
    <row r="131" spans="1:16" s="66" customFormat="1" ht="12" customHeight="1">
      <c r="A131" s="100"/>
      <c r="B131" s="240" t="s">
        <v>517</v>
      </c>
      <c r="C131" s="235">
        <v>100</v>
      </c>
      <c r="D131" s="120">
        <v>0</v>
      </c>
      <c r="E131" s="120">
        <v>0</v>
      </c>
      <c r="F131" s="120" t="s">
        <v>397</v>
      </c>
      <c r="G131" s="120">
        <v>0</v>
      </c>
      <c r="H131" s="120">
        <v>0</v>
      </c>
      <c r="I131" s="120">
        <v>0</v>
      </c>
      <c r="J131" s="120">
        <v>0</v>
      </c>
      <c r="K131" s="120">
        <v>201967</v>
      </c>
      <c r="L131" s="120">
        <v>3658</v>
      </c>
      <c r="M131" s="120">
        <v>473</v>
      </c>
      <c r="N131" s="120">
        <v>474</v>
      </c>
      <c r="O131" s="235">
        <f t="shared" si="3"/>
        <v>198308</v>
      </c>
      <c r="P131" s="253">
        <f t="shared" si="4"/>
        <v>0.9344967309013398</v>
      </c>
    </row>
    <row r="132" spans="1:16" s="66" customFormat="1" ht="12" customHeight="1">
      <c r="A132" s="100"/>
      <c r="B132" s="240" t="s">
        <v>518</v>
      </c>
      <c r="C132" s="235">
        <v>100</v>
      </c>
      <c r="D132" s="120">
        <v>0</v>
      </c>
      <c r="E132" s="120">
        <v>0</v>
      </c>
      <c r="F132" s="120" t="s">
        <v>397</v>
      </c>
      <c r="G132" s="120">
        <v>0</v>
      </c>
      <c r="H132" s="120">
        <v>0</v>
      </c>
      <c r="I132" s="120">
        <v>0</v>
      </c>
      <c r="J132" s="120">
        <v>0</v>
      </c>
      <c r="K132" s="120">
        <v>197075</v>
      </c>
      <c r="L132" s="120">
        <v>0</v>
      </c>
      <c r="M132" s="120">
        <v>376</v>
      </c>
      <c r="N132" s="120">
        <v>1156</v>
      </c>
      <c r="O132" s="235">
        <f t="shared" si="3"/>
        <v>196295</v>
      </c>
      <c r="P132" s="253">
        <f t="shared" si="4"/>
        <v>0.9250107700762374</v>
      </c>
    </row>
    <row r="133" spans="1:16" s="66" customFormat="1" ht="12" customHeight="1">
      <c r="A133" s="100"/>
      <c r="B133" s="240" t="s">
        <v>519</v>
      </c>
      <c r="C133" s="235">
        <v>100</v>
      </c>
      <c r="D133" s="120">
        <v>0</v>
      </c>
      <c r="E133" s="120">
        <v>0</v>
      </c>
      <c r="F133" s="120" t="s">
        <v>397</v>
      </c>
      <c r="G133" s="120">
        <v>0</v>
      </c>
      <c r="H133" s="120">
        <v>0</v>
      </c>
      <c r="I133" s="120">
        <v>0</v>
      </c>
      <c r="J133" s="120">
        <v>0</v>
      </c>
      <c r="K133" s="120">
        <v>196152</v>
      </c>
      <c r="L133" s="120">
        <v>0</v>
      </c>
      <c r="M133" s="120">
        <v>43</v>
      </c>
      <c r="N133" s="120">
        <v>1044</v>
      </c>
      <c r="O133" s="235">
        <f t="shared" si="3"/>
        <v>195151</v>
      </c>
      <c r="P133" s="253">
        <f t="shared" si="4"/>
        <v>0.9196198415198951</v>
      </c>
    </row>
    <row r="134" spans="1:16" s="66" customFormat="1" ht="12" customHeight="1">
      <c r="A134" s="100"/>
      <c r="B134" s="240" t="s">
        <v>520</v>
      </c>
      <c r="C134" s="235">
        <v>100</v>
      </c>
      <c r="D134" s="120">
        <v>0</v>
      </c>
      <c r="E134" s="120">
        <v>0</v>
      </c>
      <c r="F134" s="120" t="s">
        <v>397</v>
      </c>
      <c r="G134" s="120">
        <v>0</v>
      </c>
      <c r="H134" s="120">
        <v>0</v>
      </c>
      <c r="I134" s="120">
        <v>0</v>
      </c>
      <c r="J134" s="120">
        <v>0</v>
      </c>
      <c r="K134" s="120">
        <v>198609</v>
      </c>
      <c r="L134" s="120">
        <v>0</v>
      </c>
      <c r="M134" s="120">
        <v>68</v>
      </c>
      <c r="N134" s="120">
        <v>3</v>
      </c>
      <c r="O134" s="235">
        <f t="shared" si="3"/>
        <v>198674</v>
      </c>
      <c r="P134" s="253">
        <f t="shared" si="4"/>
        <v>0.9362214510513583</v>
      </c>
    </row>
    <row r="135" spans="1:16" s="66" customFormat="1" ht="12" customHeight="1">
      <c r="A135" s="100"/>
      <c r="B135" s="240" t="s">
        <v>435</v>
      </c>
      <c r="C135" s="235">
        <v>100</v>
      </c>
      <c r="D135" s="120">
        <v>0</v>
      </c>
      <c r="E135" s="120">
        <v>0</v>
      </c>
      <c r="F135" s="120" t="s">
        <v>397</v>
      </c>
      <c r="G135" s="120">
        <v>0</v>
      </c>
      <c r="H135" s="120">
        <v>0</v>
      </c>
      <c r="I135" s="120">
        <v>0</v>
      </c>
      <c r="J135" s="120">
        <v>195838</v>
      </c>
      <c r="K135" s="120">
        <v>19427</v>
      </c>
      <c r="L135" s="120">
        <v>19587</v>
      </c>
      <c r="M135" s="120">
        <v>2474</v>
      </c>
      <c r="N135" s="120">
        <v>842</v>
      </c>
      <c r="O135" s="235">
        <f t="shared" si="3"/>
        <v>197310</v>
      </c>
      <c r="P135" s="253">
        <f t="shared" si="4"/>
        <v>0.9297938054649503</v>
      </c>
    </row>
    <row r="136" spans="1:16" s="66" customFormat="1" ht="16.5" customHeight="1">
      <c r="A136" s="100" t="s">
        <v>200</v>
      </c>
      <c r="B136" s="10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253"/>
    </row>
    <row r="137" spans="1:16" s="66" customFormat="1" ht="9.75" customHeight="1">
      <c r="A137" s="100"/>
      <c r="B137" s="10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253"/>
    </row>
    <row r="138" spans="1:16" s="66" customFormat="1" ht="9.75" customHeight="1">
      <c r="A138" s="100"/>
      <c r="B138" s="10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253"/>
    </row>
    <row r="139" spans="1:16" s="66" customFormat="1" ht="9.75" customHeight="1">
      <c r="A139" s="100"/>
      <c r="B139" s="10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253"/>
    </row>
    <row r="140" spans="1:16" s="66" customFormat="1" ht="15.75" customHeight="1">
      <c r="A140" s="100" t="s">
        <v>201</v>
      </c>
      <c r="B140" s="10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253"/>
    </row>
    <row r="141" spans="1:16" s="66" customFormat="1" ht="12.75">
      <c r="A141" s="100"/>
      <c r="B141" s="10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253"/>
    </row>
    <row r="142" spans="1:16" s="66" customFormat="1" ht="12.75">
      <c r="A142" s="100"/>
      <c r="B142" s="10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253"/>
    </row>
    <row r="143" spans="1:16" s="66" customFormat="1" ht="14.25" customHeight="1">
      <c r="A143" s="100" t="s">
        <v>202</v>
      </c>
      <c r="B143" s="10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253"/>
    </row>
    <row r="144" spans="1:16" s="66" customFormat="1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253"/>
    </row>
    <row r="145" spans="1:16" s="66" customFormat="1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253"/>
    </row>
    <row r="146" spans="1:16" s="66" customFormat="1" ht="25.5">
      <c r="A146" s="130" t="s">
        <v>223</v>
      </c>
      <c r="B146" s="213"/>
      <c r="C146" s="120">
        <f>SUM(C115:C145)</f>
        <v>3650</v>
      </c>
      <c r="D146" s="120"/>
      <c r="E146" s="120"/>
      <c r="F146" s="120"/>
      <c r="G146" s="120"/>
      <c r="H146" s="120"/>
      <c r="I146" s="120"/>
      <c r="J146" s="120">
        <f>SUM(J115:J145)</f>
        <v>1412210</v>
      </c>
      <c r="K146" s="120">
        <f>SUM(K115:K145)</f>
        <v>2725089</v>
      </c>
      <c r="L146" s="120">
        <f>SUM(L115:L135)</f>
        <v>547251</v>
      </c>
      <c r="M146" s="120">
        <f>SUM(M115:M135)</f>
        <v>26927</v>
      </c>
      <c r="N146" s="120">
        <f>SUM(N115:N135)</f>
        <v>31194</v>
      </c>
      <c r="O146" s="120">
        <f>SUM(O115:O135)</f>
        <v>3585781</v>
      </c>
      <c r="P146" s="253">
        <f>(O146/21220834)*100</f>
        <v>16.89745558539311</v>
      </c>
    </row>
    <row r="147" spans="1:16" s="24" customFormat="1" ht="29.25" customHeight="1">
      <c r="A147" s="100" t="s">
        <v>314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253"/>
    </row>
    <row r="148" spans="1:16" s="66" customFormat="1" ht="12.75">
      <c r="A148" s="100" t="s">
        <v>203</v>
      </c>
      <c r="B148" s="10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253"/>
    </row>
    <row r="149" spans="1:16" s="66" customFormat="1" ht="12.75">
      <c r="A149" s="211"/>
      <c r="B149" s="211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253"/>
    </row>
    <row r="150" spans="1:16" s="66" customFormat="1" ht="12.75">
      <c r="A150" s="212" t="s">
        <v>308</v>
      </c>
      <c r="B150" s="10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253"/>
    </row>
    <row r="151" spans="1:16" s="66" customFormat="1" ht="12.75">
      <c r="A151" s="211"/>
      <c r="B151" s="211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253"/>
    </row>
    <row r="152" spans="1:16" s="66" customFormat="1" ht="12.75">
      <c r="A152" s="100" t="s">
        <v>20</v>
      </c>
      <c r="B152" s="10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253"/>
    </row>
    <row r="153" spans="1:16" s="66" customFormat="1" ht="13.5">
      <c r="A153" s="128"/>
      <c r="B153" s="128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253"/>
    </row>
    <row r="154" spans="1:16" s="66" customFormat="1" ht="25.5">
      <c r="A154" s="130" t="s">
        <v>311</v>
      </c>
      <c r="B154" s="128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253"/>
    </row>
    <row r="155" spans="1:16" s="24" customFormat="1" ht="25.5">
      <c r="A155" s="100" t="s">
        <v>309</v>
      </c>
      <c r="B155" s="100"/>
      <c r="C155" s="100" t="s">
        <v>161</v>
      </c>
      <c r="D155" s="100" t="s">
        <v>161</v>
      </c>
      <c r="E155" s="100"/>
      <c r="F155" s="100" t="s">
        <v>161</v>
      </c>
      <c r="G155" s="100"/>
      <c r="H155" s="100"/>
      <c r="I155" s="100"/>
      <c r="J155" s="100" t="s">
        <v>161</v>
      </c>
      <c r="K155" s="100" t="s">
        <v>161</v>
      </c>
      <c r="L155" s="100"/>
      <c r="M155" s="100"/>
      <c r="N155" s="100" t="s">
        <v>161</v>
      </c>
      <c r="O155" s="100" t="s">
        <v>161</v>
      </c>
      <c r="P155" s="253"/>
    </row>
    <row r="156" spans="1:16" s="24" customFormat="1" ht="12.75">
      <c r="A156" s="214"/>
      <c r="B156" s="235" t="s">
        <v>399</v>
      </c>
      <c r="C156" s="120">
        <v>0</v>
      </c>
      <c r="D156" s="120">
        <v>102045</v>
      </c>
      <c r="E156" s="120">
        <v>0</v>
      </c>
      <c r="F156" s="120" t="s">
        <v>397</v>
      </c>
      <c r="G156" s="120">
        <v>0</v>
      </c>
      <c r="H156" s="120">
        <v>0</v>
      </c>
      <c r="I156" s="236">
        <v>0</v>
      </c>
      <c r="J156" s="120">
        <v>105692</v>
      </c>
      <c r="K156" s="120">
        <v>6690</v>
      </c>
      <c r="L156" s="120">
        <v>7960</v>
      </c>
      <c r="M156" s="120">
        <v>0</v>
      </c>
      <c r="N156" s="120">
        <v>0</v>
      </c>
      <c r="O156" s="255">
        <f>J156+K156-L156</f>
        <v>104422</v>
      </c>
      <c r="P156" s="253">
        <f aca="true" t="shared" si="5" ref="P156:P162">(O156/21220834)*100</f>
        <v>0.49207302597060987</v>
      </c>
    </row>
    <row r="157" spans="1:16" s="24" customFormat="1" ht="12.75">
      <c r="A157" s="100"/>
      <c r="B157" s="235" t="s">
        <v>393</v>
      </c>
      <c r="C157" s="120">
        <v>0</v>
      </c>
      <c r="D157" s="120">
        <v>100000</v>
      </c>
      <c r="E157" s="120">
        <v>0</v>
      </c>
      <c r="F157" s="120" t="s">
        <v>396</v>
      </c>
      <c r="G157" s="120">
        <v>0</v>
      </c>
      <c r="H157" s="120">
        <v>0</v>
      </c>
      <c r="I157" s="236">
        <v>0</v>
      </c>
      <c r="J157" s="120">
        <v>111376</v>
      </c>
      <c r="K157" s="120">
        <v>14471</v>
      </c>
      <c r="L157" s="120">
        <v>19040</v>
      </c>
      <c r="M157" s="120">
        <v>0</v>
      </c>
      <c r="N157" s="120">
        <v>0</v>
      </c>
      <c r="O157" s="235">
        <f>J157+K157-L157</f>
        <v>106807</v>
      </c>
      <c r="P157" s="253">
        <f t="shared" si="5"/>
        <v>0.5033119810465508</v>
      </c>
    </row>
    <row r="158" spans="1:16" s="24" customFormat="1" ht="12.75">
      <c r="A158" s="100"/>
      <c r="B158" s="235" t="s">
        <v>408</v>
      </c>
      <c r="C158" s="120">
        <v>0</v>
      </c>
      <c r="D158" s="120">
        <v>400000</v>
      </c>
      <c r="E158" s="120">
        <v>0</v>
      </c>
      <c r="F158" s="120" t="s">
        <v>397</v>
      </c>
      <c r="G158" s="120">
        <v>0</v>
      </c>
      <c r="H158" s="120">
        <v>0</v>
      </c>
      <c r="I158" s="236">
        <v>0</v>
      </c>
      <c r="J158" s="120">
        <v>407097</v>
      </c>
      <c r="K158" s="250">
        <v>35854</v>
      </c>
      <c r="L158" s="120">
        <v>61480</v>
      </c>
      <c r="M158" s="120">
        <v>0</v>
      </c>
      <c r="N158" s="120">
        <v>0</v>
      </c>
      <c r="O158" s="235">
        <f>J158+K158-L158</f>
        <v>381471</v>
      </c>
      <c r="P158" s="253">
        <f t="shared" si="5"/>
        <v>1.7976249189829203</v>
      </c>
    </row>
    <row r="159" spans="1:16" s="24" customFormat="1" ht="12.75">
      <c r="A159" s="100"/>
      <c r="B159" s="235" t="s">
        <v>409</v>
      </c>
      <c r="C159" s="120">
        <v>0</v>
      </c>
      <c r="D159" s="120">
        <v>71428</v>
      </c>
      <c r="E159" s="120">
        <v>0</v>
      </c>
      <c r="F159" s="120" t="s">
        <v>397</v>
      </c>
      <c r="G159" s="120">
        <v>0</v>
      </c>
      <c r="H159" s="120">
        <v>0</v>
      </c>
      <c r="I159" s="236">
        <v>0</v>
      </c>
      <c r="J159" s="120">
        <v>161585</v>
      </c>
      <c r="K159" s="120">
        <v>17232</v>
      </c>
      <c r="L159" s="120">
        <v>25987</v>
      </c>
      <c r="M159" s="120">
        <v>0</v>
      </c>
      <c r="N159" s="120">
        <v>0</v>
      </c>
      <c r="O159" s="235">
        <f>J159+K159-L159</f>
        <v>152830</v>
      </c>
      <c r="P159" s="253">
        <f t="shared" si="5"/>
        <v>0.7201884713861859</v>
      </c>
    </row>
    <row r="160" spans="1:16" s="24" customFormat="1" ht="12.75">
      <c r="A160" s="100"/>
      <c r="B160" s="235" t="s">
        <v>394</v>
      </c>
      <c r="C160" s="120">
        <v>0</v>
      </c>
      <c r="D160" s="120">
        <v>200000</v>
      </c>
      <c r="E160" s="120">
        <v>0</v>
      </c>
      <c r="F160" s="120" t="s">
        <v>396</v>
      </c>
      <c r="G160" s="120">
        <v>0</v>
      </c>
      <c r="H160" s="120">
        <v>0</v>
      </c>
      <c r="I160" s="236">
        <v>0</v>
      </c>
      <c r="J160" s="120">
        <v>233920</v>
      </c>
      <c r="K160" s="235">
        <v>21121</v>
      </c>
      <c r="L160" s="120">
        <v>30649</v>
      </c>
      <c r="M160" s="120">
        <v>0</v>
      </c>
      <c r="N160" s="120">
        <v>0</v>
      </c>
      <c r="O160" s="235">
        <f>J160+K160-L160</f>
        <v>224392</v>
      </c>
      <c r="P160" s="253">
        <f t="shared" si="5"/>
        <v>1.0574136718660538</v>
      </c>
    </row>
    <row r="161" spans="1:16" s="24" customFormat="1" ht="25.5">
      <c r="A161" s="130" t="s">
        <v>330</v>
      </c>
      <c r="B161" s="100"/>
      <c r="C161" s="100"/>
      <c r="D161" s="100"/>
      <c r="E161" s="100"/>
      <c r="F161" s="100"/>
      <c r="G161" s="100"/>
      <c r="H161" s="100"/>
      <c r="I161" s="100"/>
      <c r="J161" s="120">
        <f aca="true" t="shared" si="6" ref="J161:O161">SUM(J156:J160)</f>
        <v>1019670</v>
      </c>
      <c r="K161" s="120">
        <f t="shared" si="6"/>
        <v>95368</v>
      </c>
      <c r="L161" s="120">
        <f t="shared" si="6"/>
        <v>145116</v>
      </c>
      <c r="M161" s="120">
        <f t="shared" si="6"/>
        <v>0</v>
      </c>
      <c r="N161" s="120">
        <f t="shared" si="6"/>
        <v>0</v>
      </c>
      <c r="O161" s="120">
        <f t="shared" si="6"/>
        <v>969922</v>
      </c>
      <c r="P161" s="253">
        <f t="shared" si="5"/>
        <v>4.570612069252321</v>
      </c>
    </row>
    <row r="162" spans="1:16" s="24" customFormat="1" ht="12.75">
      <c r="A162" s="35" t="s">
        <v>240</v>
      </c>
      <c r="B162" s="100"/>
      <c r="C162" s="100" t="s">
        <v>161</v>
      </c>
      <c r="D162" s="120">
        <f>SUM(D156:D161)</f>
        <v>873473</v>
      </c>
      <c r="E162" s="100"/>
      <c r="F162" s="100" t="s">
        <v>161</v>
      </c>
      <c r="G162" s="100"/>
      <c r="H162" s="100"/>
      <c r="I162" s="100"/>
      <c r="J162" s="120">
        <f aca="true" t="shared" si="7" ref="J162:O162">J161+J146+J111</f>
        <v>5934014</v>
      </c>
      <c r="K162" s="120">
        <f t="shared" si="7"/>
        <v>27738513</v>
      </c>
      <c r="L162" s="120">
        <f t="shared" si="7"/>
        <v>17335171</v>
      </c>
      <c r="M162" s="120">
        <f t="shared" si="7"/>
        <v>144309</v>
      </c>
      <c r="N162" s="120">
        <f t="shared" si="7"/>
        <v>31194</v>
      </c>
      <c r="O162" s="120">
        <f t="shared" si="7"/>
        <v>16450471</v>
      </c>
      <c r="P162" s="253">
        <f t="shared" si="5"/>
        <v>77.52037926501852</v>
      </c>
    </row>
    <row r="163" spans="1:16" s="24" customFormat="1" ht="38.25" customHeight="1">
      <c r="A163" s="83" t="s">
        <v>310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253"/>
    </row>
    <row r="164" spans="1:16" s="24" customFormat="1" ht="15" customHeight="1">
      <c r="A164" s="100" t="s">
        <v>381</v>
      </c>
      <c r="B164" s="100"/>
      <c r="C164" s="100" t="s">
        <v>161</v>
      </c>
      <c r="D164" s="100" t="s">
        <v>161</v>
      </c>
      <c r="E164" s="100"/>
      <c r="F164" s="100" t="s">
        <v>161</v>
      </c>
      <c r="G164" s="100"/>
      <c r="H164" s="100"/>
      <c r="I164" s="100"/>
      <c r="J164" s="100" t="s">
        <v>161</v>
      </c>
      <c r="K164" s="100" t="s">
        <v>161</v>
      </c>
      <c r="L164" s="100"/>
      <c r="M164" s="100"/>
      <c r="N164" s="100" t="s">
        <v>161</v>
      </c>
      <c r="O164" s="100" t="s">
        <v>161</v>
      </c>
      <c r="P164" s="253"/>
    </row>
    <row r="165" spans="1:16" s="66" customFormat="1" ht="12.75">
      <c r="A165" s="213"/>
      <c r="B165" s="213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253"/>
    </row>
    <row r="166" spans="1:16" s="66" customFormat="1" ht="12.75">
      <c r="A166" s="213"/>
      <c r="B166" s="213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253"/>
    </row>
    <row r="167" spans="1:16" s="66" customFormat="1" ht="12.75">
      <c r="A167" s="213"/>
      <c r="B167" s="213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253"/>
    </row>
    <row r="168" spans="1:16" s="66" customFormat="1" ht="25.5">
      <c r="A168" s="130" t="s">
        <v>222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253"/>
    </row>
    <row r="169" spans="1:16" s="24" customFormat="1" ht="27.75" customHeight="1">
      <c r="A169" s="100" t="s">
        <v>306</v>
      </c>
      <c r="B169" s="100"/>
      <c r="C169" s="100" t="s">
        <v>161</v>
      </c>
      <c r="D169" s="100" t="s">
        <v>161</v>
      </c>
      <c r="E169" s="100"/>
      <c r="F169" s="100" t="s">
        <v>161</v>
      </c>
      <c r="G169" s="100"/>
      <c r="H169" s="100"/>
      <c r="I169" s="100"/>
      <c r="J169" s="100" t="s">
        <v>161</v>
      </c>
      <c r="K169" s="100" t="s">
        <v>161</v>
      </c>
      <c r="L169" s="100"/>
      <c r="M169" s="100"/>
      <c r="N169" s="100" t="s">
        <v>161</v>
      </c>
      <c r="O169" s="100" t="s">
        <v>161</v>
      </c>
      <c r="P169" s="253"/>
    </row>
    <row r="170" spans="1:16" s="24" customFormat="1" ht="14.25" customHeight="1">
      <c r="A170" s="100" t="s">
        <v>307</v>
      </c>
      <c r="B170" s="100"/>
      <c r="C170" s="100" t="s">
        <v>161</v>
      </c>
      <c r="D170" s="100" t="s">
        <v>161</v>
      </c>
      <c r="E170" s="100"/>
      <c r="F170" s="100" t="s">
        <v>161</v>
      </c>
      <c r="G170" s="100"/>
      <c r="H170" s="100"/>
      <c r="I170" s="100"/>
      <c r="J170" s="100" t="s">
        <v>161</v>
      </c>
      <c r="K170" s="100" t="s">
        <v>161</v>
      </c>
      <c r="L170" s="100"/>
      <c r="M170" s="100"/>
      <c r="N170" s="100" t="s">
        <v>161</v>
      </c>
      <c r="O170" s="100" t="s">
        <v>161</v>
      </c>
      <c r="P170" s="253"/>
    </row>
    <row r="171" spans="1:16" s="66" customFormat="1" ht="16.5" customHeight="1">
      <c r="A171" s="100" t="s">
        <v>199</v>
      </c>
      <c r="B171" s="10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253"/>
    </row>
    <row r="172" spans="1:16" s="66" customFormat="1" ht="9.75" customHeight="1">
      <c r="A172" s="100"/>
      <c r="B172" s="10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253"/>
    </row>
    <row r="173" spans="1:16" s="66" customFormat="1" ht="9.75" customHeight="1">
      <c r="A173" s="100"/>
      <c r="B173" s="10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253"/>
    </row>
    <row r="174" spans="1:16" s="66" customFormat="1" ht="9.75" customHeight="1">
      <c r="A174" s="100"/>
      <c r="B174" s="10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253"/>
    </row>
    <row r="175" spans="1:16" s="66" customFormat="1" ht="14.25" customHeight="1">
      <c r="A175" s="100" t="s">
        <v>200</v>
      </c>
      <c r="B175" s="10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253"/>
    </row>
    <row r="176" spans="1:16" s="66" customFormat="1" ht="9.75" customHeight="1">
      <c r="A176" s="100"/>
      <c r="B176" s="10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253"/>
    </row>
    <row r="177" spans="1:16" s="66" customFormat="1" ht="9.75" customHeight="1">
      <c r="A177" s="100"/>
      <c r="B177" s="10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253"/>
    </row>
    <row r="178" spans="1:16" s="66" customFormat="1" ht="9.75" customHeight="1">
      <c r="A178" s="100"/>
      <c r="B178" s="10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253"/>
    </row>
    <row r="179" spans="1:16" s="66" customFormat="1" ht="15.75" customHeight="1">
      <c r="A179" s="100" t="s">
        <v>201</v>
      </c>
      <c r="B179" s="10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253"/>
    </row>
    <row r="180" spans="1:16" s="66" customFormat="1" ht="12.75">
      <c r="A180" s="100"/>
      <c r="B180" s="10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253"/>
    </row>
    <row r="181" spans="1:16" s="66" customFormat="1" ht="12.75">
      <c r="A181" s="100"/>
      <c r="B181" s="10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253"/>
    </row>
    <row r="182" spans="1:16" s="66" customFormat="1" ht="14.25" customHeight="1">
      <c r="A182" s="100" t="s">
        <v>202</v>
      </c>
      <c r="B182" s="10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253"/>
    </row>
    <row r="183" spans="1:16" s="66" customFormat="1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253"/>
    </row>
    <row r="184" spans="1:16" s="66" customFormat="1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253"/>
    </row>
    <row r="185" spans="1:16" s="66" customFormat="1" ht="25.5">
      <c r="A185" s="130" t="s">
        <v>223</v>
      </c>
      <c r="B185" s="213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253"/>
    </row>
    <row r="186" spans="1:16" s="24" customFormat="1" ht="28.5" customHeight="1">
      <c r="A186" s="100" t="s">
        <v>385</v>
      </c>
      <c r="B186" s="100"/>
      <c r="C186" s="100" t="s">
        <v>161</v>
      </c>
      <c r="D186" s="100" t="s">
        <v>161</v>
      </c>
      <c r="E186" s="100"/>
      <c r="F186" s="100" t="s">
        <v>161</v>
      </c>
      <c r="G186" s="100"/>
      <c r="H186" s="100"/>
      <c r="I186" s="100"/>
      <c r="J186" s="100" t="s">
        <v>161</v>
      </c>
      <c r="K186" s="100" t="s">
        <v>161</v>
      </c>
      <c r="L186" s="100"/>
      <c r="M186" s="100"/>
      <c r="N186" s="100" t="s">
        <v>161</v>
      </c>
      <c r="O186" s="100" t="s">
        <v>161</v>
      </c>
      <c r="P186" s="253"/>
    </row>
    <row r="187" spans="1:16" s="24" customFormat="1" ht="12.75">
      <c r="A187" s="214"/>
      <c r="P187" s="253"/>
    </row>
    <row r="188" spans="1:16" s="24" customFormat="1" ht="12.75">
      <c r="A188" s="100"/>
      <c r="P188" s="253"/>
    </row>
    <row r="189" spans="1:16" s="24" customFormat="1" ht="12.75">
      <c r="A189" s="100"/>
      <c r="P189" s="253"/>
    </row>
    <row r="190" spans="1:16" s="24" customFormat="1" ht="25.5">
      <c r="A190" s="130" t="s">
        <v>311</v>
      </c>
      <c r="B190" s="100"/>
      <c r="C190" s="100"/>
      <c r="D190" s="100"/>
      <c r="E190" s="100"/>
      <c r="F190" s="100"/>
      <c r="G190" s="100"/>
      <c r="H190" s="100"/>
      <c r="I190" s="100"/>
      <c r="P190" s="253"/>
    </row>
    <row r="191" spans="1:16" s="24" customFormat="1" ht="12.75">
      <c r="A191" s="35" t="s">
        <v>241</v>
      </c>
      <c r="B191" s="100"/>
      <c r="C191" s="100" t="s">
        <v>161</v>
      </c>
      <c r="D191" s="100" t="s">
        <v>161</v>
      </c>
      <c r="E191" s="100"/>
      <c r="F191" s="100" t="s">
        <v>161</v>
      </c>
      <c r="G191" s="100"/>
      <c r="H191" s="100"/>
      <c r="I191" s="100"/>
      <c r="J191" s="100" t="s">
        <v>161</v>
      </c>
      <c r="K191" s="100" t="s">
        <v>161</v>
      </c>
      <c r="L191" s="100"/>
      <c r="M191" s="100"/>
      <c r="N191" s="100" t="s">
        <v>161</v>
      </c>
      <c r="O191" s="100" t="s">
        <v>161</v>
      </c>
      <c r="P191" s="253"/>
    </row>
    <row r="192" spans="1:16" s="24" customFormat="1" ht="25.5">
      <c r="A192" s="130" t="s">
        <v>313</v>
      </c>
      <c r="B192" s="100"/>
      <c r="C192" s="120">
        <f>C146+C111</f>
        <v>1048507.8547</v>
      </c>
      <c r="D192" s="120">
        <v>873473</v>
      </c>
      <c r="E192" s="100"/>
      <c r="F192" s="100"/>
      <c r="G192" s="100"/>
      <c r="H192" s="100"/>
      <c r="I192" s="100"/>
      <c r="J192" s="120">
        <f aca="true" t="shared" si="8" ref="J192:O192">J162</f>
        <v>5934014</v>
      </c>
      <c r="K192" s="120">
        <f t="shared" si="8"/>
        <v>27738513</v>
      </c>
      <c r="L192" s="120">
        <f t="shared" si="8"/>
        <v>17335171</v>
      </c>
      <c r="M192" s="120">
        <f t="shared" si="8"/>
        <v>144309</v>
      </c>
      <c r="N192" s="120">
        <f t="shared" si="8"/>
        <v>31194</v>
      </c>
      <c r="O192" s="120">
        <f t="shared" si="8"/>
        <v>16450471</v>
      </c>
      <c r="P192" s="253">
        <f>(O192/21220834)*100</f>
        <v>77.52037926501852</v>
      </c>
    </row>
    <row r="193" spans="1:15" ht="49.5" customHeight="1">
      <c r="A193" s="331" t="s">
        <v>382</v>
      </c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58"/>
    </row>
    <row r="194" spans="1:13" s="24" customFormat="1" ht="1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67"/>
      <c r="L194" s="67"/>
      <c r="M194" s="67"/>
    </row>
    <row r="195" spans="1:15" ht="12.75">
      <c r="A195" s="58" t="s">
        <v>439</v>
      </c>
      <c r="B195" s="58"/>
      <c r="C195" s="126"/>
      <c r="D195" s="65"/>
      <c r="E195" s="126" t="s">
        <v>204</v>
      </c>
      <c r="F195" s="65"/>
      <c r="G195" s="65"/>
      <c r="H195" s="65"/>
      <c r="I195" s="65"/>
      <c r="J195" s="59"/>
      <c r="K195" s="330" t="s">
        <v>205</v>
      </c>
      <c r="L195" s="330"/>
      <c r="M195" s="330"/>
      <c r="N195" s="65"/>
      <c r="O195" s="65"/>
    </row>
    <row r="196" spans="1:13" s="24" customFormat="1" ht="1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67"/>
      <c r="L196" s="67"/>
      <c r="M196" s="67"/>
    </row>
    <row r="197" spans="1:13" s="24" customFormat="1" ht="12">
      <c r="A197" s="23"/>
      <c r="B197" s="23"/>
      <c r="C197" s="23"/>
      <c r="D197" s="23"/>
      <c r="E197" s="23"/>
      <c r="F197" s="23" t="s">
        <v>239</v>
      </c>
      <c r="G197" s="23"/>
      <c r="H197" s="23"/>
      <c r="I197" s="23"/>
      <c r="J197" s="23"/>
      <c r="K197" s="67"/>
      <c r="L197" s="67"/>
      <c r="M197" s="67"/>
    </row>
    <row r="198" spans="11:13" s="24" customFormat="1" ht="12">
      <c r="K198" s="68"/>
      <c r="L198" s="68"/>
      <c r="M198" s="68"/>
    </row>
    <row r="199" spans="11:13" s="24" customFormat="1" ht="12">
      <c r="K199" s="68"/>
      <c r="L199" s="68"/>
      <c r="M199" s="68"/>
    </row>
    <row r="200" spans="11:13" s="24" customFormat="1" ht="12">
      <c r="K200" s="68"/>
      <c r="L200" s="68"/>
      <c r="M200" s="68"/>
    </row>
    <row r="201" spans="11:13" s="24" customFormat="1" ht="12">
      <c r="K201" s="68"/>
      <c r="L201" s="68"/>
      <c r="M201" s="68"/>
    </row>
    <row r="202" spans="11:13" s="24" customFormat="1" ht="12">
      <c r="K202" s="68"/>
      <c r="L202" s="68"/>
      <c r="M202" s="68"/>
    </row>
    <row r="203" spans="11:13" s="24" customFormat="1" ht="12">
      <c r="K203" s="68"/>
      <c r="L203" s="68"/>
      <c r="M203" s="68"/>
    </row>
    <row r="204" spans="11:13" s="24" customFormat="1" ht="12">
      <c r="K204" s="68"/>
      <c r="L204" s="68"/>
      <c r="M204" s="68"/>
    </row>
    <row r="205" spans="11:13" s="24" customFormat="1" ht="12">
      <c r="K205" s="68"/>
      <c r="L205" s="68"/>
      <c r="M205" s="68"/>
    </row>
    <row r="206" spans="6:13" s="24" customFormat="1" ht="12">
      <c r="F206" s="23"/>
      <c r="G206" s="23"/>
      <c r="H206" s="23"/>
      <c r="I206" s="23"/>
      <c r="K206" s="68"/>
      <c r="L206" s="68"/>
      <c r="M206" s="68"/>
    </row>
    <row r="207" spans="11:13" s="24" customFormat="1" ht="12">
      <c r="K207" s="68"/>
      <c r="L207" s="68"/>
      <c r="M207" s="68"/>
    </row>
    <row r="208" spans="11:13" s="24" customFormat="1" ht="12">
      <c r="K208" s="68"/>
      <c r="L208" s="68"/>
      <c r="M208" s="68"/>
    </row>
    <row r="209" spans="11:13" s="24" customFormat="1" ht="12">
      <c r="K209" s="68"/>
      <c r="L209" s="68"/>
      <c r="M209" s="68"/>
    </row>
    <row r="210" spans="11:13" s="24" customFormat="1" ht="12">
      <c r="K210" s="68"/>
      <c r="L210" s="68"/>
      <c r="M210" s="68"/>
    </row>
    <row r="211" spans="11:13" s="24" customFormat="1" ht="12">
      <c r="K211" s="68"/>
      <c r="L211" s="68"/>
      <c r="M211" s="68"/>
    </row>
    <row r="212" spans="11:13" s="24" customFormat="1" ht="12">
      <c r="K212" s="68"/>
      <c r="L212" s="68"/>
      <c r="M212" s="68"/>
    </row>
    <row r="213" spans="11:13" s="24" customFormat="1" ht="12">
      <c r="K213" s="68"/>
      <c r="L213" s="68"/>
      <c r="M213" s="68"/>
    </row>
    <row r="214" spans="11:13" s="24" customFormat="1" ht="12">
      <c r="K214" s="68"/>
      <c r="L214" s="68"/>
      <c r="M214" s="68"/>
    </row>
    <row r="215" spans="11:13" s="24" customFormat="1" ht="12">
      <c r="K215" s="68"/>
      <c r="L215" s="68"/>
      <c r="M215" s="68"/>
    </row>
    <row r="216" spans="11:13" s="24" customFormat="1" ht="12">
      <c r="K216" s="68"/>
      <c r="L216" s="68"/>
      <c r="M216" s="68"/>
    </row>
    <row r="217" spans="11:13" s="24" customFormat="1" ht="12">
      <c r="K217" s="68"/>
      <c r="L217" s="68"/>
      <c r="M217" s="68"/>
    </row>
    <row r="218" spans="11:13" s="24" customFormat="1" ht="12">
      <c r="K218" s="68"/>
      <c r="L218" s="68"/>
      <c r="M218" s="68"/>
    </row>
    <row r="219" spans="11:13" s="24" customFormat="1" ht="12">
      <c r="K219" s="68"/>
      <c r="L219" s="68"/>
      <c r="M219" s="68"/>
    </row>
    <row r="220" spans="11:13" s="24" customFormat="1" ht="12">
      <c r="K220" s="68"/>
      <c r="L220" s="68"/>
      <c r="M220" s="68"/>
    </row>
    <row r="221" spans="11:13" s="24" customFormat="1" ht="12">
      <c r="K221" s="68"/>
      <c r="L221" s="68"/>
      <c r="M221" s="68"/>
    </row>
    <row r="222" spans="11:13" s="24" customFormat="1" ht="12">
      <c r="K222" s="68"/>
      <c r="L222" s="68"/>
      <c r="M222" s="68"/>
    </row>
    <row r="223" spans="11:13" s="24" customFormat="1" ht="12">
      <c r="K223" s="68"/>
      <c r="L223" s="68"/>
      <c r="M223" s="68"/>
    </row>
    <row r="224" spans="11:13" s="24" customFormat="1" ht="12">
      <c r="K224" s="68"/>
      <c r="L224" s="68"/>
      <c r="M224" s="68"/>
    </row>
    <row r="225" spans="11:13" s="24" customFormat="1" ht="12">
      <c r="K225" s="68"/>
      <c r="L225" s="68"/>
      <c r="M225" s="68"/>
    </row>
    <row r="226" spans="11:13" s="24" customFormat="1" ht="12">
      <c r="K226" s="68"/>
      <c r="L226" s="68"/>
      <c r="M226" s="68"/>
    </row>
    <row r="227" spans="11:13" s="24" customFormat="1" ht="12">
      <c r="K227" s="68"/>
      <c r="L227" s="68"/>
      <c r="M227" s="68"/>
    </row>
    <row r="228" spans="11:13" s="24" customFormat="1" ht="12">
      <c r="K228" s="68"/>
      <c r="L228" s="68"/>
      <c r="M228" s="68"/>
    </row>
    <row r="229" spans="11:13" s="24" customFormat="1" ht="12">
      <c r="K229" s="68"/>
      <c r="L229" s="68"/>
      <c r="M229" s="68"/>
    </row>
    <row r="230" spans="11:13" s="24" customFormat="1" ht="12">
      <c r="K230" s="68"/>
      <c r="L230" s="68"/>
      <c r="M230" s="68"/>
    </row>
    <row r="231" spans="11:13" s="24" customFormat="1" ht="12">
      <c r="K231" s="68"/>
      <c r="L231" s="68"/>
      <c r="M231" s="68"/>
    </row>
    <row r="232" spans="11:13" s="24" customFormat="1" ht="12">
      <c r="K232" s="68"/>
      <c r="L232" s="68"/>
      <c r="M232" s="68"/>
    </row>
    <row r="233" spans="11:13" s="24" customFormat="1" ht="12">
      <c r="K233" s="68"/>
      <c r="L233" s="68"/>
      <c r="M233" s="68"/>
    </row>
  </sheetData>
  <mergeCells count="25">
    <mergeCell ref="K195:M195"/>
    <mergeCell ref="H10:H13"/>
    <mergeCell ref="G10:G13"/>
    <mergeCell ref="I10:I13"/>
    <mergeCell ref="K10:N10"/>
    <mergeCell ref="A193:N193"/>
    <mergeCell ref="Q9:Q13"/>
    <mergeCell ref="J10:J13"/>
    <mergeCell ref="B9:I9"/>
    <mergeCell ref="J9:O9"/>
    <mergeCell ref="F10:F13"/>
    <mergeCell ref="C10:C13"/>
    <mergeCell ref="D10:D13"/>
    <mergeCell ref="E10:E13"/>
    <mergeCell ref="O1:P1"/>
    <mergeCell ref="K11:L12"/>
    <mergeCell ref="M11:N12"/>
    <mergeCell ref="G3:I3"/>
    <mergeCell ref="P9:P13"/>
    <mergeCell ref="O10:O13"/>
    <mergeCell ref="M1:N1"/>
    <mergeCell ref="A5:B5"/>
    <mergeCell ref="A6:B6"/>
    <mergeCell ref="A9:A13"/>
    <mergeCell ref="B10:B13"/>
  </mergeCells>
  <printOptions/>
  <pageMargins left="0.25" right="0.28" top="0.57" bottom="0.42" header="0.3" footer="0.31"/>
  <pageSetup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B61" sqref="B61"/>
    </sheetView>
  </sheetViews>
  <sheetFormatPr defaultColWidth="9.140625" defaultRowHeight="12.75"/>
  <cols>
    <col min="1" max="1" width="28.7109375" style="222" customWidth="1"/>
    <col min="2" max="2" width="13.28125" style="222" customWidth="1"/>
    <col min="3" max="3" width="12.00390625" style="222" customWidth="1"/>
    <col min="4" max="4" width="13.140625" style="222" customWidth="1"/>
    <col min="5" max="16384" width="9.140625" style="222" customWidth="1"/>
  </cols>
  <sheetData>
    <row r="1" spans="2:5" ht="24" customHeight="1">
      <c r="B1" s="223"/>
      <c r="C1" s="223"/>
      <c r="D1" s="335"/>
      <c r="E1" s="289"/>
    </row>
    <row r="2" spans="1:4" ht="12.75">
      <c r="A2" s="224"/>
      <c r="B2" s="223"/>
      <c r="C2" s="340" t="s">
        <v>316</v>
      </c>
      <c r="D2" s="341"/>
    </row>
    <row r="3" spans="1:4" ht="12.75">
      <c r="A3" s="224"/>
      <c r="B3" s="223"/>
      <c r="C3" s="225"/>
      <c r="D3" s="226"/>
    </row>
    <row r="4" spans="1:4" ht="14.25">
      <c r="A4" s="224"/>
      <c r="B4" s="227" t="s">
        <v>190</v>
      </c>
      <c r="C4" s="223"/>
      <c r="D4" s="223"/>
    </row>
    <row r="5" spans="1:5" ht="14.25">
      <c r="A5" s="337" t="s">
        <v>328</v>
      </c>
      <c r="B5" s="337"/>
      <c r="C5" s="338"/>
      <c r="D5" s="339"/>
      <c r="E5" s="339"/>
    </row>
    <row r="6" spans="1:5" ht="14.25">
      <c r="A6" s="110"/>
      <c r="B6" s="110"/>
      <c r="C6" s="90"/>
      <c r="D6" s="218"/>
      <c r="E6" s="218"/>
    </row>
    <row r="7" spans="1:4" ht="14.25">
      <c r="A7" s="69"/>
      <c r="B7" s="69"/>
      <c r="C7" s="69"/>
      <c r="D7" s="63"/>
    </row>
    <row r="8" spans="1:6" ht="14.25" customHeight="1">
      <c r="A8" s="336"/>
      <c r="B8" s="336"/>
      <c r="C8" s="333" t="s">
        <v>391</v>
      </c>
      <c r="D8" s="333"/>
      <c r="E8" s="342"/>
      <c r="F8" s="342"/>
    </row>
    <row r="9" spans="1:4" ht="30.75" customHeight="1">
      <c r="A9" s="108" t="s">
        <v>389</v>
      </c>
      <c r="B9" s="108"/>
      <c r="C9" s="333"/>
      <c r="D9" s="333"/>
    </row>
    <row r="10" spans="1:4" ht="12.75">
      <c r="A10" s="103" t="s">
        <v>437</v>
      </c>
      <c r="B10" s="109"/>
      <c r="C10" s="223"/>
      <c r="D10" s="223"/>
    </row>
    <row r="11" spans="1:4" ht="12.75">
      <c r="A11" s="145"/>
      <c r="B11" s="8"/>
      <c r="C11" s="8"/>
      <c r="D11" s="62" t="s">
        <v>131</v>
      </c>
    </row>
    <row r="12" spans="1:4" ht="27.75" customHeight="1">
      <c r="A12" s="321" t="s">
        <v>242</v>
      </c>
      <c r="B12" s="296" t="s">
        <v>243</v>
      </c>
      <c r="C12" s="296"/>
      <c r="D12" s="296" t="s">
        <v>244</v>
      </c>
    </row>
    <row r="13" spans="1:4" ht="38.25" customHeight="1">
      <c r="A13" s="334"/>
      <c r="B13" s="111" t="s">
        <v>245</v>
      </c>
      <c r="C13" s="111" t="s">
        <v>246</v>
      </c>
      <c r="D13" s="296"/>
    </row>
    <row r="14" spans="1:4" ht="12.75">
      <c r="A14" s="228" t="s">
        <v>6</v>
      </c>
      <c r="B14" s="119">
        <v>1</v>
      </c>
      <c r="C14" s="119">
        <v>3</v>
      </c>
      <c r="D14" s="119">
        <v>4</v>
      </c>
    </row>
    <row r="15" spans="1:4" ht="12.75">
      <c r="A15" s="216" t="s">
        <v>317</v>
      </c>
      <c r="B15" s="100" t="s">
        <v>161</v>
      </c>
      <c r="C15" s="100"/>
      <c r="D15" s="100" t="s">
        <v>161</v>
      </c>
    </row>
    <row r="16" spans="1:4" ht="12.75">
      <c r="A16" s="131" t="s">
        <v>318</v>
      </c>
      <c r="B16" s="129">
        <v>0</v>
      </c>
      <c r="C16" s="129">
        <v>0</v>
      </c>
      <c r="D16" s="100">
        <v>0</v>
      </c>
    </row>
    <row r="17" spans="1:4" ht="12.75">
      <c r="A17" s="131"/>
      <c r="B17" s="129"/>
      <c r="C17" s="129"/>
      <c r="D17" s="100"/>
    </row>
    <row r="18" spans="1:4" ht="12.75">
      <c r="A18" s="131"/>
      <c r="B18" s="129"/>
      <c r="C18" s="129"/>
      <c r="D18" s="100"/>
    </row>
    <row r="19" spans="1:4" ht="12.75">
      <c r="A19" s="215" t="s">
        <v>247</v>
      </c>
      <c r="B19" s="129">
        <v>0</v>
      </c>
      <c r="C19" s="129">
        <v>0</v>
      </c>
      <c r="D19" s="100">
        <v>0</v>
      </c>
    </row>
    <row r="20" spans="1:4" ht="12.75">
      <c r="A20" s="131" t="s">
        <v>319</v>
      </c>
      <c r="B20" s="129">
        <v>0</v>
      </c>
      <c r="C20" s="129">
        <v>0</v>
      </c>
      <c r="D20" s="100">
        <v>0</v>
      </c>
    </row>
    <row r="21" spans="1:4" ht="25.5">
      <c r="A21" s="241" t="s">
        <v>446</v>
      </c>
      <c r="B21" s="239">
        <v>52555</v>
      </c>
      <c r="C21" s="260">
        <v>344235</v>
      </c>
      <c r="D21" s="261">
        <v>0.7982</v>
      </c>
    </row>
    <row r="22" spans="1:4" ht="12.75">
      <c r="A22" s="241" t="s">
        <v>447</v>
      </c>
      <c r="B22" s="239">
        <v>164200</v>
      </c>
      <c r="C22" s="260">
        <v>353030</v>
      </c>
      <c r="D22" s="261">
        <v>0.8323</v>
      </c>
    </row>
    <row r="23" spans="1:4" ht="25.5">
      <c r="A23" s="241" t="s">
        <v>448</v>
      </c>
      <c r="B23" s="239">
        <v>27491</v>
      </c>
      <c r="C23" s="260">
        <v>199585</v>
      </c>
      <c r="D23" s="261">
        <v>0.6439</v>
      </c>
    </row>
    <row r="24" spans="1:4" ht="12.75">
      <c r="A24" s="241" t="s">
        <v>449</v>
      </c>
      <c r="B24" s="239">
        <v>1000</v>
      </c>
      <c r="C24" s="262">
        <v>270041</v>
      </c>
      <c r="D24" s="263">
        <v>0.0506</v>
      </c>
    </row>
    <row r="25" spans="1:4" ht="12.75">
      <c r="A25" s="241" t="s">
        <v>450</v>
      </c>
      <c r="B25" s="239">
        <v>10296</v>
      </c>
      <c r="C25" s="260">
        <v>182960</v>
      </c>
      <c r="D25" s="261">
        <v>0.4213</v>
      </c>
    </row>
    <row r="26" spans="1:4" ht="25.5">
      <c r="A26" s="241" t="s">
        <v>451</v>
      </c>
      <c r="B26" s="239">
        <v>20606</v>
      </c>
      <c r="C26" s="262">
        <v>274915</v>
      </c>
      <c r="D26" s="263">
        <v>0.1685</v>
      </c>
    </row>
    <row r="27" spans="1:4" ht="12.75">
      <c r="A27" s="241" t="s">
        <v>452</v>
      </c>
      <c r="B27" s="239">
        <v>1000</v>
      </c>
      <c r="C27" s="260">
        <v>1562468</v>
      </c>
      <c r="D27" s="261">
        <v>0.2315</v>
      </c>
    </row>
    <row r="28" spans="1:4" ht="12.75">
      <c r="A28" s="241" t="s">
        <v>453</v>
      </c>
      <c r="B28" s="239">
        <v>13000</v>
      </c>
      <c r="C28" s="260">
        <v>189930</v>
      </c>
      <c r="D28" s="261">
        <v>0.0708</v>
      </c>
    </row>
    <row r="29" spans="1:4" ht="25.5">
      <c r="A29" s="241" t="s">
        <v>454</v>
      </c>
      <c r="B29" s="239">
        <v>11487</v>
      </c>
      <c r="C29" s="260">
        <v>176096</v>
      </c>
      <c r="D29" s="261">
        <v>0.4874</v>
      </c>
    </row>
    <row r="30" spans="1:4" ht="25.5">
      <c r="A30" s="241" t="s">
        <v>455</v>
      </c>
      <c r="B30" s="239">
        <v>177000</v>
      </c>
      <c r="C30" s="260">
        <v>392497</v>
      </c>
      <c r="D30" s="261">
        <v>0.3491</v>
      </c>
    </row>
    <row r="31" spans="1:4" ht="25.5">
      <c r="A31" s="251" t="s">
        <v>456</v>
      </c>
      <c r="B31" s="239">
        <v>11000</v>
      </c>
      <c r="C31" s="260">
        <v>222640</v>
      </c>
      <c r="D31" s="261">
        <v>0.2</v>
      </c>
    </row>
    <row r="32" spans="1:4" ht="12.75">
      <c r="A32" s="10" t="s">
        <v>457</v>
      </c>
      <c r="B32" s="239">
        <v>14625</v>
      </c>
      <c r="C32" s="260">
        <v>125904</v>
      </c>
      <c r="D32" s="261">
        <v>1.1063</v>
      </c>
    </row>
    <row r="33" spans="1:4" ht="25.5">
      <c r="A33" s="241" t="s">
        <v>458</v>
      </c>
      <c r="B33" s="239">
        <v>883</v>
      </c>
      <c r="C33" s="260">
        <v>120971</v>
      </c>
      <c r="D33" s="261">
        <v>0.0883</v>
      </c>
    </row>
    <row r="34" spans="1:4" ht="12.75">
      <c r="A34" s="10" t="s">
        <v>459</v>
      </c>
      <c r="B34" s="239">
        <v>83248</v>
      </c>
      <c r="C34" s="260">
        <v>787110</v>
      </c>
      <c r="D34" s="261">
        <v>0.2875</v>
      </c>
    </row>
    <row r="35" spans="1:4" ht="12.75">
      <c r="A35" s="10" t="s">
        <v>460</v>
      </c>
      <c r="B35" s="239">
        <v>633</v>
      </c>
      <c r="C35" s="260">
        <v>25162</v>
      </c>
      <c r="D35" s="261">
        <v>0.2366</v>
      </c>
    </row>
    <row r="36" spans="1:4" ht="12.75">
      <c r="A36" s="10" t="s">
        <v>461</v>
      </c>
      <c r="B36" s="239">
        <v>26000</v>
      </c>
      <c r="C36" s="260">
        <v>420173</v>
      </c>
      <c r="D36" s="261">
        <v>0.1554</v>
      </c>
    </row>
    <row r="37" spans="1:4" ht="12.75">
      <c r="A37" s="10" t="s">
        <v>462</v>
      </c>
      <c r="B37" s="239">
        <v>20000</v>
      </c>
      <c r="C37" s="260">
        <v>136610</v>
      </c>
      <c r="D37" s="261">
        <v>0.1593</v>
      </c>
    </row>
    <row r="38" spans="1:4" ht="16.5" customHeight="1">
      <c r="A38" s="10" t="s">
        <v>463</v>
      </c>
      <c r="B38" s="239">
        <v>5000</v>
      </c>
      <c r="C38" s="260">
        <v>62600</v>
      </c>
      <c r="D38" s="261">
        <v>0.7511</v>
      </c>
    </row>
    <row r="39" spans="1:4" ht="12.75">
      <c r="A39" s="251" t="s">
        <v>464</v>
      </c>
      <c r="B39" s="239">
        <v>1424</v>
      </c>
      <c r="C39" s="260">
        <v>85443</v>
      </c>
      <c r="D39" s="261">
        <v>0.1511</v>
      </c>
    </row>
    <row r="40" spans="1:4" ht="12.75">
      <c r="A40" s="251" t="s">
        <v>465</v>
      </c>
      <c r="B40" s="239">
        <v>9000</v>
      </c>
      <c r="C40" s="262">
        <v>2364120</v>
      </c>
      <c r="D40" s="263">
        <v>0.8072</v>
      </c>
    </row>
    <row r="41" spans="1:4" ht="12.75">
      <c r="A41" s="10" t="s">
        <v>466</v>
      </c>
      <c r="B41" s="239">
        <v>2662</v>
      </c>
      <c r="C41" s="260">
        <v>178500</v>
      </c>
      <c r="D41" s="261">
        <v>0.9444</v>
      </c>
    </row>
    <row r="42" spans="1:4" ht="12.75">
      <c r="A42" s="10" t="s">
        <v>467</v>
      </c>
      <c r="B42" s="239">
        <v>2000</v>
      </c>
      <c r="C42" s="260">
        <v>147450</v>
      </c>
      <c r="D42" s="261">
        <v>0.0753</v>
      </c>
    </row>
    <row r="43" spans="1:4" ht="12.75">
      <c r="A43" s="251" t="s">
        <v>468</v>
      </c>
      <c r="B43" s="239">
        <v>7593</v>
      </c>
      <c r="C43" s="262">
        <v>99164</v>
      </c>
      <c r="D43" s="263">
        <v>0.5845</v>
      </c>
    </row>
    <row r="44" spans="1:4" ht="12.75">
      <c r="A44" s="251" t="s">
        <v>469</v>
      </c>
      <c r="B44" s="239">
        <v>3000</v>
      </c>
      <c r="C44" s="260">
        <v>87360</v>
      </c>
      <c r="D44" s="261">
        <v>0.0554</v>
      </c>
    </row>
    <row r="45" spans="1:4" ht="12.75">
      <c r="A45" s="251" t="s">
        <v>470</v>
      </c>
      <c r="B45" s="239">
        <v>875</v>
      </c>
      <c r="C45" s="260">
        <v>271285</v>
      </c>
      <c r="D45" s="261">
        <v>0.1699</v>
      </c>
    </row>
    <row r="46" spans="1:4" ht="25.5">
      <c r="A46" s="251" t="s">
        <v>471</v>
      </c>
      <c r="B46" s="239">
        <v>2371</v>
      </c>
      <c r="C46" s="260">
        <v>227687</v>
      </c>
      <c r="D46" s="261">
        <v>0.0395</v>
      </c>
    </row>
    <row r="47" spans="1:4" ht="12.75">
      <c r="A47" s="251" t="s">
        <v>472</v>
      </c>
      <c r="B47" s="239">
        <v>15000</v>
      </c>
      <c r="C47" s="260">
        <v>232650</v>
      </c>
      <c r="D47" s="261">
        <v>0.01</v>
      </c>
    </row>
    <row r="48" spans="1:4" ht="25.5">
      <c r="A48" s="251" t="s">
        <v>473</v>
      </c>
      <c r="B48" s="239">
        <v>31300</v>
      </c>
      <c r="C48" s="260">
        <v>238506</v>
      </c>
      <c r="D48" s="261">
        <v>0.149</v>
      </c>
    </row>
    <row r="49" spans="1:4" ht="12.75">
      <c r="A49" s="251" t="s">
        <v>474</v>
      </c>
      <c r="B49" s="239">
        <v>1250</v>
      </c>
      <c r="C49" s="260">
        <v>112487</v>
      </c>
      <c r="D49" s="261">
        <v>0.0462</v>
      </c>
    </row>
    <row r="50" spans="1:4" ht="25.5">
      <c r="A50" s="251" t="s">
        <v>475</v>
      </c>
      <c r="B50" s="239">
        <v>2000</v>
      </c>
      <c r="C50" s="260">
        <v>23020</v>
      </c>
      <c r="D50" s="261">
        <v>0.0018</v>
      </c>
    </row>
    <row r="51" spans="1:4" ht="12.75">
      <c r="A51" s="241" t="s">
        <v>476</v>
      </c>
      <c r="B51" s="239">
        <v>8520.0647</v>
      </c>
      <c r="C51" s="260">
        <v>182680</v>
      </c>
      <c r="D51" s="261">
        <v>0.7892</v>
      </c>
    </row>
    <row r="52" spans="1:4" ht="12.75">
      <c r="A52" s="241" t="s">
        <v>477</v>
      </c>
      <c r="B52" s="239">
        <v>19133</v>
      </c>
      <c r="C52" s="260">
        <v>229139</v>
      </c>
      <c r="D52" s="261">
        <v>3.0736</v>
      </c>
    </row>
    <row r="53" spans="1:4" ht="12.75">
      <c r="A53" s="241" t="s">
        <v>478</v>
      </c>
      <c r="B53" s="239">
        <v>98289.7582</v>
      </c>
      <c r="C53" s="260">
        <v>123029</v>
      </c>
      <c r="D53" s="261">
        <v>6.1423</v>
      </c>
    </row>
    <row r="54" spans="1:4" ht="12.75">
      <c r="A54" s="241" t="s">
        <v>479</v>
      </c>
      <c r="B54" s="239">
        <v>8532.7872</v>
      </c>
      <c r="C54" s="260">
        <v>146400</v>
      </c>
      <c r="D54" s="261">
        <v>0.978</v>
      </c>
    </row>
    <row r="55" spans="1:4" ht="25.5">
      <c r="A55" s="241" t="s">
        <v>480</v>
      </c>
      <c r="B55" s="239">
        <v>111600.7784</v>
      </c>
      <c r="C55" s="260">
        <v>300731</v>
      </c>
      <c r="D55" s="261">
        <v>1.898</v>
      </c>
    </row>
    <row r="56" spans="1:4" ht="12.75">
      <c r="A56" s="241" t="s">
        <v>481</v>
      </c>
      <c r="B56" s="239">
        <v>3723.8044</v>
      </c>
      <c r="C56" s="260">
        <v>536532</v>
      </c>
      <c r="D56" s="261">
        <v>2.45</v>
      </c>
    </row>
    <row r="57" spans="1:4" ht="12.75">
      <c r="A57" s="10" t="s">
        <v>482</v>
      </c>
      <c r="B57" s="239">
        <v>16845.9355</v>
      </c>
      <c r="C57" s="260">
        <v>197382</v>
      </c>
      <c r="D57" s="261">
        <v>30.9231</v>
      </c>
    </row>
    <row r="58" spans="1:4" ht="12.75">
      <c r="A58" s="10" t="s">
        <v>483</v>
      </c>
      <c r="B58" s="239">
        <v>10000</v>
      </c>
      <c r="C58" s="260">
        <v>98876</v>
      </c>
      <c r="D58" s="261">
        <v>10.697</v>
      </c>
    </row>
    <row r="59" spans="1:4" ht="12.75">
      <c r="A59" s="10" t="s">
        <v>484</v>
      </c>
      <c r="B59" s="239">
        <v>41216.7175</v>
      </c>
      <c r="C59" s="260">
        <v>49431</v>
      </c>
      <c r="D59" s="261">
        <v>9.6782</v>
      </c>
    </row>
    <row r="60" spans="1:4" ht="13.5" customHeight="1">
      <c r="A60" s="10" t="s">
        <v>485</v>
      </c>
      <c r="B60" s="239">
        <v>8496.0088</v>
      </c>
      <c r="C60" s="260">
        <v>115969</v>
      </c>
      <c r="D60" s="261">
        <v>3.7339</v>
      </c>
    </row>
    <row r="61" spans="1:4" ht="14.25" customHeight="1">
      <c r="A61" s="215" t="s">
        <v>320</v>
      </c>
      <c r="B61" s="129">
        <f>SUM(B19:B60)</f>
        <v>1044857.8547</v>
      </c>
      <c r="C61" s="265">
        <f>SUM(C21:C60)</f>
        <v>11894768</v>
      </c>
      <c r="D61" s="238" t="s">
        <v>403</v>
      </c>
    </row>
    <row r="62" spans="1:4" ht="12.75">
      <c r="A62" s="131"/>
      <c r="B62" s="100">
        <v>0</v>
      </c>
      <c r="C62" s="100"/>
      <c r="D62" s="129" t="s">
        <v>161</v>
      </c>
    </row>
    <row r="63" spans="1:4" ht="12.75">
      <c r="A63" s="216" t="s">
        <v>321</v>
      </c>
      <c r="B63" s="100" t="s">
        <v>161</v>
      </c>
      <c r="C63" s="100"/>
      <c r="D63" s="129" t="s">
        <v>161</v>
      </c>
    </row>
    <row r="64" spans="1:4" ht="12.75">
      <c r="A64" s="131" t="s">
        <v>318</v>
      </c>
      <c r="B64" s="129">
        <v>0</v>
      </c>
      <c r="C64" s="129">
        <v>0</v>
      </c>
      <c r="D64" s="229">
        <v>0</v>
      </c>
    </row>
    <row r="65" spans="1:4" ht="12.75">
      <c r="A65" s="131"/>
      <c r="B65" s="129"/>
      <c r="C65" s="129"/>
      <c r="D65" s="229"/>
    </row>
    <row r="66" spans="1:4" ht="12.75">
      <c r="A66" s="131"/>
      <c r="B66" s="129"/>
      <c r="C66" s="129"/>
      <c r="D66" s="229"/>
    </row>
    <row r="67" spans="1:4" ht="12.75">
      <c r="A67" s="215" t="s">
        <v>322</v>
      </c>
      <c r="B67" s="129">
        <v>0</v>
      </c>
      <c r="C67" s="129">
        <v>0</v>
      </c>
      <c r="D67" s="129">
        <v>0</v>
      </c>
    </row>
    <row r="68" spans="1:4" ht="12.75">
      <c r="A68" s="131" t="s">
        <v>323</v>
      </c>
      <c r="B68" s="129">
        <v>0</v>
      </c>
      <c r="C68" s="129">
        <v>0</v>
      </c>
      <c r="D68" s="229">
        <v>0</v>
      </c>
    </row>
    <row r="69" spans="1:4" ht="12.75">
      <c r="A69" s="131"/>
      <c r="B69" s="129"/>
      <c r="C69" s="129"/>
      <c r="D69" s="229"/>
    </row>
    <row r="70" spans="1:4" ht="12.75">
      <c r="A70" s="131"/>
      <c r="B70" s="129"/>
      <c r="C70" s="129"/>
      <c r="D70" s="229"/>
    </row>
    <row r="71" spans="1:4" ht="12.75">
      <c r="A71" s="215" t="s">
        <v>324</v>
      </c>
      <c r="B71" s="129">
        <v>0</v>
      </c>
      <c r="C71" s="129">
        <v>0</v>
      </c>
      <c r="D71" s="100">
        <v>0</v>
      </c>
    </row>
    <row r="72" spans="1:4" ht="15.75" customHeight="1">
      <c r="A72" s="215" t="s">
        <v>325</v>
      </c>
      <c r="B72" s="129"/>
      <c r="C72" s="129"/>
      <c r="D72" s="100"/>
    </row>
    <row r="73" spans="1:4" ht="12.75">
      <c r="A73" s="230"/>
      <c r="B73" s="58"/>
      <c r="C73" s="58"/>
      <c r="D73" s="58"/>
    </row>
    <row r="74" spans="1:4" ht="11.25" customHeight="1">
      <c r="A74" s="230" t="s">
        <v>444</v>
      </c>
      <c r="B74" s="332" t="s">
        <v>326</v>
      </c>
      <c r="C74" s="332"/>
      <c r="D74" s="8" t="s">
        <v>327</v>
      </c>
    </row>
    <row r="75" spans="1:4" ht="12">
      <c r="A75" s="24"/>
      <c r="B75" s="24"/>
      <c r="C75" s="24"/>
      <c r="D75" s="24"/>
    </row>
  </sheetData>
  <mergeCells count="10">
    <mergeCell ref="A12:A13"/>
    <mergeCell ref="D1:E1"/>
    <mergeCell ref="A8:B8"/>
    <mergeCell ref="A5:E5"/>
    <mergeCell ref="C2:D2"/>
    <mergeCell ref="C8:F8"/>
    <mergeCell ref="B74:C74"/>
    <mergeCell ref="C9:D9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4">
      <selection activeCell="B20" sqref="B20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27" t="s">
        <v>349</v>
      </c>
    </row>
    <row r="2" spans="1:5" ht="14.25" customHeight="1">
      <c r="A2" s="122"/>
      <c r="B2" s="122"/>
      <c r="C2" s="56"/>
      <c r="D2" s="122"/>
      <c r="E2" s="122"/>
    </row>
    <row r="3" spans="1:5" ht="12" customHeight="1">
      <c r="A3" s="312" t="s">
        <v>331</v>
      </c>
      <c r="B3" s="312"/>
      <c r="C3" s="56"/>
      <c r="D3" s="56"/>
      <c r="E3" s="56"/>
    </row>
    <row r="4" spans="1:5" ht="12" customHeight="1">
      <c r="A4" s="322" t="s">
        <v>332</v>
      </c>
      <c r="B4" s="345"/>
      <c r="C4" s="62"/>
      <c r="D4" s="109"/>
      <c r="E4" s="109"/>
    </row>
    <row r="5" spans="1:5" ht="12" customHeight="1">
      <c r="A5" s="62"/>
      <c r="B5" s="62"/>
      <c r="C5" s="62"/>
      <c r="D5" s="109"/>
      <c r="E5" s="109"/>
    </row>
    <row r="6" spans="1:5" ht="12" customHeight="1">
      <c r="A6" s="62"/>
      <c r="B6" s="62"/>
      <c r="C6" s="62"/>
      <c r="D6" s="109"/>
      <c r="E6" s="109"/>
    </row>
    <row r="7" spans="1:5" ht="12" customHeight="1">
      <c r="A7" s="108" t="s">
        <v>392</v>
      </c>
      <c r="B7" s="300" t="s">
        <v>391</v>
      </c>
      <c r="C7" s="300"/>
      <c r="D7" s="56"/>
      <c r="E7" s="56"/>
    </row>
    <row r="8" spans="1:4" ht="12" customHeight="1">
      <c r="A8" s="123" t="s">
        <v>437</v>
      </c>
      <c r="B8" s="109"/>
      <c r="C8" s="124"/>
      <c r="D8" s="56"/>
    </row>
    <row r="9" spans="1:4" ht="12" customHeight="1">
      <c r="A9" s="123"/>
      <c r="B9" s="109"/>
      <c r="C9" s="124"/>
      <c r="D9" s="56"/>
    </row>
    <row r="10" spans="1:4" ht="12" customHeight="1">
      <c r="A10" s="123"/>
      <c r="B10" s="109"/>
      <c r="C10" s="124" t="s">
        <v>131</v>
      </c>
      <c r="D10" s="56"/>
    </row>
    <row r="11" spans="1:5" ht="12" customHeight="1">
      <c r="A11" s="343" t="s">
        <v>163</v>
      </c>
      <c r="B11" s="316" t="s">
        <v>333</v>
      </c>
      <c r="C11" s="316"/>
      <c r="D11" s="109"/>
      <c r="E11" s="109"/>
    </row>
    <row r="12" spans="1:3" ht="26.25" customHeight="1">
      <c r="A12" s="344"/>
      <c r="B12" s="119" t="s">
        <v>334</v>
      </c>
      <c r="C12" s="119" t="s">
        <v>335</v>
      </c>
    </row>
    <row r="13" spans="1:3" ht="12" customHeight="1">
      <c r="A13" s="105" t="s">
        <v>6</v>
      </c>
      <c r="B13" s="105">
        <v>1</v>
      </c>
      <c r="C13" s="105">
        <v>2</v>
      </c>
    </row>
    <row r="14" spans="1:3" ht="12" customHeight="1">
      <c r="A14" s="120" t="s">
        <v>336</v>
      </c>
      <c r="B14" s="100"/>
      <c r="C14" s="100"/>
    </row>
    <row r="15" spans="1:3" ht="12" customHeight="1">
      <c r="A15" s="100" t="s">
        <v>337</v>
      </c>
      <c r="B15" s="129">
        <v>98759</v>
      </c>
      <c r="C15" s="129">
        <v>98759</v>
      </c>
    </row>
    <row r="16" spans="1:7" ht="12" customHeight="1">
      <c r="A16" s="100" t="s">
        <v>338</v>
      </c>
      <c r="B16" s="129">
        <v>5348</v>
      </c>
      <c r="C16" s="129">
        <v>0</v>
      </c>
      <c r="G16" s="125"/>
    </row>
    <row r="17" spans="1:3" ht="12" customHeight="1">
      <c r="A17" s="100" t="s">
        <v>339</v>
      </c>
      <c r="B17" s="129">
        <v>214869</v>
      </c>
      <c r="C17" s="129">
        <v>185334</v>
      </c>
    </row>
    <row r="18" spans="1:3" ht="12" customHeight="1">
      <c r="A18" s="100" t="s">
        <v>340</v>
      </c>
      <c r="B18" s="129">
        <v>51187</v>
      </c>
      <c r="C18" s="129">
        <v>50907</v>
      </c>
    </row>
    <row r="19" spans="1:3" ht="12" customHeight="1">
      <c r="A19" s="100" t="s">
        <v>341</v>
      </c>
      <c r="B19" s="129">
        <v>0</v>
      </c>
      <c r="C19" s="129">
        <v>0</v>
      </c>
    </row>
    <row r="20" spans="1:3" ht="12" customHeight="1">
      <c r="A20" s="130" t="s">
        <v>352</v>
      </c>
      <c r="B20" s="129">
        <f>SUM(B15:B19)</f>
        <v>370163</v>
      </c>
      <c r="C20" s="129">
        <f>SUM(C15:C19)</f>
        <v>335000</v>
      </c>
    </row>
    <row r="21" spans="1:3" ht="12" customHeight="1">
      <c r="A21" s="120" t="s">
        <v>351</v>
      </c>
      <c r="B21" s="100"/>
      <c r="C21" s="100"/>
    </row>
    <row r="22" spans="1:3" ht="12" customHeight="1">
      <c r="A22" s="100" t="s">
        <v>342</v>
      </c>
      <c r="B22" s="129">
        <v>0</v>
      </c>
      <c r="C22" s="129">
        <v>0</v>
      </c>
    </row>
    <row r="23" spans="1:3" ht="12" customHeight="1">
      <c r="A23" s="100" t="s">
        <v>343</v>
      </c>
      <c r="B23" s="129">
        <v>0</v>
      </c>
      <c r="C23" s="129">
        <v>0</v>
      </c>
    </row>
    <row r="24" spans="1:3" ht="12" customHeight="1">
      <c r="A24" s="100" t="s">
        <v>344</v>
      </c>
      <c r="B24" s="129">
        <v>0</v>
      </c>
      <c r="C24" s="129">
        <v>0</v>
      </c>
    </row>
    <row r="25" spans="1:3" ht="12" customHeight="1">
      <c r="A25" s="131" t="s">
        <v>345</v>
      </c>
      <c r="B25" s="129">
        <v>0</v>
      </c>
      <c r="C25" s="129">
        <v>0</v>
      </c>
    </row>
    <row r="26" spans="1:3" ht="12" customHeight="1">
      <c r="A26" s="131" t="s">
        <v>346</v>
      </c>
      <c r="B26" s="129">
        <v>0</v>
      </c>
      <c r="C26" s="129">
        <v>0</v>
      </c>
    </row>
    <row r="27" spans="1:3" ht="12" customHeight="1">
      <c r="A27" s="131" t="s">
        <v>347</v>
      </c>
      <c r="B27" s="129">
        <v>0</v>
      </c>
      <c r="C27" s="129">
        <v>0</v>
      </c>
    </row>
    <row r="28" spans="1:3" ht="12" customHeight="1">
      <c r="A28" s="100" t="s">
        <v>341</v>
      </c>
      <c r="B28" s="129">
        <v>0</v>
      </c>
      <c r="C28" s="129">
        <v>0</v>
      </c>
    </row>
    <row r="29" spans="1:3" ht="12" customHeight="1">
      <c r="A29" s="130" t="s">
        <v>348</v>
      </c>
      <c r="B29" s="129">
        <f>B22+B23+B24+B25+B26+B27+B28</f>
        <v>0</v>
      </c>
      <c r="C29" s="129">
        <f>C22+C23+C24+C25+C26+C27+C28</f>
        <v>0</v>
      </c>
    </row>
    <row r="30" spans="1:4" ht="12" customHeight="1">
      <c r="A30" s="58"/>
      <c r="B30" s="58"/>
      <c r="C30" s="58"/>
      <c r="D30" s="59"/>
    </row>
    <row r="31" spans="1:4" ht="12" customHeight="1">
      <c r="A31" s="126" t="s">
        <v>445</v>
      </c>
      <c r="B31" s="126" t="s">
        <v>353</v>
      </c>
      <c r="C31" s="65"/>
      <c r="D31" s="59"/>
    </row>
    <row r="32" spans="1:5" ht="12" customHeight="1">
      <c r="A32" s="59"/>
      <c r="B32" s="59"/>
      <c r="C32" s="59"/>
      <c r="D32" s="59"/>
      <c r="E32" s="59"/>
    </row>
    <row r="33" spans="1:5" ht="12" customHeight="1">
      <c r="A33" s="59"/>
      <c r="B33" s="59"/>
      <c r="C33" s="59"/>
      <c r="D33" s="59"/>
      <c r="E33" s="59"/>
    </row>
    <row r="34" spans="1:5" ht="12" customHeight="1">
      <c r="A34" s="59"/>
      <c r="B34" s="59"/>
      <c r="C34" s="59"/>
      <c r="D34" s="59"/>
      <c r="E34" s="59"/>
    </row>
    <row r="35" spans="4:5" ht="12" customHeight="1">
      <c r="D35" s="59"/>
      <c r="E35" s="59"/>
    </row>
    <row r="36" spans="4:5" ht="12" customHeight="1">
      <c r="D36" s="59"/>
      <c r="E36" s="59"/>
    </row>
    <row r="37" spans="4:5" ht="12" customHeight="1">
      <c r="D37" s="59"/>
      <c r="E37" s="59"/>
    </row>
    <row r="38" spans="4:5" ht="12" customHeight="1">
      <c r="D38" s="59"/>
      <c r="E38" s="59"/>
    </row>
  </sheetData>
  <mergeCells count="5"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2008-03-27T08:37:44Z</cp:lastPrinted>
  <dcterms:created xsi:type="dcterms:W3CDTF">2004-03-04T10:58:58Z</dcterms:created>
  <dcterms:modified xsi:type="dcterms:W3CDTF">2008-03-27T08:42:07Z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507951502</vt:i4>
  </property>
  <property fmtid="{D5CDD505-2E9C-101B-9397-08002B2CF9AE}" pid="3" name="_EmailSubject">
    <vt:lpwstr>otceti</vt:lpwstr>
  </property>
  <property fmtid="{D5CDD505-2E9C-101B-9397-08002B2CF9AE}" pid="4" name="_AuthorEmail">
    <vt:lpwstr>v_hadjitoneva@tbiam.bg</vt:lpwstr>
  </property>
  <property fmtid="{D5CDD505-2E9C-101B-9397-08002B2CF9AE}" pid="5" name="_AuthorEmailDisplayName">
    <vt:lpwstr>Violeta Hadjitoneva</vt:lpwstr>
  </property>
  <property fmtid="{D5CDD505-2E9C-101B-9397-08002B2CF9AE}" pid="6" name="_PreviousAdHocReviewCycleID">
    <vt:i4>-1614493735</vt:i4>
  </property>
  <property fmtid="{D5CDD505-2E9C-101B-9397-08002B2CF9AE}" pid="7" name="_ReviewingToolsShownOnce">
    <vt:lpwstr/>
  </property>
</Properties>
</file>