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firstSheet="1" activeTab="8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<sst xmlns="http://schemas.openxmlformats.org/spreadsheetml/2006/main" count="1091" uniqueCount="928">
  <si>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</si>
  <si>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</si>
  <si>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</si>
  <si>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</si>
  <si>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</si>
  <si>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</si>
  <si>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</si>
  <si>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</si>
  <si>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</si>
  <si>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</si>
  <si>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</si>
  <si>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</si>
  <si>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</si>
  <si>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</si>
  <si>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</si>
  <si>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</si>
  <si>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</si>
  <si>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</si>
  <si>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</si>
  <si>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</si>
  <si>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</si>
  <si>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</si>
  <si>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</si>
  <si>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</si>
  <si>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</si>
  <si>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</si>
  <si>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</si>
  <si>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</si>
  <si>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</si>
  <si>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</si>
  <si>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</si>
  <si>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</si>
  <si>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</si>
  <si>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</si>
  <si>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</si>
  <si>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</si>
  <si>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</si>
  <si>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</si>
  <si>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</si>
  <si>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</si>
  <si>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</si>
  <si>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</si>
  <si>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</si>
  <si>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</si>
  <si>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</si>
  <si>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</si>
  <si>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</si>
  <si>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</si>
  <si>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</si>
  <si>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</si>
  <si>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</si>
  <si>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</si>
  <si>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</si>
  <si>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</si>
  <si>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</si>
  <si>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</si>
  <si>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</si>
  <si>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</si>
  <si>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</si>
  <si>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</si>
  <si>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</si>
  <si>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</si>
  <si>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</si>
  <si>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</si>
  <si>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</si>
  <si>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</si>
  <si>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</si>
  <si>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</si>
  <si>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</si>
  <si>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</si>
  <si>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</si>
  <si>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</si>
  <si>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</si>
  <si>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</si>
  <si>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</si>
  <si>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</si>
  <si>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</si>
  <si>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</si>
  <si>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</si>
  <si>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</si>
  <si>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</si>
  <si>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</si>
  <si>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</si>
  <si>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</si>
  <si>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</si>
  <si>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</si>
  <si>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</si>
  <si>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</si>
  <si>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</si>
  <si>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</si>
  <si>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</si>
  <si>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</si>
  <si>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</si>
  <si>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</si>
  <si>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</si>
  <si>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</si>
  <si>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</si>
  <si>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</si>
  <si>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</si>
  <si>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</si>
  <si>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</si>
  <si>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</si>
  <si>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</si>
  <si>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</si>
  <si>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</si>
  <si>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</si>
  <si>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</si>
  <si>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</si>
  <si>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</si>
  <si>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</si>
  <si>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</si>
  <si>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</si>
  <si>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</si>
  <si>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</si>
  <si>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</si>
  <si>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</si>
  <si>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</si>
  <si>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</si>
  <si>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</si>
  <si>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</si>
  <si>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</si>
  <si>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</si>
  <si>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</si>
  <si>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</si>
  <si>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</si>
  <si>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</si>
  <si>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</si>
  <si>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</si>
  <si>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</si>
  <si>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</si>
  <si>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</si>
  <si>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</si>
  <si>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</si>
  <si>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</si>
  <si>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</si>
  <si>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</si>
  <si>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</si>
  <si>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</si>
  <si>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</si>
  <si>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</si>
  <si>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</si>
  <si>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</si>
  <si>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</si>
  <si>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</si>
  <si>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</si>
  <si>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</si>
  <si>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</si>
  <si>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</si>
  <si>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</si>
  <si>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</si>
  <si>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</si>
  <si>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</si>
  <si>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</si>
  <si>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</si>
  <si>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</si>
  <si>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</si>
  <si>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</si>
  <si>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</si>
  <si>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</si>
  <si>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</si>
  <si>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</si>
  <si>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</si>
  <si>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</si>
  <si>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</si>
  <si>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</si>
  <si>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</si>
  <si>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</si>
  <si>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</si>
  <si>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</si>
  <si>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</si>
  <si>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</si>
  <si>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</si>
  <si>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</si>
  <si>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</si>
  <si>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</si>
  <si>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</si>
  <si>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</si>
  <si>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</si>
  <si>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</si>
  <si>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</si>
  <si>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</si>
  <si>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</si>
  <si>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</si>
  <si>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</si>
  <si>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</si>
  <si>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</si>
  <si>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</si>
  <si>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</si>
  <si>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</si>
  <si>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</si>
  <si>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</si>
  <si>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</si>
  <si>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</si>
  <si>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</si>
  <si>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</si>
  <si>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</si>
  <si>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</si>
  <si>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</si>
  <si>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</si>
  <si>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</si>
  <si>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</si>
  <si>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</si>
  <si>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</si>
  <si>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</si>
  <si>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</si>
  <si>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</si>
  <si>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</si>
  <si>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</si>
  <si>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</si>
  <si>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</si>
  <si>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</si>
  <si>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</si>
  <si>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</si>
  <si>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</si>
  <si>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</si>
  <si>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</si>
  <si>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</si>
  <si>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</si>
  <si>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</si>
  <si>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</si>
  <si>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</si>
  <si>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</si>
  <si>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</si>
  <si>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</si>
  <si>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</si>
  <si>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</si>
  <si>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</si>
  <si>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</si>
  <si>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</si>
  <si>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</si>
  <si>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</si>
  <si>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</si>
  <si>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</si>
  <si>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</si>
  <si>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</si>
  <si>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</si>
  <si>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</si>
  <si>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</si>
  <si>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</si>
  <si>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</si>
  <si>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</si>
  <si>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</si>
  <si>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</si>
  <si>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</si>
  <si>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</si>
  <si>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</si>
  <si>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</si>
  <si>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</si>
  <si>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</si>
  <si>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</si>
  <si>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</si>
  <si>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</si>
  <si>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</si>
  <si>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</si>
  <si>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</si>
  <si>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</si>
  <si>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</si>
  <si>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</si>
  <si>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</si>
  <si>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</si>
  <si>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</si>
  <si>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</si>
  <si>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</si>
  <si>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</si>
  <si>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</si>
  <si>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</si>
  <si>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</si>
  <si>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</si>
  <si>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</si>
  <si>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</si>
  <si>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</si>
  <si>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</si>
  <si>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</si>
  <si>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</si>
  <si>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</si>
  <si>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</si>
  <si>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</si>
  <si>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</si>
  <si>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</si>
  <si>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</si>
  <si>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</si>
  <si>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</si>
  <si>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</si>
  <si>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</si>
  <si>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</si>
  <si>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</si>
  <si>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</si>
  <si>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</si>
  <si>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</si>
  <si>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</si>
  <si>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</si>
  <si>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</si>
  <si>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</si>
  <si>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</si>
  <si>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</si>
  <si>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</si>
  <si>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</si>
  <si>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</si>
  <si>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</si>
  <si>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</si>
  <si>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</si>
  <si>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</si>
  <si>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</si>
  <si>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</si>
  <si>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</si>
  <si>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</si>
  <si>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</si>
  <si>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</si>
  <si>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</si>
  <si>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</si>
  <si>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</si>
  <si>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</si>
  <si>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</si>
  <si>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</si>
  <si>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</si>
  <si>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</si>
  <si>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</si>
  <si>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</si>
  <si>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</si>
  <si>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</si>
  <si>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</si>
  <si>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</si>
  <si>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</si>
  <si>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</si>
  <si>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</si>
  <si>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</si>
  <si>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</si>
  <si>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</si>
  <si>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</si>
  <si>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</si>
  <si>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</si>
  <si>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</si>
  <si>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</si>
  <si>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</si>
  <si>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</si>
  <si>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</si>
  <si>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</si>
  <si>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</si>
  <si>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</si>
  <si>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</si>
  <si>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</si>
  <si>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</si>
  <si>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</si>
  <si>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</si>
  <si>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</si>
  <si>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</si>
  <si>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</si>
  <si>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</si>
  <si>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</si>
  <si>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</si>
  <si>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</si>
  <si>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</si>
  <si>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</si>
  <si>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</si>
  <si>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</si>
  <si>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</si>
  <si>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</si>
  <si>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</si>
  <si>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</si>
  <si>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</si>
  <si>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</si>
  <si>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</si>
  <si>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</si>
  <si>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</si>
  <si>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</si>
  <si>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</si>
  <si>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</si>
  <si>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</si>
  <si>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</si>
  <si>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</si>
  <si>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</si>
  <si>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</si>
  <si>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</si>
  <si>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</si>
  <si>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</si>
  <si>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</si>
  <si>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</si>
  <si>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</si>
  <si>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</si>
  <si>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</si>
  <si>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</si>
  <si>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</si>
  <si>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</si>
  <si>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</si>
  <si>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</si>
  <si>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</si>
  <si>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</si>
  <si>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</si>
  <si>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</si>
  <si>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</si>
  <si>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</si>
  <si>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</si>
  <si>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</si>
  <si>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</si>
  <si>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</si>
  <si>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</si>
  <si>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</si>
  <si>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</si>
  <si>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</si>
  <si>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</si>
  <si>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</si>
  <si>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</si>
  <si>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</si>
  <si>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</si>
  <si>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</si>
  <si>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</si>
  <si>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</si>
  <si>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</si>
  <si>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</si>
  <si>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</si>
  <si>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</si>
  <si>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</si>
  <si>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</si>
  <si>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</si>
  <si>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</si>
  <si>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</si>
  <si>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</si>
  <si>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</si>
  <si>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</si>
  <si>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</si>
  <si>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</si>
  <si>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</si>
  <si>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</si>
  <si>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</si>
  <si>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</si>
  <si>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</si>
  <si>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</si>
  <si>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</si>
  <si>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</si>
  <si>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</si>
  <si>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</si>
  <si>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</si>
  <si>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</si>
  <si>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</si>
  <si>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</si>
  <si>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</si>
  <si>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</si>
  <si>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</si>
  <si>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</si>
  <si>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</si>
  <si>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</si>
  <si>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</si>
  <si>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</si>
  <si>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</si>
  <si>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</si>
  <si>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</si>
  <si>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</si>
  <si>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</si>
  <si>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</si>
  <si>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</si>
  <si>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</si>
  <si>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</si>
  <si>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</si>
  <si>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</si>
  <si>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</si>
  <si>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</si>
  <si>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</si>
  <si>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</si>
  <si>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</si>
  <si>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</si>
  <si>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</si>
  <si>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</si>
  <si>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</si>
  <si>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</si>
  <si>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</si>
  <si>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</si>
  <si>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</si>
  <si>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</si>
  <si>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</si>
  <si>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</si>
  <si>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</si>
  <si>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</si>
  <si>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</si>
  <si>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</si>
  <si>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</si>
  <si>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</si>
  <si>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</si>
  <si>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</si>
  <si>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</si>
  <si>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</si>
  <si>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</si>
  <si>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</si>
  <si>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</si>
  <si>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</si>
  <si>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</si>
  <si>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</si>
  <si>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</si>
  <si>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</si>
  <si>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</si>
  <si>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</si>
  <si>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</si>
  <si>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</si>
  <si>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</si>
  <si>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</si>
  <si>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</si>
  <si>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</si>
  <si>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</si>
  <si>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</si>
  <si>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</si>
  <si>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</si>
  <si>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</si>
  <si>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</si>
  <si>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</si>
  <si>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</si>
  <si>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</si>
  <si>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</si>
  <si>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</si>
  <si>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</si>
  <si>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</si>
  <si>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</si>
  <si>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</si>
  <si>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</si>
  <si>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</si>
  <si>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</si>
  <si>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</si>
  <si>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</si>
  <si>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</si>
  <si>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</si>
  <si>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</si>
  <si>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</si>
  <si>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</si>
  <si>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</si>
  <si>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</si>
  <si>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</si>
  <si>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</si>
  <si>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</si>
  <si>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</si>
  <si>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</si>
  <si>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</si>
  <si>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</si>
  <si>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</si>
  <si>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</si>
  <si>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</si>
  <si>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</si>
  <si>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</si>
  <si>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</si>
  <si>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</si>
  <si>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</si>
  <si>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</si>
  <si>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</si>
  <si>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</si>
  <si>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</si>
  <si>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</si>
  <si>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</si>
  <si>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</si>
  <si>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</si>
  <si>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</si>
  <si>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</si>
  <si>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</si>
  <si>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</si>
  <si>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</si>
  <si>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</si>
  <si>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</si>
  <si>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</si>
  <si>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</si>
  <si>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</si>
  <si>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</si>
  <si>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</si>
  <si>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</si>
  <si>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</si>
  <si>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</si>
  <si>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</si>
  <si>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</si>
  <si>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</si>
  <si>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</si>
  <si>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</si>
  <si>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</si>
  <si>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</si>
  <si>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</si>
  <si>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</si>
  <si>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</si>
  <si>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</si>
  <si>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</si>
  <si>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</si>
  <si>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</si>
  <si>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</si>
  <si>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</si>
  <si>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</si>
  <si>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</si>
  <si>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</si>
  <si>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</si>
  <si>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</si>
  <si>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</si>
  <si>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</si>
  <si>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</si>
  <si>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</si>
  <si>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</si>
  <si>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</si>
  <si>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</si>
  <si>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</si>
  <si>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</si>
  <si>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</si>
  <si>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</si>
  <si>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</si>
  <si>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</si>
  <si>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</si>
  <si>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</si>
  <si>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</si>
  <si>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</si>
  <si>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</si>
  <si>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</si>
  <si>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</si>
  <si>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</si>
  <si>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</si>
  <si>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</si>
  <si>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</si>
  <si>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</si>
  <si>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</si>
  <si>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</si>
  <si>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</si>
  <si>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</si>
  <si>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</si>
  <si>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</si>
  <si>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</si>
  <si>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</si>
  <si>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</si>
  <si>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</si>
  <si>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</si>
  <si>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</si>
  <si>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</si>
  <si>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</si>
  <si>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</si>
  <si>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</si>
  <si>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</si>
  <si>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</si>
  <si>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</si>
  <si>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</si>
  <si>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</si>
  <si>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</si>
  <si>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</si>
  <si>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</si>
  <si>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</si>
  <si>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</si>
  <si>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</si>
  <si>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</si>
  <si>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</si>
  <si>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</si>
  <si>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</si>
  <si>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</si>
  <si>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</si>
  <si>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</si>
  <si>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</si>
  <si>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</si>
  <si>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</si>
  <si>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</si>
  <si>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</si>
  <si>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</si>
  <si>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</si>
  <si>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</si>
  <si>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</si>
  <si>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</si>
  <si>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</si>
  <si>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</si>
  <si>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</si>
  <si>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</si>
  <si>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</si>
  <si>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</si>
  <si>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</si>
  <si>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</si>
  <si>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</si>
  <si>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</si>
  <si>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</si>
  <si>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</si>
  <si>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</si>
  <si>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</si>
  <si>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</si>
  <si>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</si>
  <si>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</si>
  <si>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</si>
  <si>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</si>
  <si>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</si>
  <si>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</si>
  <si>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</si>
  <si>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</si>
  <si>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</si>
  <si>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</si>
  <si>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</si>
  <si>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</si>
  <si>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</si>
  <si>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</si>
  <si>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</si>
  <si>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</si>
  <si>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</si>
  <si>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</si>
  <si>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</si>
  <si>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</si>
  <si>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</si>
  <si>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</si>
  <si>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</si>
  <si>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</si>
  <si>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</si>
  <si>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</si>
  <si>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</si>
  <si>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</si>
  <si>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</si>
  <si>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</si>
  <si>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</si>
  <si>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</si>
  <si>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</si>
  <si>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</si>
  <si>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</si>
  <si>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</si>
  <si>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</si>
  <si>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</si>
  <si>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</si>
  <si>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</si>
  <si>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</si>
  <si>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</si>
  <si>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</si>
  <si>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</si>
  <si>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</si>
  <si>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</si>
  <si>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</si>
  <si>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</si>
  <si>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</si>
  <si>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</si>
  <si>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</si>
  <si>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</si>
  <si>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</si>
  <si>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</si>
  <si>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</si>
  <si>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</si>
  <si>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</si>
  <si>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</si>
  <si>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</si>
  <si>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</si>
  <si>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</si>
  <si>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</si>
  <si>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</si>
  <si>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</si>
  <si>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</si>
  <si>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</si>
  <si>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</si>
  <si>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</si>
  <si>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</si>
  <si>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</si>
  <si>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</si>
  <si>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</si>
  <si>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</si>
  <si>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</si>
  <si>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</si>
  <si>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</si>
  <si>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</si>
  <si>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</si>
  <si>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</si>
  <si>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</si>
  <si>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</si>
  <si>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</si>
  <si>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</si>
  <si>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</si>
  <si>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</si>
  <si>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</si>
  <si>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</si>
  <si>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</si>
  <si>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</si>
  <si>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</si>
  <si>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</si>
  <si>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</si>
  <si>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</si>
  <si>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</si>
  <si>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</si>
  <si>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</si>
  <si>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</si>
  <si>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</si>
  <si>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</si>
  <si>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</si>
  <si>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</si>
  <si>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</si>
  <si>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</si>
  <si>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</si>
  <si>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</si>
  <si>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</si>
  <si>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</si>
  <si>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</si>
  <si>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</si>
  <si>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</si>
  <si>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</si>
  <si>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</si>
  <si>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</si>
  <si>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</si>
  <si>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</si>
  <si>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</si>
  <si>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</si>
  <si>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</si>
  <si>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</si>
  <si>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</si>
  <si>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</si>
  <si>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</si>
  <si>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</si>
  <si>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</si>
  <si>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</si>
  <si>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</si>
  <si>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</si>
  <si>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</si>
  <si>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</si>
  <si>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</si>
  <si>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</si>
  <si>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</si>
  <si>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</si>
  <si>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</si>
  <si>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</si>
  <si>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</si>
  <si>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</si>
  <si>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</si>
  <si>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</si>
  <si>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</si>
  <si>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</si>
  <si>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</si>
  <si>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</si>
  <si>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</si>
  <si>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</si>
  <si>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</si>
  <si>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</si>
  <si>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</si>
  <si>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</si>
  <si>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</si>
  <si>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</si>
  <si>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</si>
  <si>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</si>
  <si>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</si>
  <si>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</si>
  <si>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</si>
  <si>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</si>
  <si>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</si>
  <si>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</si>
  <si>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</si>
  <si>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</si>
  <si>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</si>
  <si>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</si>
  <si>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</si>
  <si>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</si>
  <si>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</si>
  <si>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</si>
  <si>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</si>
  <si>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</si>
  <si>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</si>
  <si>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</si>
  <si>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</si>
  <si>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</si>
  <si>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</si>
  <si>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</si>
  <si>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</si>
  <si>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</si>
  <si>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</si>
  <si>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</si>
  <si>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</si>
  <si>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</si>
  <si>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</si>
  <si>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</si>
  <si>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</si>
  <si>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</si>
  <si>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</si>
  <si>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</si>
  <si>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</si>
  <si>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</si>
  <si>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</si>
  <si>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</si>
  <si>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</si>
  <si>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</si>
  <si>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</si>
  <si>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</si>
  <si>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</si>
  <si>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</si>
  <si>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</si>
  <si>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</si>
  <si>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</si>
  <si>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</si>
  <si>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Булгар Чех инвест Холдинг АД - Смолян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</si>
  <si>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</si>
  <si>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</si>
  <si>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</si>
  <si>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</si>
  <si>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</si>
  <si>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</si>
  <si>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</si>
  <si>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</si>
  <si>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</si>
  <si>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</si>
  <si>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</si>
  <si>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</si>
  <si>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</si>
  <si>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</si>
  <si>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</si>
  <si>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</si>
  <si>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</si>
  <si>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</si>
  <si>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</si>
  <si>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</si>
  <si>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</si>
  <si>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</si>
  <si>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</si>
  <si>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</si>
  <si>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</si>
  <si>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</si>
  <si>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</si>
  <si>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</si>
  <si>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</si>
  <si>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</si>
  <si>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</si>
  <si>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</si>
  <si>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</si>
  <si>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</si>
  <si>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</si>
  <si>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</si>
  <si>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</si>
  <si>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</si>
  <si>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</si>
  <si>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</si>
  <si>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</si>
  <si>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</si>
  <si>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</si>
  <si>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</si>
  <si>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</si>
  <si>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</si>
  <si>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</si>
  <si>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</si>
  <si>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</si>
  <si>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</si>
  <si>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</si>
  <si>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</si>
  <si>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</si>
  <si>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Отчетен период към 31.03.2011</t>
  </si>
  <si>
    <t>Дата на съставяне: 20.04.2011</t>
  </si>
  <si>
    <t>Съставител: Еленка Динкова</t>
  </si>
  <si>
    <t>Отчетен период : към 31.03.2011</t>
  </si>
  <si>
    <t>Еленка Динкова</t>
  </si>
  <si>
    <t>Дата: 20.04.2011</t>
  </si>
  <si>
    <t>Първо тримесечие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</si>
</sst>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9" sqref="C9"/>
    </sheetView>
  </sheetViews>
  <sheetFormatPr defaultColWidth="9.125" defaultRowHeight="12.75"/>
  <cols>
    <col min="1" max="1" width="49.50390625" style="584" customWidth="1"/>
    <col min="2" max="2" width="17.125" style="584" customWidth="1"/>
    <col min="3" max="3" width="18.50390625" style="584" customWidth="1"/>
    <col min="4" max="16384" width="9.125" style="584" customWidth="1"/>
  </cols>
  <sheetData>
    <row r="1" spans="1:3" ht="25.5" customHeight="1">
      <c r="A1" s="598" t="s">
        <v>917</v>
      </c>
      <c r="B1" s="598"/>
      <c r="C1" s="598"/>
    </row>
    <row r="2" ht="25.5">
      <c r="A2" s="584" t="s">
        <v>864</v>
      </c>
    </row>
    <row r="3" spans="1:3" ht="12.75">
      <c r="A3" s="584" t="s">
        <v>865</v>
      </c>
      <c r="C3" s="585" t="s">
        <v>866</v>
      </c>
    </row>
    <row r="4" spans="1:3" ht="21" customHeight="1">
      <c r="A4" s="586" t="s">
        <v>867</v>
      </c>
      <c r="C4" s="586">
        <v>120054800</v>
      </c>
    </row>
    <row r="5" ht="15" customHeight="1"/>
    <row r="6" ht="23.25" customHeight="1">
      <c r="A6" s="584" t="s">
        <v>921</v>
      </c>
    </row>
    <row r="7" spans="1:3" ht="23.25" customHeight="1">
      <c r="A7" s="584" t="s">
        <v>868</v>
      </c>
      <c r="C7" s="584" t="s">
        <v>869</v>
      </c>
    </row>
    <row r="8" spans="1:3" ht="23.25" customHeight="1">
      <c r="A8" s="587" t="s">
        <v>927</v>
      </c>
      <c r="C8" s="588">
        <v>2011</v>
      </c>
    </row>
    <row r="9" spans="1:3" ht="23.25" customHeight="1">
      <c r="A9" s="587"/>
      <c r="C9" s="588"/>
    </row>
    <row r="10" spans="1:3" ht="23.25" customHeight="1">
      <c r="A10" s="593" t="s">
        <v>870</v>
      </c>
      <c r="B10" s="593" t="s">
        <v>871</v>
      </c>
      <c r="C10" s="593" t="s">
        <v>872</v>
      </c>
    </row>
    <row r="11" ht="23.25" customHeight="1">
      <c r="A11" s="584" t="s">
        <v>873</v>
      </c>
    </row>
    <row r="12" ht="23.25" customHeight="1"/>
    <row r="13" spans="1:3" ht="23.25" customHeight="1">
      <c r="A13" s="589" t="s">
        <v>874</v>
      </c>
      <c r="B13" s="590"/>
      <c r="C13" s="590"/>
    </row>
    <row r="14" spans="1:3" ht="23.25" customHeight="1">
      <c r="A14" s="591" t="s">
        <v>875</v>
      </c>
      <c r="B14" s="590">
        <f>'справка №1-БАЛАНС'!G36</f>
        <v>1411</v>
      </c>
      <c r="C14" s="590">
        <f>'справка №1-БАЛАНС'!H36</f>
        <v>1423</v>
      </c>
    </row>
    <row r="15" spans="1:3" ht="23.25" customHeight="1">
      <c r="A15" s="591" t="s">
        <v>459</v>
      </c>
      <c r="B15" s="590">
        <f>'справка №1-БАЛАНС'!G12</f>
        <v>1191</v>
      </c>
      <c r="C15" s="590">
        <f>'справка №1-БАЛАНС'!H12</f>
        <v>1191</v>
      </c>
    </row>
    <row r="16" spans="1:3" ht="23.25" customHeight="1">
      <c r="A16" s="591" t="s">
        <v>876</v>
      </c>
      <c r="B16" s="590">
        <f>'справка №1-БАЛАНС'!G33</f>
        <v>140</v>
      </c>
      <c r="C16" s="590">
        <f>'справка №1-БАЛАНС'!H33</f>
        <v>152</v>
      </c>
    </row>
    <row r="17" spans="1:3" ht="23.25" customHeight="1">
      <c r="A17" s="591" t="s">
        <v>877</v>
      </c>
      <c r="B17" s="590">
        <f>'справка №1-БАЛАНС'!G39</f>
        <v>0</v>
      </c>
      <c r="C17" s="590">
        <f>'справка №1-БАЛАНС'!H39</f>
        <v>0</v>
      </c>
    </row>
    <row r="18" spans="1:3" ht="23.25" customHeight="1">
      <c r="A18" s="591" t="s">
        <v>878</v>
      </c>
      <c r="B18" s="590">
        <f>'справка №1-БАЛАНС'!G55</f>
        <v>0</v>
      </c>
      <c r="C18" s="590">
        <f>'справка №1-БАЛАНС'!H55</f>
        <v>0</v>
      </c>
    </row>
    <row r="19" spans="1:3" ht="23.25" customHeight="1">
      <c r="A19" s="591" t="s">
        <v>879</v>
      </c>
      <c r="B19" s="590">
        <f>'справка №1-БАЛАНС'!G79</f>
        <v>12</v>
      </c>
      <c r="C19" s="590">
        <f>'справка №1-БАЛАНС'!H79</f>
        <v>9</v>
      </c>
    </row>
    <row r="20" spans="1:3" ht="23.25" customHeight="1">
      <c r="A20" s="591" t="s">
        <v>880</v>
      </c>
      <c r="B20" s="590">
        <f>'справка №1-БАЛАНС'!C55</f>
        <v>978</v>
      </c>
      <c r="C20" s="590">
        <f>'справка №1-БАЛАНС'!D55</f>
        <v>979</v>
      </c>
    </row>
    <row r="21" spans="1:3" ht="23.25" customHeight="1">
      <c r="A21" s="591" t="s">
        <v>881</v>
      </c>
      <c r="B21" s="590">
        <f>'справка №1-БАЛАНС'!C19</f>
        <v>81</v>
      </c>
      <c r="C21" s="590">
        <f>'справка №1-БАЛАНС'!D19</f>
        <v>82</v>
      </c>
    </row>
    <row r="22" spans="1:3" ht="23.25" customHeight="1">
      <c r="A22" s="591" t="s">
        <v>882</v>
      </c>
      <c r="B22" s="590">
        <f>'справка №1-БАЛАНС'!C20</f>
        <v>0</v>
      </c>
      <c r="C22" s="590">
        <f>'справка №1-БАЛАНС'!D20</f>
        <v>0</v>
      </c>
    </row>
    <row r="23" spans="1:3" ht="23.25" customHeight="1">
      <c r="A23" s="591" t="s">
        <v>883</v>
      </c>
      <c r="B23" s="590">
        <f>'справка №1-БАЛАНС'!C45</f>
        <v>555</v>
      </c>
      <c r="C23" s="590">
        <f>'справка №1-БАЛАНС'!D45</f>
        <v>555</v>
      </c>
    </row>
    <row r="24" spans="1:3" ht="23.25" customHeight="1">
      <c r="A24" s="591" t="s">
        <v>884</v>
      </c>
      <c r="B24" s="590">
        <f>'справка №1-БАЛАНС'!C51</f>
        <v>326</v>
      </c>
      <c r="C24" s="590">
        <f>'справка №1-БАЛАНС'!D51</f>
        <v>326</v>
      </c>
    </row>
    <row r="25" spans="1:3" ht="23.25" customHeight="1">
      <c r="A25" s="591" t="s">
        <v>885</v>
      </c>
      <c r="B25" s="590">
        <f>'справка №1-БАЛАНС'!C47</f>
        <v>326</v>
      </c>
      <c r="C25" s="590">
        <f>'справка №1-БАЛАНС'!D47</f>
        <v>326</v>
      </c>
    </row>
    <row r="26" spans="1:3" ht="23.25" customHeight="1">
      <c r="A26" s="591" t="s">
        <v>886</v>
      </c>
      <c r="B26" s="590">
        <f>'справка №1-БАЛАНС'!C93</f>
        <v>445</v>
      </c>
      <c r="C26" s="590">
        <f>'справка №1-БАЛАНС'!D93</f>
        <v>453</v>
      </c>
    </row>
    <row r="27" spans="1:3" ht="23.25" customHeight="1">
      <c r="A27" s="591" t="s">
        <v>887</v>
      </c>
      <c r="B27" s="590">
        <f>'справка №1-БАЛАНС'!C64</f>
        <v>0</v>
      </c>
      <c r="C27" s="590">
        <f>'справка №1-БАЛАНС'!D64</f>
        <v>0</v>
      </c>
    </row>
    <row r="28" spans="1:3" ht="23.25" customHeight="1">
      <c r="A28" s="591" t="s">
        <v>888</v>
      </c>
      <c r="B28" s="590">
        <f>'справка №1-БАЛАНС'!C75</f>
        <v>284</v>
      </c>
      <c r="C28" s="590">
        <f>'справка №1-БАЛАНС'!D75</f>
        <v>294</v>
      </c>
    </row>
    <row r="29" spans="1:3" ht="23.25" customHeight="1">
      <c r="A29" s="591" t="s">
        <v>889</v>
      </c>
      <c r="B29" s="590">
        <f>'справка №1-БАЛАНС'!C67</f>
        <v>158</v>
      </c>
      <c r="C29" s="590">
        <f>'справка №1-БАЛАНС'!D67</f>
        <v>158</v>
      </c>
    </row>
    <row r="30" spans="1:3" ht="23.25" customHeight="1">
      <c r="A30" s="591" t="s">
        <v>890</v>
      </c>
      <c r="B30" s="590">
        <f>'справка №1-БАЛАНС'!C84</f>
        <v>0</v>
      </c>
      <c r="C30" s="590">
        <f>'справка №1-БАЛАНС'!D84</f>
        <v>0</v>
      </c>
    </row>
    <row r="31" spans="1:3" ht="23.25" customHeight="1">
      <c r="A31" s="591" t="s">
        <v>891</v>
      </c>
      <c r="B31" s="590">
        <f>'справка №1-БАЛАНС'!C91</f>
        <v>161</v>
      </c>
      <c r="C31" s="590">
        <f>'справка №1-БАЛАНС'!D91</f>
        <v>159</v>
      </c>
    </row>
    <row r="32" spans="1:3" ht="23.25" customHeight="1">
      <c r="A32" s="591" t="s">
        <v>892</v>
      </c>
      <c r="B32" s="590">
        <f>'справка №1-БАЛАНС'!C94</f>
        <v>1423</v>
      </c>
      <c r="C32" s="590">
        <f>'справка №1-БАЛАНС'!D94</f>
        <v>1432</v>
      </c>
    </row>
    <row r="33" spans="2:3" ht="23.25" customHeight="1">
      <c r="B33" s="592"/>
      <c r="C33" s="592"/>
    </row>
    <row r="34" spans="1:3" ht="23.25" customHeight="1">
      <c r="A34" s="589" t="s">
        <v>893</v>
      </c>
      <c r="B34" s="590"/>
      <c r="C34" s="590"/>
    </row>
    <row r="35" spans="1:3" ht="23.25" customHeight="1">
      <c r="A35" s="591" t="s">
        <v>894</v>
      </c>
      <c r="B35" s="590">
        <f>'справка №2-ОТЧЕТ ЗА ДОХОДИТЕ'!G13</f>
        <v>0</v>
      </c>
      <c r="C35" s="590">
        <f>'справка №2-ОТЧЕТ ЗА ДОХОДИТЕ'!H13</f>
        <v>0</v>
      </c>
    </row>
    <row r="36" spans="1:3" ht="23.25" customHeight="1">
      <c r="A36" s="591" t="s">
        <v>895</v>
      </c>
      <c r="B36" s="590">
        <f>'справка №2-ОТЧЕТ ЗА ДОХОДИТЕ'!G24</f>
        <v>2</v>
      </c>
      <c r="C36" s="590">
        <f>'справка №2-ОТЧЕТ ЗА ДОХОДИТЕ'!H24</f>
        <v>2</v>
      </c>
    </row>
    <row r="37" spans="1:3" ht="23.25" customHeight="1">
      <c r="A37" s="591" t="s">
        <v>896</v>
      </c>
      <c r="B37" s="590">
        <f>'справка №2-ОТЧЕТ ЗА ДОХОДИТЕ'!C19</f>
        <v>14</v>
      </c>
      <c r="C37" s="590">
        <f>'справка №2-ОТЧЕТ ЗА ДОХОДИТЕ'!D19</f>
        <v>14</v>
      </c>
    </row>
    <row r="38" spans="1:3" ht="23.25" customHeight="1">
      <c r="A38" s="591" t="s">
        <v>897</v>
      </c>
      <c r="B38" s="590">
        <f>'справка №2-ОТЧЕТ ЗА ДОХОДИТЕ'!C9</f>
        <v>0</v>
      </c>
      <c r="C38" s="590">
        <f>'справка №2-ОТЧЕТ ЗА ДОХОДИТЕ'!D9</f>
        <v>0</v>
      </c>
    </row>
    <row r="39" spans="1:3" ht="23.25" customHeight="1">
      <c r="A39" s="591" t="s">
        <v>898</v>
      </c>
      <c r="B39" s="590">
        <f>'справка №2-ОТЧЕТ ЗА ДОХОДИТЕ'!C11</f>
        <v>1</v>
      </c>
      <c r="C39" s="590">
        <f>'справка №2-ОТЧЕТ ЗА ДОХОДИТЕ'!D11</f>
        <v>1</v>
      </c>
    </row>
    <row r="40" spans="1:3" ht="23.25" customHeight="1">
      <c r="A40" s="591" t="s">
        <v>899</v>
      </c>
      <c r="B40" s="590">
        <f>'справка №2-ОТЧЕТ ЗА ДОХОДИТЕ'!C26</f>
        <v>0</v>
      </c>
      <c r="C40" s="590">
        <f>'справка №2-ОТЧЕТ ЗА ДОХОДИТЕ'!D26</f>
        <v>0</v>
      </c>
    </row>
    <row r="41" spans="1:3" ht="23.25" customHeight="1">
      <c r="A41" s="591" t="s">
        <v>900</v>
      </c>
      <c r="B41" s="590">
        <f>'справка №2-ОТЧЕТ ЗА ДОХОДИТЕ'!C22</f>
        <v>0</v>
      </c>
      <c r="C41" s="590">
        <f>'справка №2-ОТЧЕТ ЗА ДОХОДИТЕ'!D22</f>
        <v>0</v>
      </c>
    </row>
    <row r="42" spans="1:3" ht="23.25" customHeight="1">
      <c r="A42" s="591" t="s">
        <v>901</v>
      </c>
      <c r="B42" s="590">
        <f>-'справка №2-ОТЧЕТ ЗА ДОХОДИТЕ'!G34</f>
        <v>-12</v>
      </c>
      <c r="C42" s="590">
        <f>-'справка №2-ОТЧЕТ ЗА ДОХОДИТЕ'!H34</f>
        <v>-12</v>
      </c>
    </row>
    <row r="43" spans="1:3" ht="23.25" customHeight="1">
      <c r="A43" s="591" t="s">
        <v>902</v>
      </c>
      <c r="B43" s="590">
        <f>'справка №2-ОТЧЕТ ЗА ДОХОДИТЕ'!C39</f>
        <v>0</v>
      </c>
      <c r="C43" s="590">
        <f>'справка №2-ОТЧЕТ ЗА ДОХОДИТЕ'!D39</f>
        <v>0</v>
      </c>
    </row>
    <row r="44" spans="2:3" ht="23.25" customHeight="1">
      <c r="B44" s="592"/>
      <c r="C44" s="592"/>
    </row>
    <row r="45" spans="1:3" ht="23.25" customHeight="1">
      <c r="A45" s="589" t="s">
        <v>903</v>
      </c>
      <c r="B45" s="590"/>
      <c r="C45" s="590"/>
    </row>
    <row r="46" spans="1:3" ht="23.25" customHeight="1">
      <c r="A46" s="591" t="s">
        <v>904</v>
      </c>
      <c r="B46" s="590">
        <f>'справка №3-ОПП по прекия метод'!C10</f>
        <v>0</v>
      </c>
      <c r="C46" s="590">
        <f>'справка №3-ОПП по прекия метод'!D10</f>
        <v>0</v>
      </c>
    </row>
    <row r="47" spans="1:3" ht="23.25" customHeight="1">
      <c r="A47" s="591" t="s">
        <v>905</v>
      </c>
      <c r="B47" s="590">
        <f>'справка №3-ОПП по прекия метод'!C11</f>
        <v>-1</v>
      </c>
      <c r="C47" s="590">
        <f>'справка №3-ОПП по прекия метод'!D11</f>
        <v>-4</v>
      </c>
    </row>
    <row r="48" spans="1:3" ht="23.25" customHeight="1">
      <c r="A48" s="591" t="s">
        <v>906</v>
      </c>
      <c r="B48" s="590">
        <f>'справка №3-ОПП по прекия метод'!C20</f>
        <v>2</v>
      </c>
      <c r="C48" s="590">
        <f>'справка №3-ОПП по прекия метод'!D20</f>
        <v>-7</v>
      </c>
    </row>
    <row r="49" spans="1:3" ht="23.25" customHeight="1">
      <c r="A49" s="591" t="s">
        <v>907</v>
      </c>
      <c r="B49" s="590">
        <f>'справка №3-ОПП по прекия метод'!C28</f>
        <v>0</v>
      </c>
      <c r="C49" s="590">
        <f>'справка №3-ОПП по прекия метод'!D28</f>
        <v>0</v>
      </c>
    </row>
    <row r="50" spans="1:3" ht="23.25" customHeight="1">
      <c r="A50" s="591" t="s">
        <v>908</v>
      </c>
      <c r="B50" s="590">
        <f>'справка №3-ОПП по прекия метод'!C27</f>
        <v>0</v>
      </c>
      <c r="C50" s="590">
        <f>'справка №3-ОПП по прекия метод'!D27</f>
        <v>0</v>
      </c>
    </row>
    <row r="51" spans="1:3" ht="23.25" customHeight="1">
      <c r="A51" s="591" t="s">
        <v>909</v>
      </c>
      <c r="B51" s="590">
        <f>'справка №3-ОПП по прекия метод'!C32</f>
        <v>0</v>
      </c>
      <c r="C51" s="590">
        <f>'справка №3-ОПП по прекия метод'!D32</f>
        <v>-12</v>
      </c>
    </row>
    <row r="52" spans="1:3" ht="23.25" customHeight="1">
      <c r="A52" s="591" t="s">
        <v>910</v>
      </c>
      <c r="B52" s="590">
        <f>'справка №3-ОПП по прекия метод'!C42</f>
        <v>0</v>
      </c>
      <c r="C52" s="590">
        <f>'справка №3-ОПП по прекия метод'!D42</f>
        <v>0</v>
      </c>
    </row>
    <row r="53" spans="1:3" ht="23.25" customHeight="1">
      <c r="A53" s="591" t="s">
        <v>911</v>
      </c>
      <c r="B53" s="590">
        <f>'справка №3-ОПП по прекия метод'!C43</f>
        <v>2</v>
      </c>
      <c r="C53" s="590">
        <f>'справка №3-ОПП по прекия метод'!D43</f>
        <v>-19</v>
      </c>
    </row>
    <row r="54" ht="23.25" customHeight="1"/>
    <row r="55" ht="23.25" customHeight="1">
      <c r="A55" s="584" t="s">
        <v>912</v>
      </c>
    </row>
    <row r="56" ht="23.25" customHeight="1">
      <c r="A56" s="584" t="s">
        <v>913</v>
      </c>
    </row>
    <row r="57" ht="23.25" customHeight="1">
      <c r="A57" s="584" t="s">
        <v>914</v>
      </c>
    </row>
    <row r="58" ht="23.25" customHeight="1">
      <c r="A58" s="584" t="s">
        <v>915</v>
      </c>
    </row>
    <row r="59" ht="23.25" customHeight="1">
      <c r="A59" s="584" t="s">
        <v>916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A102" sqref="A102"/>
    </sheetView>
  </sheetViews>
  <sheetFormatPr defaultColWidth="9.00390625" defaultRowHeight="12.75"/>
  <cols>
    <col min="1" max="1" width="43.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625" style="226" customWidth="1"/>
    <col min="6" max="6" width="9.50390625" style="231" customWidth="1"/>
    <col min="7" max="7" width="12.625" style="226" customWidth="1"/>
    <col min="8" max="8" width="18.625" style="232" customWidth="1"/>
    <col min="9" max="9" width="3.50390625" style="206" customWidth="1"/>
    <col min="10" max="16384" width="9.37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57">
      <c r="A3" s="207" t="s">
        <v>847</v>
      </c>
      <c r="B3" s="599"/>
      <c r="C3" s="599"/>
      <c r="D3" s="599"/>
      <c r="E3" s="599"/>
      <c r="F3" s="277" t="s">
        <v>849</v>
      </c>
      <c r="G3" s="229"/>
      <c r="H3" s="229">
        <v>120054800</v>
      </c>
    </row>
    <row r="4" spans="1:8" ht="15">
      <c r="A4" s="601" t="s">
        <v>857</v>
      </c>
      <c r="B4" s="602"/>
      <c r="C4" s="602"/>
      <c r="D4" s="602"/>
      <c r="E4" s="570"/>
      <c r="F4" s="227" t="s">
        <v>2</v>
      </c>
      <c r="G4" s="228"/>
      <c r="H4" s="229"/>
    </row>
    <row r="5" spans="1:8" ht="15">
      <c r="A5" s="207" t="s">
        <v>924</v>
      </c>
      <c r="B5" s="599"/>
      <c r="C5" s="599"/>
      <c r="D5" s="599"/>
      <c r="E5" s="599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25.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49</v>
      </c>
      <c r="D12" s="208">
        <v>50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81</v>
      </c>
      <c r="D19" s="212">
        <f>SUM(D11:D18)</f>
        <v>82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152</v>
      </c>
      <c r="H27" s="211">
        <f>SUM(H28:H30)</f>
        <v>154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-12</v>
      </c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140</v>
      </c>
      <c r="H33" s="211">
        <f>H27+H31+H32</f>
        <v>152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1411</v>
      </c>
      <c r="H36" s="211">
        <f>H25+H17+H33</f>
        <v>1423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25.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326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27">
      <c r="A51" s="295" t="s">
        <v>152</v>
      </c>
      <c r="B51" s="309" t="s">
        <v>153</v>
      </c>
      <c r="C51" s="212">
        <f>SUM(C47:C50)</f>
        <v>326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27">
      <c r="A54" s="295" t="s">
        <v>163</v>
      </c>
      <c r="B54" s="309" t="s">
        <v>164</v>
      </c>
      <c r="C54" s="208">
        <v>16</v>
      </c>
      <c r="D54" s="208">
        <v>16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978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25.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8</v>
      </c>
      <c r="H61" s="211">
        <f>SUM(H62:H68)</f>
        <v>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3</v>
      </c>
      <c r="H64" s="209">
        <v>2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158</v>
      </c>
      <c r="D67" s="208">
        <v>158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>
        <v>2</v>
      </c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4</v>
      </c>
      <c r="H69" s="209">
        <v>4</v>
      </c>
    </row>
    <row r="70" spans="1:8" ht="25.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12</v>
      </c>
      <c r="H71" s="218">
        <f>H59+H60+H61+H69+H70</f>
        <v>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27">
      <c r="A74" s="295" t="s">
        <v>226</v>
      </c>
      <c r="B74" s="301" t="s">
        <v>227</v>
      </c>
      <c r="C74" s="208">
        <v>124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284</v>
      </c>
      <c r="D75" s="212">
        <f>SUM(D67:D74)</f>
        <v>294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27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25.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12</v>
      </c>
      <c r="H79" s="219">
        <f>H71+H74+H75+H76</f>
        <v>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25.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</v>
      </c>
      <c r="D87" s="208">
        <v>1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160</v>
      </c>
      <c r="D88" s="208">
        <v>158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161</v>
      </c>
      <c r="D91" s="212">
        <f>SUM(D87:D90)</f>
        <v>159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445</v>
      </c>
      <c r="D93" s="212">
        <f>D64+D75+D84+D91+D92</f>
        <v>453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26.25" thickBot="1">
      <c r="A94" s="563" t="s">
        <v>265</v>
      </c>
      <c r="B94" s="348" t="s">
        <v>266</v>
      </c>
      <c r="C94" s="221">
        <f>C93+C55</f>
        <v>1423</v>
      </c>
      <c r="D94" s="221">
        <f>D93+D55</f>
        <v>1432</v>
      </c>
      <c r="E94" s="564" t="s">
        <v>267</v>
      </c>
      <c r="F94" s="349" t="s">
        <v>268</v>
      </c>
      <c r="G94" s="222">
        <f>G36+G39+G55+G79</f>
        <v>1423</v>
      </c>
      <c r="H94" s="222">
        <f>H36+H39+H55+H79</f>
        <v>1432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922</v>
      </c>
      <c r="B98" s="545"/>
      <c r="C98" s="599" t="s">
        <v>923</v>
      </c>
      <c r="D98" s="599"/>
      <c r="E98" s="599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9" t="s">
        <v>855</v>
      </c>
      <c r="D100" s="600"/>
      <c r="E100" s="600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625" style="27" customWidth="1"/>
    <col min="5" max="5" width="37.375" style="33" customWidth="1"/>
    <col min="6" max="6" width="9.00390625" style="33" customWidth="1"/>
    <col min="7" max="7" width="11.625" style="27" customWidth="1"/>
    <col min="8" max="8" width="13.125" style="27" customWidth="1"/>
    <col min="9" max="16384" width="9.37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4"/>
      <c r="C2" s="604"/>
      <c r="D2" s="604"/>
      <c r="E2" s="604"/>
      <c r="F2" s="606" t="s">
        <v>1</v>
      </c>
      <c r="G2" s="606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4"/>
      <c r="C3" s="604"/>
      <c r="D3" s="604"/>
      <c r="E3" s="604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31.03.2011</v>
      </c>
      <c r="B4" s="605"/>
      <c r="C4" s="605"/>
      <c r="D4" s="605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4</v>
      </c>
      <c r="D10" s="81">
        <v>4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/>
      <c r="H11" s="89"/>
    </row>
    <row r="12" spans="1:8" ht="12">
      <c r="A12" s="367" t="s">
        <v>289</v>
      </c>
      <c r="B12" s="368" t="s">
        <v>290</v>
      </c>
      <c r="C12" s="81">
        <v>8</v>
      </c>
      <c r="D12" s="81">
        <v>8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0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24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14</v>
      </c>
      <c r="D19" s="84">
        <f>SUM(D9:D15)+D16</f>
        <v>14</v>
      </c>
      <c r="E19" s="377" t="s">
        <v>311</v>
      </c>
      <c r="F19" s="373" t="s">
        <v>312</v>
      </c>
      <c r="G19" s="89">
        <v>2</v>
      </c>
      <c r="H19" s="89">
        <v>2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24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2</v>
      </c>
      <c r="H24" s="90">
        <f>SUM(H19:H23)</f>
        <v>2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24">
      <c r="A28" s="176" t="s">
        <v>331</v>
      </c>
      <c r="B28" s="361" t="s">
        <v>332</v>
      </c>
      <c r="C28" s="85">
        <f>C26+C19</f>
        <v>14</v>
      </c>
      <c r="D28" s="85">
        <f>D26+D19</f>
        <v>14</v>
      </c>
      <c r="E28" s="176" t="s">
        <v>333</v>
      </c>
      <c r="F28" s="374" t="s">
        <v>334</v>
      </c>
      <c r="G28" s="90">
        <f>G13+G15+G24</f>
        <v>2</v>
      </c>
      <c r="H28" s="90">
        <f>H13+H15+H24</f>
        <v>2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12</v>
      </c>
      <c r="H30" s="92">
        <f>IF((D28-H28)&gt;0,D28-H28,0)</f>
        <v>12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14</v>
      </c>
      <c r="D33" s="84">
        <f>D28+D31+D32</f>
        <v>14</v>
      </c>
      <c r="E33" s="176" t="s">
        <v>347</v>
      </c>
      <c r="F33" s="374" t="s">
        <v>348</v>
      </c>
      <c r="G33" s="92">
        <f>G32+G31+G28</f>
        <v>2</v>
      </c>
      <c r="H33" s="92">
        <f>H32+H31+H28</f>
        <v>2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12</v>
      </c>
      <c r="H34" s="90">
        <f>IF((D33-H33)&gt;0,D33-H33,0)</f>
        <v>12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24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24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12</v>
      </c>
      <c r="H39" s="93">
        <f>IF(H34&gt;0,IF(D35+H34&lt;0,0,D35+H34),IF(D34-D35&lt;0,D35-D34,0))</f>
        <v>12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24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24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12</v>
      </c>
      <c r="H41" s="87">
        <f>IF(H39-H40&gt;0,H39-H40,0)</f>
        <v>12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14</v>
      </c>
      <c r="D42" s="88">
        <f>D33+D35+D39</f>
        <v>14</v>
      </c>
      <c r="E42" s="179" t="s">
        <v>374</v>
      </c>
      <c r="F42" s="180" t="s">
        <v>375</v>
      </c>
      <c r="G42" s="92">
        <f>G39+G33</f>
        <v>14</v>
      </c>
      <c r="H42" s="92">
        <f>H39+H33</f>
        <v>14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603" t="s">
        <v>925</v>
      </c>
      <c r="E44" s="603"/>
      <c r="F44" s="603"/>
      <c r="G44" s="603"/>
      <c r="H44" s="603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3" t="s">
        <v>856</v>
      </c>
      <c r="E46" s="603"/>
      <c r="F46" s="603"/>
      <c r="G46" s="603"/>
      <c r="H46" s="603"/>
    </row>
    <row r="47" spans="1:8" ht="24">
      <c r="A47" s="30"/>
      <c r="B47" s="536"/>
      <c r="C47" s="539" t="s">
        <v>926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3" sqref="A53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50390625" style="426" customWidth="1"/>
    <col min="4" max="4" width="18.625" style="426" customWidth="1"/>
    <col min="5" max="5" width="10.125" style="185" customWidth="1"/>
    <col min="6" max="6" width="12.00390625" style="185" customWidth="1"/>
    <col min="7" max="16384" width="9.37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4" t="str">
        <f>'справка №1-БАЛАНС'!A3</f>
        <v>Име на отчитащото се предприятие :  "БУЛГАР ЧЕХ ИНВЕСТ ХОЛДИНГ" АД - СМОЛЯН</v>
      </c>
      <c r="B4" s="604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4" t="str">
        <f>'справка №1-БАЛАНС'!A4:D4</f>
        <v>Вид на отчета:неконсолидиран</v>
      </c>
      <c r="B5" s="604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31.03.2011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/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</v>
      </c>
      <c r="D11" s="94">
        <v>-4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24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-9</v>
      </c>
      <c r="D13" s="94">
        <v>-9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12</v>
      </c>
      <c r="D16" s="94">
        <v>6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24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2</v>
      </c>
      <c r="D20" s="95">
        <f>SUM(D10:D19)</f>
        <v>-7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>
        <v>-12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0</v>
      </c>
      <c r="D32" s="95">
        <f>SUM(D22:D31)</f>
        <v>-12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2</v>
      </c>
      <c r="D43" s="95">
        <f>D42+D32+D20</f>
        <v>-19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159</v>
      </c>
      <c r="D44" s="186">
        <v>178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161</v>
      </c>
      <c r="D45" s="95">
        <f>D44+D43</f>
        <v>159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161</v>
      </c>
      <c r="D46" s="96">
        <v>166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20.04.2011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925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13" activePane="bottomRight" state="frozen"/>
      <selection pane="topLeft" activeCell="A7" sqref="A7"/>
      <selection pane="topRight" activeCell="B7" sqref="B7"/>
      <selection pane="bottomLeft" activeCell="A9" sqref="A9"/>
      <selection pane="bottomRight" activeCell="M34" sqref="M34"/>
    </sheetView>
  </sheetViews>
  <sheetFormatPr defaultColWidth="9.00390625" defaultRowHeight="12.75"/>
  <cols>
    <col min="1" max="1" width="48.50390625" style="25" customWidth="1"/>
    <col min="2" max="2" width="8.375" style="39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8" t="s">
        <v>454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2"/>
      <c r="C3" s="612"/>
      <c r="D3" s="612"/>
      <c r="E3" s="612"/>
      <c r="F3" s="612"/>
      <c r="G3" s="612"/>
      <c r="H3" s="612"/>
      <c r="I3" s="612"/>
      <c r="J3" s="2"/>
      <c r="K3" s="610" t="s">
        <v>1</v>
      </c>
      <c r="L3" s="610"/>
      <c r="M3" s="610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2"/>
      <c r="C4" s="612"/>
      <c r="D4" s="612"/>
      <c r="E4" s="612"/>
      <c r="F4" s="612"/>
      <c r="G4" s="612"/>
      <c r="H4" s="612"/>
      <c r="I4" s="612"/>
      <c r="J4" s="192"/>
      <c r="K4" s="611" t="s">
        <v>2</v>
      </c>
      <c r="L4" s="611"/>
      <c r="M4" s="611"/>
      <c r="N4" s="7"/>
      <c r="O4" s="8"/>
    </row>
    <row r="5" spans="1:14" s="5" customFormat="1" ht="12.75" customHeight="1">
      <c r="A5" s="6" t="str">
        <f>'справка №1-БАЛАНС'!A5</f>
        <v>Отчетен период : към 31.03.2011</v>
      </c>
      <c r="B5" s="607"/>
      <c r="C5" s="607"/>
      <c r="D5" s="607"/>
      <c r="E5" s="607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-2</v>
      </c>
      <c r="K11" s="100"/>
      <c r="L11" s="428">
        <f>SUM(C11:K11)</f>
        <v>1423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-2</v>
      </c>
      <c r="K15" s="101">
        <f t="shared" si="2"/>
        <v>0</v>
      </c>
      <c r="L15" s="428">
        <f t="shared" si="1"/>
        <v>1423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-12</v>
      </c>
      <c r="K16" s="100"/>
      <c r="L16" s="428">
        <f t="shared" si="1"/>
        <v>-12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-14</v>
      </c>
      <c r="K29" s="99">
        <f t="shared" si="6"/>
        <v>0</v>
      </c>
      <c r="L29" s="428">
        <f t="shared" si="1"/>
        <v>1411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-14</v>
      </c>
      <c r="K32" s="99">
        <f t="shared" si="7"/>
        <v>0</v>
      </c>
      <c r="L32" s="428">
        <f t="shared" si="1"/>
        <v>1411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20.04.2011</v>
      </c>
      <c r="B35" s="38"/>
      <c r="C35" s="24"/>
      <c r="D35" s="609" t="s">
        <v>809</v>
      </c>
      <c r="E35" s="609"/>
      <c r="F35" s="609" t="s">
        <v>925</v>
      </c>
      <c r="G35" s="609"/>
      <c r="H35" s="609"/>
      <c r="I35" s="609"/>
      <c r="J35" s="24" t="s">
        <v>843</v>
      </c>
      <c r="K35" s="24"/>
      <c r="L35" s="609" t="s">
        <v>856</v>
      </c>
      <c r="M35" s="609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0">
      <selection activeCell="S33" sqref="S33"/>
    </sheetView>
  </sheetViews>
  <sheetFormatPr defaultColWidth="10.625" defaultRowHeight="12.75"/>
  <cols>
    <col min="1" max="1" width="4.125" style="44" customWidth="1"/>
    <col min="2" max="2" width="31.00390625" style="44" customWidth="1"/>
    <col min="3" max="3" width="9.375" style="44" customWidth="1"/>
    <col min="4" max="6" width="9.5039062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50390625" style="44" customWidth="1"/>
    <col min="11" max="11" width="9.375" style="44" customWidth="1"/>
    <col min="12" max="12" width="10.625" style="44" customWidth="1"/>
    <col min="13" max="13" width="9.625" style="44" customWidth="1"/>
    <col min="14" max="14" width="8.50390625" style="44" customWidth="1"/>
    <col min="15" max="15" width="12.50390625" style="44" customWidth="1"/>
    <col min="16" max="16" width="11.125" style="44" customWidth="1"/>
    <col min="17" max="17" width="13.125" style="44" customWidth="1"/>
    <col min="18" max="18" width="11.375" style="44" customWidth="1"/>
    <col min="19" max="16384" width="10.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3" t="s">
        <v>859</v>
      </c>
      <c r="B2" s="614"/>
      <c r="C2" s="615" t="s">
        <v>860</v>
      </c>
      <c r="D2" s="615"/>
      <c r="E2" s="615"/>
      <c r="F2" s="615"/>
      <c r="G2" s="615"/>
      <c r="H2" s="615"/>
      <c r="I2" s="445"/>
      <c r="J2" s="445"/>
      <c r="K2" s="445"/>
      <c r="L2" s="445"/>
      <c r="M2" s="617" t="s">
        <v>1</v>
      </c>
      <c r="N2" s="615"/>
      <c r="O2" s="615"/>
      <c r="P2" s="618">
        <f>'справка №1-БАЛАНС'!H3</f>
        <v>120054800</v>
      </c>
      <c r="Q2" s="618"/>
      <c r="R2" s="357"/>
    </row>
    <row r="3" spans="1:18" ht="15">
      <c r="A3" s="613" t="str">
        <f>'справка №1-БАЛАНС'!A5</f>
        <v>Отчетен период : към 31.03.2011</v>
      </c>
      <c r="B3" s="614"/>
      <c r="C3" s="616"/>
      <c r="D3" s="616"/>
      <c r="E3" s="616"/>
      <c r="F3" s="447"/>
      <c r="G3" s="447"/>
      <c r="H3" s="447"/>
      <c r="I3" s="447"/>
      <c r="J3" s="447"/>
      <c r="K3" s="447"/>
      <c r="L3" s="447"/>
      <c r="M3" s="619" t="s">
        <v>2</v>
      </c>
      <c r="N3" s="619"/>
      <c r="O3" s="620"/>
      <c r="P3" s="620"/>
      <c r="Q3" s="620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21" t="s">
        <v>457</v>
      </c>
      <c r="B5" s="622"/>
      <c r="C5" s="625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8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8" t="s">
        <v>522</v>
      </c>
      <c r="R5" s="628" t="s">
        <v>523</v>
      </c>
    </row>
    <row r="6" spans="1:18" s="45" customFormat="1" ht="60">
      <c r="A6" s="623"/>
      <c r="B6" s="624"/>
      <c r="C6" s="626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9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9"/>
      <c r="R6" s="629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3</v>
      </c>
      <c r="L10" s="105">
        <v>1</v>
      </c>
      <c r="M10" s="105"/>
      <c r="N10" s="115">
        <f aca="true" t="shared" si="4" ref="N10:N39">K10+L10-M10</f>
        <v>4</v>
      </c>
      <c r="O10" s="105"/>
      <c r="P10" s="105"/>
      <c r="Q10" s="115">
        <f t="shared" si="0"/>
        <v>4</v>
      </c>
      <c r="R10" s="115">
        <f t="shared" si="1"/>
        <v>49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36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87</v>
      </c>
      <c r="E17" s="251">
        <f>SUM(E9:E16)</f>
        <v>0</v>
      </c>
      <c r="F17" s="251">
        <f>SUM(F9:F16)</f>
        <v>0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5</v>
      </c>
      <c r="L17" s="116">
        <f>SUM(L9:L16)</f>
        <v>1</v>
      </c>
      <c r="M17" s="116">
        <f>SUM(M9:M16)</f>
        <v>0</v>
      </c>
      <c r="N17" s="115">
        <f t="shared" si="4"/>
        <v>6</v>
      </c>
      <c r="O17" s="116">
        <f>SUM(O9:O16)</f>
        <v>0</v>
      </c>
      <c r="P17" s="116">
        <f>SUM(P9:P16)</f>
        <v>0</v>
      </c>
      <c r="Q17" s="115">
        <f t="shared" si="5"/>
        <v>6</v>
      </c>
      <c r="R17" s="115">
        <f t="shared" si="6"/>
        <v>81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24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642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5</v>
      </c>
      <c r="L40" s="553">
        <f t="shared" si="13"/>
        <v>1</v>
      </c>
      <c r="M40" s="553">
        <f t="shared" si="13"/>
        <v>0</v>
      </c>
      <c r="N40" s="553">
        <f t="shared" si="13"/>
        <v>6</v>
      </c>
      <c r="O40" s="553">
        <f t="shared" si="13"/>
        <v>0</v>
      </c>
      <c r="P40" s="553">
        <f t="shared" si="13"/>
        <v>0</v>
      </c>
      <c r="Q40" s="553">
        <f t="shared" si="13"/>
        <v>6</v>
      </c>
      <c r="R40" s="553">
        <f t="shared" si="13"/>
        <v>636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20.04.2011</v>
      </c>
      <c r="C44" s="449"/>
      <c r="D44" s="450"/>
      <c r="E44" s="450"/>
      <c r="F44" s="450"/>
      <c r="G44" s="440"/>
      <c r="H44" s="451" t="s">
        <v>923</v>
      </c>
      <c r="I44" s="451"/>
      <c r="J44" s="451"/>
      <c r="K44" s="627"/>
      <c r="L44" s="627"/>
      <c r="M44" s="627"/>
      <c r="N44" s="627"/>
      <c r="O44" s="615" t="s">
        <v>855</v>
      </c>
      <c r="P44" s="614"/>
      <c r="Q44" s="614"/>
      <c r="R44" s="614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5">
      <selection activeCell="AC128" sqref="AC128"/>
    </sheetView>
  </sheetViews>
  <sheetFormatPr defaultColWidth="10.625" defaultRowHeight="12.75"/>
  <cols>
    <col min="1" max="1" width="45.375" style="44" customWidth="1"/>
    <col min="2" max="2" width="8.375" style="48" customWidth="1"/>
    <col min="3" max="3" width="14.5039062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625" style="44" hidden="1" customWidth="1"/>
    <col min="27" max="16384" width="10.625" style="44" customWidth="1"/>
  </cols>
  <sheetData>
    <row r="1" spans="1:15" ht="24" customHeight="1">
      <c r="A1" s="633" t="s">
        <v>600</v>
      </c>
      <c r="B1" s="633"/>
      <c r="C1" s="633"/>
      <c r="D1" s="633"/>
      <c r="E1" s="633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4" t="str">
        <f>'справка №1-БАЛАНС'!A3</f>
        <v>Име на отчитащото се предприятие :  "БУЛГАР ЧЕХ ИНВЕСТ ХОЛДИНГ" АД - СМОЛЯН</v>
      </c>
      <c r="B3" s="634"/>
      <c r="C3" s="634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31.03.2011</v>
      </c>
      <c r="B4" s="635"/>
      <c r="C4" s="635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326</v>
      </c>
      <c r="D11" s="167">
        <f>SUM(D12:D14)</f>
        <v>0</v>
      </c>
      <c r="E11" s="168">
        <f>SUM(E12:E14)</f>
        <v>326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316</v>
      </c>
      <c r="D12" s="155"/>
      <c r="E12" s="168">
        <f aca="true" t="shared" si="0" ref="E12:E42">C12-D12</f>
        <v>316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326</v>
      </c>
      <c r="D19" s="151">
        <f>D11+D15+D16</f>
        <v>0</v>
      </c>
      <c r="E19" s="166">
        <f>E11+E15+E16</f>
        <v>326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16</v>
      </c>
      <c r="D21" s="155"/>
      <c r="E21" s="168">
        <f t="shared" si="0"/>
        <v>16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158</v>
      </c>
      <c r="D24" s="167">
        <f>SUM(D25:D27)</f>
        <v>158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143</v>
      </c>
      <c r="D27" s="155">
        <v>143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124</v>
      </c>
      <c r="D38" s="152">
        <f>SUM(D39:D42)</f>
        <v>124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124</v>
      </c>
      <c r="D42" s="155">
        <v>124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284</v>
      </c>
      <c r="D43" s="151">
        <f>D24+D28+D29+D31+D30+D32+D33+D38</f>
        <v>284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626</v>
      </c>
      <c r="D44" s="150">
        <f>D43+D21+D19+D9</f>
        <v>284</v>
      </c>
      <c r="E44" s="166">
        <f>E43+E21+E19+E9</f>
        <v>342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24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4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24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24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4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24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24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24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24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24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24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24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8</v>
      </c>
      <c r="D85" s="151">
        <f>SUM(D86:D90)+D94</f>
        <v>8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3</v>
      </c>
      <c r="D87" s="155">
        <v>3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2</v>
      </c>
      <c r="D90" s="150">
        <f>SUM(D91:D93)</f>
        <v>2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2</v>
      </c>
      <c r="D93" s="155">
        <v>2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4</v>
      </c>
      <c r="D95" s="155">
        <v>4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12</v>
      </c>
      <c r="D96" s="151">
        <f>D85+D80+D75+D71+D95</f>
        <v>12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12</v>
      </c>
      <c r="D97" s="151">
        <f>D96+D68+D66</f>
        <v>12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2" t="s">
        <v>770</v>
      </c>
      <c r="B107" s="632"/>
      <c r="C107" s="632"/>
      <c r="D107" s="632"/>
      <c r="E107" s="632"/>
      <c r="F107" s="632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1" t="str">
        <f>'справка №1-БАЛАНС'!A98</f>
        <v>Дата на съставяне: 20.04.2011</v>
      </c>
      <c r="B109" s="631"/>
      <c r="C109" s="631" t="str">
        <f>'справка №1-БАЛАНС'!C98:E98</f>
        <v>Съставител: Еленка Динкова</v>
      </c>
      <c r="D109" s="631"/>
      <c r="E109" s="631"/>
      <c r="F109" s="631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30" t="str">
        <f>'справка №1-БАЛАНС'!C100:E100</f>
        <v>Ръководител: инж. Т.Томов</v>
      </c>
      <c r="D111" s="630"/>
      <c r="E111" s="630"/>
      <c r="F111" s="630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26" sqref="E26"/>
    </sheetView>
  </sheetViews>
  <sheetFormatPr defaultColWidth="10.625" defaultRowHeight="12.75"/>
  <cols>
    <col min="1" max="1" width="52.625" style="108" customWidth="1"/>
    <col min="2" max="2" width="9.125" style="142" customWidth="1"/>
    <col min="3" max="3" width="12.875" style="108" customWidth="1"/>
    <col min="4" max="4" width="12.625" style="108" customWidth="1"/>
    <col min="5" max="5" width="12.875" style="108" customWidth="1"/>
    <col min="6" max="6" width="11.50390625" style="108" customWidth="1"/>
    <col min="7" max="7" width="12.50390625" style="108" customWidth="1"/>
    <col min="8" max="8" width="14.125" style="108" customWidth="1"/>
    <col min="9" max="9" width="14.00390625" style="108" customWidth="1"/>
    <col min="10" max="16384" width="10.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6"/>
      <c r="C4" s="636"/>
      <c r="D4" s="636"/>
      <c r="E4" s="636"/>
      <c r="F4" s="636"/>
      <c r="G4" s="640" t="s">
        <v>848</v>
      </c>
      <c r="H4" s="640"/>
      <c r="I4" s="640"/>
    </row>
    <row r="5" spans="1:9" ht="15">
      <c r="A5" s="528" t="str">
        <f>'справка №1-БАЛАНС'!A5</f>
        <v>Отчетен период : към 31.03.2011</v>
      </c>
      <c r="B5" s="637"/>
      <c r="C5" s="637"/>
      <c r="D5" s="637"/>
      <c r="E5" s="637"/>
      <c r="F5" s="637"/>
      <c r="G5" s="358" t="s">
        <v>2</v>
      </c>
      <c r="H5" s="641"/>
      <c r="I5" s="641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24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20.04.2011</v>
      </c>
      <c r="B30" s="639"/>
      <c r="C30" s="639"/>
      <c r="D30" s="577" t="s">
        <v>809</v>
      </c>
      <c r="E30" s="603" t="s">
        <v>925</v>
      </c>
      <c r="F30" s="603"/>
      <c r="G30" s="603"/>
      <c r="H30" s="583"/>
      <c r="I30" s="638"/>
      <c r="J30" s="638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24">
      <c r="A32" s="441"/>
      <c r="B32" s="526"/>
      <c r="C32" s="441"/>
      <c r="D32" s="525" t="s">
        <v>771</v>
      </c>
      <c r="E32" s="603" t="s">
        <v>856</v>
      </c>
      <c r="F32" s="603"/>
      <c r="G32" s="603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2">
      <selection activeCell="F69" sqref="F69"/>
    </sheetView>
  </sheetViews>
  <sheetFormatPr defaultColWidth="10.625" defaultRowHeight="12.75"/>
  <cols>
    <col min="1" max="1" width="42.00390625" style="52" customWidth="1"/>
    <col min="2" max="2" width="8.125" style="79" customWidth="1"/>
    <col min="3" max="3" width="19.625" style="52" customWidth="1"/>
    <col min="4" max="4" width="20.125" style="52" customWidth="1"/>
    <col min="5" max="5" width="23.625" style="52" customWidth="1"/>
    <col min="6" max="6" width="19.625" style="52" customWidth="1"/>
    <col min="7" max="16384" width="10.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2" t="s">
        <v>860</v>
      </c>
      <c r="C5" s="642"/>
      <c r="D5" s="642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31.03.2011</v>
      </c>
      <c r="B6" s="643"/>
      <c r="C6" s="643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63.75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6">
        <v>53</v>
      </c>
      <c r="D12" s="59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6">
        <v>30</v>
      </c>
      <c r="D13" s="59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96">
        <v>286</v>
      </c>
      <c r="D14" s="597">
        <v>49.97</v>
      </c>
      <c r="E14" s="556"/>
      <c r="F14" s="558">
        <f t="shared" si="0"/>
        <v>286</v>
      </c>
    </row>
    <row r="15" spans="1:6" ht="12.75">
      <c r="A15" s="580" t="s">
        <v>919</v>
      </c>
      <c r="B15" s="69"/>
      <c r="C15" s="596">
        <v>20</v>
      </c>
      <c r="D15" s="59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96">
        <v>77</v>
      </c>
      <c r="D16" s="59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96">
        <v>21</v>
      </c>
      <c r="D17" s="597">
        <v>24.88</v>
      </c>
      <c r="E17" s="556"/>
      <c r="F17" s="558">
        <f t="shared" si="0"/>
        <v>21</v>
      </c>
    </row>
    <row r="18" spans="1:6" ht="12.75">
      <c r="A18" s="580" t="s">
        <v>918</v>
      </c>
      <c r="B18" s="69"/>
      <c r="C18" s="596">
        <v>10</v>
      </c>
      <c r="D18" s="59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6">
        <v>33</v>
      </c>
      <c r="D26" s="59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6">
        <v>10</v>
      </c>
      <c r="D27" s="597">
        <v>30.33</v>
      </c>
      <c r="E27" s="556"/>
      <c r="F27" s="558">
        <f>C27-E27</f>
        <v>10</v>
      </c>
    </row>
    <row r="28" spans="1:6" ht="12.75">
      <c r="A28" s="580"/>
      <c r="B28" s="72"/>
      <c r="C28" s="595"/>
      <c r="D28" s="59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920</v>
      </c>
      <c r="B32" s="72"/>
      <c r="C32" s="596">
        <v>7</v>
      </c>
      <c r="D32" s="59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20.04.2011</v>
      </c>
      <c r="B60" s="569"/>
      <c r="C60" s="644" t="str">
        <f>'справка №1-БАЛАНС'!C98:E98</f>
        <v>Съставител: Еленка Динкова</v>
      </c>
      <c r="D60" s="644"/>
      <c r="E60" s="644"/>
      <c r="F60" s="644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44" t="str">
        <f>'справка №1-БАЛАНС'!C100:E100</f>
        <v>Ръководител: инж. Т.Томов</v>
      </c>
      <c r="D62" s="644"/>
      <c r="E62" s="644"/>
      <c r="F62" s="644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2011-04-25T13:12:07Z</cp:lastPrinted>
  <dcterms:created xsi:type="dcterms:W3CDTF">2000-06-29T12:02:40Z</dcterms:created>
  <dcterms:modified xsi:type="dcterms:W3CDTF">2011-04-25T13:12:27Z</dcterms:modified>
  <cp:category/>
  <cp:version/>
  <cp:contentType/>
  <cp:contentStatus/>
</cp:coreProperties>
</file>