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1595" tabRatio="829" activeTab="0"/>
  </bookViews>
  <sheets>
    <sheet name="справка № 1-КИС-БАЛАНС" sheetId="1" r:id="rId1"/>
    <sheet name="справка № 2-КИС-ОД" sheetId="2" r:id="rId2"/>
    <sheet name="справка № 3-КИС-ОПП" sheetId="3" r:id="rId3"/>
    <sheet name="справка № 4-КИС-ОСК" sheetId="4" r:id="rId4"/>
    <sheet name="справка № 5-КИС" sheetId="5" r:id="rId5"/>
    <sheet name="справка № 6-КИС" sheetId="6" r:id="rId6"/>
    <sheet name="справка №7-КИС" sheetId="7" r:id="rId7"/>
    <sheet name="справка №8-КИС" sheetId="8" r:id="rId8"/>
  </sheets>
  <definedNames>
    <definedName name="_xlnm.Print_Area" localSheetId="0">'справка № 1-КИС-БАЛАНС'!$A$1:$F$48</definedName>
    <definedName name="_xlnm.Print_Area" localSheetId="1">'справка № 2-КИС-ОД'!$A$1:$F$33</definedName>
    <definedName name="_xlnm.Print_Area" localSheetId="2">'справка № 3-КИС-ОПП'!$A$1:$G$40</definedName>
    <definedName name="_xlnm.Print_Area" localSheetId="3">'справка № 4-КИС-ОСК'!$A$1:$H$37</definedName>
    <definedName name="_xlnm.Print_Area" localSheetId="4">'справка № 5-КИС'!$A$1:$P$19</definedName>
    <definedName name="_xlnm.Print_Area" localSheetId="5">'справка № 6-КИС'!$A$1:$E$48</definedName>
    <definedName name="_xlnm.Print_Area" localSheetId="6">'справка №7-КИС'!$A$1:$R$108</definedName>
    <definedName name="_xlnm.Print_Area" localSheetId="7">'справка №8-КИС'!$A$1:$C$25</definedName>
    <definedName name="_xlnm.Print_Titles" localSheetId="0">'справка № 1-КИС-БАЛАНС'!$7:$7</definedName>
    <definedName name="_xlnm.Print_Titles" localSheetId="1">'справка № 2-КИС-ОД'!$7:$7</definedName>
    <definedName name="_xlnm.Print_Titles" localSheetId="2">'справка № 3-КИС-ОПП'!$8:$8</definedName>
    <definedName name="_xlnm.Print_Titles" localSheetId="3">'справка № 4-КИС-ОСК'!$9:$9</definedName>
    <definedName name="_xlnm.Print_Titles" localSheetId="4">'справка № 5-КИС'!$8:$8</definedName>
    <definedName name="_xlnm.Print_Titles" localSheetId="6">'справка №7-КИС'!$11:$11</definedName>
  </definedNames>
  <calcPr fullCalcOnLoad="1"/>
</workbook>
</file>

<file path=xl/sharedStrings.xml><?xml version="1.0" encoding="utf-8"?>
<sst xmlns="http://schemas.openxmlformats.org/spreadsheetml/2006/main" count="928" uniqueCount="466">
  <si>
    <t xml:space="preserve">Справка № 1 </t>
  </si>
  <si>
    <t xml:space="preserve"> СЧЕТОВОДЕН  БАЛАНС </t>
  </si>
  <si>
    <t>ЕИК по БУЛСТАТ: 175071425</t>
  </si>
  <si>
    <t>(в лева)</t>
  </si>
  <si>
    <t>АКТИВИ</t>
  </si>
  <si>
    <t xml:space="preserve">Текущ период </t>
  </si>
  <si>
    <t xml:space="preserve">Предходен период </t>
  </si>
  <si>
    <t xml:space="preserve"> СОБСТВЕН КАПИТАЛ И ПАСИВИ </t>
  </si>
  <si>
    <t>Текущ период</t>
  </si>
  <si>
    <t>Предходен период</t>
  </si>
  <si>
    <t>а</t>
  </si>
  <si>
    <t xml:space="preserve">А. НЕТЕКУЩИ АКТИВИ </t>
  </si>
  <si>
    <t>А. СОБСТВЕН КАПИТАЛ</t>
  </si>
  <si>
    <t xml:space="preserve">I. ФИНАНСОВИ АКТИВИ </t>
  </si>
  <si>
    <t>I. ОСНОВЕН КАПИТАЛ</t>
  </si>
  <si>
    <t>1. Ценни книжа, в т.ч.:</t>
  </si>
  <si>
    <t>II. РЕЗЕРВИ</t>
  </si>
  <si>
    <t>акции</t>
  </si>
  <si>
    <t>1. Премийни резерви при емитиране/обратно изкупуване на акции/дялове</t>
  </si>
  <si>
    <t xml:space="preserve">дългови </t>
  </si>
  <si>
    <t>2. Резерви от последващи оценки на активи и пасиви</t>
  </si>
  <si>
    <t>2. Други финансови инструменти</t>
  </si>
  <si>
    <t>3. Общи резерви</t>
  </si>
  <si>
    <t>Общо за група I</t>
  </si>
  <si>
    <t>Общо за група ІІ</t>
  </si>
  <si>
    <t xml:space="preserve">II. ДРУГИ НЕТЕКУЩИ АКТИВИ </t>
  </si>
  <si>
    <t>III. ФИНАНСОВ РЕЗУЛТАТ</t>
  </si>
  <si>
    <t>ОБЩО ЗА РАЗДЕЛ  А</t>
  </si>
  <si>
    <t>1. Натрупана печалба (загуба), в т.ч.:</t>
  </si>
  <si>
    <t>Б. ТЕКУЩИ АКТИВИ</t>
  </si>
  <si>
    <t>неразпределена печалба</t>
  </si>
  <si>
    <t>I. ПАРИЧНИ СРЕДСТВА</t>
  </si>
  <si>
    <t>непокрита загуба</t>
  </si>
  <si>
    <t>1. Парични средства в каса</t>
  </si>
  <si>
    <t>2. Текуща печалба (загуба)</t>
  </si>
  <si>
    <t>2. Парични средства по безсрочни депозити</t>
  </si>
  <si>
    <t>Общо за група IІІ</t>
  </si>
  <si>
    <t>3. Парични средства по срочни депозити</t>
  </si>
  <si>
    <t>ОБЩО ЗА РАЗДЕЛ А</t>
  </si>
  <si>
    <t>4. Блокирани парични средства</t>
  </si>
  <si>
    <t>II. ТЕКУЩИ ФИНАНСОВИ ИНСТРУМЕНТИ</t>
  </si>
  <si>
    <t>Б. ТЕКУЩИ ПАСИВИ</t>
  </si>
  <si>
    <t>1. Задължения, свързани с дивиденти</t>
  </si>
  <si>
    <t>2. Задължения към финансови институции, в т.ч.:</t>
  </si>
  <si>
    <t>права</t>
  </si>
  <si>
    <t>към банка депозитар</t>
  </si>
  <si>
    <t>към управляващо дружество</t>
  </si>
  <si>
    <t>други</t>
  </si>
  <si>
    <t>към кредитни институции</t>
  </si>
  <si>
    <t>2. Инструменти на паричния пазар</t>
  </si>
  <si>
    <t>3. Задължения към контрагенти</t>
  </si>
  <si>
    <t>3. Дялове на колективни инвестиционни схеми</t>
  </si>
  <si>
    <t>4. Задължения, свързани с възнаграждения</t>
  </si>
  <si>
    <t>4. Деривативни финансови инструменти</t>
  </si>
  <si>
    <t>5. Задължения към осигурителни предприятия</t>
  </si>
  <si>
    <t>5. Блокирани</t>
  </si>
  <si>
    <t>6. Данъчни задължения</t>
  </si>
  <si>
    <t>6. Други финансови инструменти</t>
  </si>
  <si>
    <t>7. Задължения, свързани с емитиране</t>
  </si>
  <si>
    <t xml:space="preserve">Общо за група II </t>
  </si>
  <si>
    <t>8. Задължения, свързани с обратно изкупуване</t>
  </si>
  <si>
    <t xml:space="preserve">III. НЕФИНАНСОВИ АКТИВИ </t>
  </si>
  <si>
    <t>9. Задължения, свързани със сделки с финансови инструменти</t>
  </si>
  <si>
    <t>1. Вземания, свързани с лихви</t>
  </si>
  <si>
    <t>10. Други</t>
  </si>
  <si>
    <t>2. Вземания по сделки с финансови инструменти</t>
  </si>
  <si>
    <t>3. Вземания, свързани с емитиране</t>
  </si>
  <si>
    <t>ОБЩО ЗА РАЗДЕЛ Б</t>
  </si>
  <si>
    <t xml:space="preserve">4. Други </t>
  </si>
  <si>
    <t xml:space="preserve">Общо за група ІІІ </t>
  </si>
  <si>
    <t>ІV. РАЗХОДИ ЗА БЪДЕЩИ ПЕРИОДИ</t>
  </si>
  <si>
    <t>СУМА НА АКТИВА</t>
  </si>
  <si>
    <t>СУМА НА ПАСИВА</t>
  </si>
  <si>
    <t>Ръководител:………………………</t>
  </si>
  <si>
    <t xml:space="preserve">Справка № 2 </t>
  </si>
  <si>
    <t>ОТЧЕТ ЗА ДОХОДИТЕ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</si>
  <si>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</si>
  <si>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</si>
  <si>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</si>
  <si>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</si>
  <si>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</si>
  <si>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І. Финансови приходи</t>
  </si>
  <si>
    <t>1. Разходи за лихви</t>
  </si>
  <si>
    <t>1. Приходи от дивиденти</t>
  </si>
  <si>
    <t xml:space="preserve">2. Отрицателни разлики от операции с финансови активи, в т.ч.: </t>
  </si>
  <si>
    <t>2. Положителни разлики от операции с финансови активи, в т.ч.:</t>
  </si>
  <si>
    <t xml:space="preserve">от последваща оценка </t>
  </si>
  <si>
    <t>от последваща оценка</t>
  </si>
  <si>
    <t>3. Разходи, свързани с валутни операции</t>
  </si>
  <si>
    <t>3. Приходи, свързани с валутни операции</t>
  </si>
  <si>
    <t>4. Други</t>
  </si>
  <si>
    <t>4. Приходи от лихви</t>
  </si>
  <si>
    <t>5. Други</t>
  </si>
  <si>
    <t>Общо за група І</t>
  </si>
  <si>
    <t>НЕТЕН РЕЗУЛТАТ ОТ ФИНАНСОВА ДЕЙНОСТ</t>
  </si>
  <si>
    <t>ІІ. Нефинансови разходи</t>
  </si>
  <si>
    <t>ІІ. Нефинансови приходи</t>
  </si>
  <si>
    <t>1. Разходи за материали</t>
  </si>
  <si>
    <t>2. Разходи за външни услуги</t>
  </si>
  <si>
    <t xml:space="preserve">3. Разходи за амортизация </t>
  </si>
  <si>
    <t>4. Разходи, свързани с възнаграждения</t>
  </si>
  <si>
    <t>НЕТЕН РЕЗУЛТАТ ОТ НЕФИНАНСОВА ДЕЙНОСТ</t>
  </si>
  <si>
    <t>Б. Общо разходи за дейността (І+ІІ)</t>
  </si>
  <si>
    <t>Б. Общо приходи от дейността (I+II)</t>
  </si>
  <si>
    <t xml:space="preserve">В. Печалба преди облагане с данъци </t>
  </si>
  <si>
    <t>В. Загуба преди облагане с данъци</t>
  </si>
  <si>
    <t>III. Разходи за данъци</t>
  </si>
  <si>
    <t>Г. Нетна печалба за периода  (В-III)</t>
  </si>
  <si>
    <t>Г. Нетна загуба за периода</t>
  </si>
  <si>
    <t>ВСИЧКО (Б+III+Г)</t>
  </si>
  <si>
    <t>ВСИЧКО (Б+Г)</t>
  </si>
  <si>
    <t xml:space="preserve">Справка № З </t>
  </si>
  <si>
    <t xml:space="preserve"> ОТЧЕТ ЗА ПАРИЧНИТЕ ПОТОЦИ ПО ПРЕКИЯ МЕТОД</t>
  </si>
  <si>
    <t>Наименование на паричните потоци</t>
  </si>
  <si>
    <t>Постъпления</t>
  </si>
  <si>
    <t>Плащания</t>
  </si>
  <si>
    <t>Нетен поток</t>
  </si>
  <si>
    <t xml:space="preserve">А. Парични потоци от основна дейност </t>
  </si>
  <si>
    <t>Емитиране и обратно изкупуване на акции/дялове</t>
  </si>
  <si>
    <t xml:space="preserve">Парични потоци, свързани с получени  заеми, в т.ч.: </t>
  </si>
  <si>
    <t>лихви</t>
  </si>
  <si>
    <t xml:space="preserve">Плащания при разпределения на печалби </t>
  </si>
  <si>
    <t>Парични потоци от валутни операции и преоценки</t>
  </si>
  <si>
    <t>Други парични потоци от основна дейност</t>
  </si>
  <si>
    <t>Всичко парични потоци от основна дейност (А):</t>
  </si>
  <si>
    <t xml:space="preserve">Б. Парични потоци от инвестиционна дейност </t>
  </si>
  <si>
    <t>Парични потоци, свързани с текущи финансови активи</t>
  </si>
  <si>
    <t>Парични потоци, свързани с нетекущи финансови активи</t>
  </si>
  <si>
    <t>Лихви, комисиони и др. подобни</t>
  </si>
  <si>
    <t>Получени дивиденти</t>
  </si>
  <si>
    <t>Парични потоци, свързани с управляващо дружество</t>
  </si>
  <si>
    <t>Парични потоци, свръзани  с банка-депозитар</t>
  </si>
  <si>
    <t>Парични потоци, свързани с валутни операции</t>
  </si>
  <si>
    <t>Други парични потоци от инвестиционна дейност</t>
  </si>
  <si>
    <t>Всичко парични потоци от  инвестиционна дейност (Б):</t>
  </si>
  <si>
    <t xml:space="preserve">В. Парични потоци от неспециализирана дейност </t>
  </si>
  <si>
    <t>Парични потоци, свързани с други контрагенти</t>
  </si>
  <si>
    <t>Парични потоци, свързани с нетекущи активи</t>
  </si>
  <si>
    <t>Парични потоци, свързани с възнаграждения</t>
  </si>
  <si>
    <t>Парични потоци, свързани с данъци</t>
  </si>
  <si>
    <t>Други парични потоци от неспециализирана дейност</t>
  </si>
  <si>
    <t>Всичко парични потоци от неспециализирана дейност (В):</t>
  </si>
  <si>
    <t>Г. Изменение на паричните средства през периода (А+Б+В)</t>
  </si>
  <si>
    <t>Д. Парични средства в началото на периода</t>
  </si>
  <si>
    <t>Е. Парични средства в края на периода, в т.ч.:</t>
  </si>
  <si>
    <t>по безсрочни депозити</t>
  </si>
  <si>
    <t xml:space="preserve">Справка № 4 </t>
  </si>
  <si>
    <t xml:space="preserve"> ОТЧЕТ  ЗА ИЗМЕНЕНИЯТА В СОБСТВЕНИЯ  КАПИТАЛ</t>
  </si>
  <si>
    <t>( в лeва)</t>
  </si>
  <si>
    <t>ПОКАЗАТЕЛИ</t>
  </si>
  <si>
    <t>Основен капитал</t>
  </si>
  <si>
    <t>Резерви</t>
  </si>
  <si>
    <t xml:space="preserve">Натрупани печалби/загуби </t>
  </si>
  <si>
    <t>Общо собствен капитал</t>
  </si>
  <si>
    <t>премии 
 от
 емисия (премиен резерв)</t>
  </si>
  <si>
    <t xml:space="preserve">резерв от последващи 
оценки </t>
  </si>
  <si>
    <t>общи резерви</t>
  </si>
  <si>
    <t>печалба</t>
  </si>
  <si>
    <t>загуба</t>
  </si>
  <si>
    <t>Салдо към началото на предходната година</t>
  </si>
  <si>
    <t>Салдо към началото на предходния отчетен период</t>
  </si>
  <si>
    <t xml:space="preserve">Салдо в началото на отчетния период </t>
  </si>
  <si>
    <t>Промени в началните салда поради:</t>
  </si>
  <si>
    <t xml:space="preserve">Ефект от промени в счетоводната политика </t>
  </si>
  <si>
    <t xml:space="preserve">Фундаментални грешки </t>
  </si>
  <si>
    <t xml:space="preserve">Коригирано салдо в началото на отчетния период </t>
  </si>
  <si>
    <t>Изменение за сметка на собствениците, в т.ч.:</t>
  </si>
  <si>
    <t>емитиране</t>
  </si>
  <si>
    <t>обратно изкупуване</t>
  </si>
  <si>
    <t xml:space="preserve">Нетна печалба/загуба за периода  </t>
  </si>
  <si>
    <t>1. Разпределение на печалбата за:</t>
  </si>
  <si>
    <t xml:space="preserve"> дивиденти</t>
  </si>
  <si>
    <t xml:space="preserve"> други </t>
  </si>
  <si>
    <t>2. Покриване на загуби</t>
  </si>
  <si>
    <t>3. Последващи оценки на дълготрайни материални и нематериални активи, в т.ч.:</t>
  </si>
  <si>
    <t xml:space="preserve">увеличения    </t>
  </si>
  <si>
    <t>намаления</t>
  </si>
  <si>
    <t>4. Последващи оценки на финансови активи и инструменти, в т.ч.:</t>
  </si>
  <si>
    <t>5. Други изменения</t>
  </si>
  <si>
    <t xml:space="preserve">Салдо към края на отчетния период </t>
  </si>
  <si>
    <t xml:space="preserve">6. Други промени </t>
  </si>
  <si>
    <t xml:space="preserve">Собствен капитал 
към края на отчетния период </t>
  </si>
  <si>
    <t xml:space="preserve">Справка № 5 </t>
  </si>
  <si>
    <t>Справка за нетекущите нефинансови активи</t>
  </si>
  <si>
    <t>Отчетна стойност на нетекущите активи</t>
  </si>
  <si>
    <t xml:space="preserve">Преоценка </t>
  </si>
  <si>
    <t>Преоценена стойност (4+5-6)</t>
  </si>
  <si>
    <t>Амортизация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</si>
  <si>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</si>
  <si>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</si>
  <si>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</si>
  <si>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</si>
  <si>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</si>
  <si>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</si>
  <si>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</si>
  <si>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</si>
  <si>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</si>
  <si>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</si>
  <si>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</si>
  <si>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I. Нетекущи нефинансови активи</t>
  </si>
  <si>
    <t>1. Материални активи, в т.ч.:</t>
  </si>
  <si>
    <t>сгради</t>
  </si>
  <si>
    <t>офис оборудване</t>
  </si>
  <si>
    <t>транспорни средства</t>
  </si>
  <si>
    <t>2. Нематериални активи</t>
  </si>
  <si>
    <t xml:space="preserve">Общо: </t>
  </si>
  <si>
    <t xml:space="preserve">Справка № 6 </t>
  </si>
  <si>
    <t xml:space="preserve"> </t>
  </si>
  <si>
    <t>А. ВЗЕМАНИЯ</t>
  </si>
  <si>
    <t>Показатели</t>
  </si>
  <si>
    <t>Сума на вземанията</t>
  </si>
  <si>
    <t>Степен на ликвидност</t>
  </si>
  <si>
    <t>до 1 месец</t>
  </si>
  <si>
    <t xml:space="preserve">до 3 месеца </t>
  </si>
  <si>
    <t>до една година</t>
  </si>
  <si>
    <t>І. Краткосрочни вземания</t>
  </si>
  <si>
    <t>1. Вземания, свързани с емитиране</t>
  </si>
  <si>
    <t>2. Съдебни вземания и присъдени вземания</t>
  </si>
  <si>
    <t>3. Вземания от съучастия (дивиденти)</t>
  </si>
  <si>
    <t>4. Вземания от лихви, в т.ч.:</t>
  </si>
  <si>
    <t>по депозити</t>
  </si>
  <si>
    <t>по дългови фининсови инструменти</t>
  </si>
  <si>
    <t>5. Вземания, свързани с финансови инструменти, в т.ч.:</t>
  </si>
  <si>
    <t>при продажба на финансови инструменти</t>
  </si>
  <si>
    <t>увеличения на капитала</t>
  </si>
  <si>
    <t>6. Други краткосрочни вземания</t>
  </si>
  <si>
    <t xml:space="preserve">Общо вземания: </t>
  </si>
  <si>
    <t>Б. ЗАДЪЛЖЕНИЯ</t>
  </si>
  <si>
    <t>Сума на задължението</t>
  </si>
  <si>
    <t>Степен на изискуемост</t>
  </si>
  <si>
    <t>до 3 месеца</t>
  </si>
  <si>
    <t xml:space="preserve"> до една година </t>
  </si>
  <si>
    <t>ІІ. Краткосрочни задължения</t>
  </si>
  <si>
    <t xml:space="preserve">1. Задължения по дивиденти </t>
  </si>
  <si>
    <t>банка депозитар</t>
  </si>
  <si>
    <t>управляващо дружество</t>
  </si>
  <si>
    <t>други кредитни институции</t>
  </si>
  <si>
    <t>7. Задължения по обратно изкупуване на акции/дялове</t>
  </si>
  <si>
    <t>8. Задължения, свързани със сделки с финансови инструменти</t>
  </si>
  <si>
    <t>9. Други краткосрочни задължения, в т.ч.:</t>
  </si>
  <si>
    <t>неплатени лихви</t>
  </si>
  <si>
    <t xml:space="preserve">Общо задължения: </t>
  </si>
  <si>
    <t xml:space="preserve">Справка № 7 </t>
  </si>
  <si>
    <t>Вид и брой на финансовите инструменти</t>
  </si>
  <si>
    <t xml:space="preserve">Стойност на финансовите инструменти </t>
  </si>
  <si>
    <t>Балансова стойност в края на отчетния период в процент към стойността на активите по баланса на дружеството</t>
  </si>
  <si>
    <t>Процент на участието в капитала на емитента</t>
  </si>
  <si>
    <t>ISIN</t>
  </si>
  <si>
    <t xml:space="preserve">налични </t>
  </si>
  <si>
    <t>безналични</t>
  </si>
  <si>
    <t>Регулиран пазар, на който са допуснати или търгувани, както и сегмент</t>
  </si>
  <si>
    <t>Индекс на регулирания пазар</t>
  </si>
  <si>
    <t>Инвестиционен рейтинг</t>
  </si>
  <si>
    <t>Рейтингова агенция</t>
  </si>
  <si>
    <t>Валута</t>
  </si>
  <si>
    <t>Чиста цена</t>
  </si>
  <si>
    <t>Натрупана лихва</t>
  </si>
  <si>
    <t>Валутен курс</t>
  </si>
  <si>
    <t>Начин на оценка в края на отчетния период</t>
  </si>
  <si>
    <t>Балансова стойност в началото на отчетния период</t>
  </si>
  <si>
    <t>Балансова стойност в края на отчетния период</t>
  </si>
  <si>
    <t>А. Нетекущи финансови активи</t>
  </si>
  <si>
    <t xml:space="preserve">Обща сума по т.1 </t>
  </si>
  <si>
    <t xml:space="preserve">2. Дългови финансови инструменти </t>
  </si>
  <si>
    <t xml:space="preserve">корпоративни </t>
  </si>
  <si>
    <t>общински</t>
  </si>
  <si>
    <t>ипотечни</t>
  </si>
  <si>
    <t>конвертируеми</t>
  </si>
  <si>
    <t xml:space="preserve">други </t>
  </si>
  <si>
    <t>Обща сума по т.2</t>
  </si>
  <si>
    <t>3. Други нетекущи финансови активи</t>
  </si>
  <si>
    <t>Обща сума по т.3</t>
  </si>
  <si>
    <t>Обща сума раздел А</t>
  </si>
  <si>
    <t>Б. Текущи финансови активи</t>
  </si>
  <si>
    <t>БФБ - София</t>
  </si>
  <si>
    <t>BG40</t>
  </si>
  <si>
    <t>BGN</t>
  </si>
  <si>
    <t>BG1100019980</t>
  </si>
  <si>
    <t>BG1100029070</t>
  </si>
  <si>
    <t>BG1100046983</t>
  </si>
  <si>
    <t>BG1100109039</t>
  </si>
  <si>
    <t>BG1200002068</t>
  </si>
  <si>
    <t>HRATPLRA0008</t>
  </si>
  <si>
    <t>Zagreb Stock Exchange</t>
  </si>
  <si>
    <t>CROBEX</t>
  </si>
  <si>
    <t>HRK</t>
  </si>
  <si>
    <t>HRDDJHRA0007</t>
  </si>
  <si>
    <t>HRKODTRA0007</t>
  </si>
  <si>
    <t>HRKOEIRA0009</t>
  </si>
  <si>
    <t>ROBRDBACNOR2</t>
  </si>
  <si>
    <t>Bucharest Stock Exchange</t>
  </si>
  <si>
    <t>BET-C</t>
  </si>
  <si>
    <t>RON</t>
  </si>
  <si>
    <t>RORMAHACNOR2</t>
  </si>
  <si>
    <t>ROSAUVACNOR4</t>
  </si>
  <si>
    <t>ROSIFAACNOR2</t>
  </si>
  <si>
    <t>ROSIFBACNOR0</t>
  </si>
  <si>
    <t>ROSIFEACNOR4</t>
  </si>
  <si>
    <t>ROTSELACNOR9</t>
  </si>
  <si>
    <t>RSAGROE02462</t>
  </si>
  <si>
    <t>BELEX</t>
  </si>
  <si>
    <t>RSAIKBE79302</t>
  </si>
  <si>
    <t>Belgrad Stock Exchange</t>
  </si>
  <si>
    <t>RSD</t>
  </si>
  <si>
    <t>RSALFAE34014</t>
  </si>
  <si>
    <t>RSLEGEE18191</t>
  </si>
  <si>
    <t>RSNSSJE66596</t>
  </si>
  <si>
    <t>RSVEZDE06593</t>
  </si>
  <si>
    <t>TRAAKBNK91N6</t>
  </si>
  <si>
    <t>ISE100</t>
  </si>
  <si>
    <t>TRAAKENR91L9</t>
  </si>
  <si>
    <t>Istanbul Stock Exchange</t>
  </si>
  <si>
    <t>TRY</t>
  </si>
  <si>
    <t>TRAGARAN91N1</t>
  </si>
  <si>
    <t>TRAISCTR91N2</t>
  </si>
  <si>
    <t>TRAKCHOL91Q8</t>
  </si>
  <si>
    <t>TRASAHOL91Q5</t>
  </si>
  <si>
    <t>TRATCELL91M1</t>
  </si>
  <si>
    <t>TREENKA00011</t>
  </si>
  <si>
    <t>Обща сума по т. 1</t>
  </si>
  <si>
    <t>2. Права</t>
  </si>
  <si>
    <t>Обща сума по т. 2</t>
  </si>
  <si>
    <t>3. Дялове на колективни инвестицонни схеми</t>
  </si>
  <si>
    <t>Обща сума по т. 3</t>
  </si>
  <si>
    <t>4. Облигации</t>
  </si>
  <si>
    <t>корпоративни</t>
  </si>
  <si>
    <t>Обща сума по т. 4</t>
  </si>
  <si>
    <t>5. Държавни ценни книжа</t>
  </si>
  <si>
    <t>Обща сума по т. 5</t>
  </si>
  <si>
    <t>опции</t>
  </si>
  <si>
    <t>фючърси</t>
  </si>
  <si>
    <t>7. Блокирани финансови инструменти</t>
  </si>
  <si>
    <t>Обща сума по т. 7</t>
  </si>
  <si>
    <t>Обща сума раздел Б</t>
  </si>
  <si>
    <t>Обща стойност на финансовите инструменти, които са оценени по пазарна цена</t>
  </si>
  <si>
    <t>Обща стойност на финансовите инструменти</t>
  </si>
  <si>
    <t>3. Общата стойност на финансовите инструменти, които са оценени по пазарна цена е за целите на чл. 51 и 52 от Наредба № 25.</t>
  </si>
  <si>
    <t xml:space="preserve">                                                                                                                  </t>
  </si>
  <si>
    <t>Справка № 8</t>
  </si>
  <si>
    <t>Сума</t>
  </si>
  <si>
    <t>начислени</t>
  </si>
  <si>
    <t>платени/
получени</t>
  </si>
  <si>
    <t>І. Приходи от лихви</t>
  </si>
  <si>
    <t xml:space="preserve">1. Лихви по безсрочни депозити </t>
  </si>
  <si>
    <t>2. Лихви по срочни депозити</t>
  </si>
  <si>
    <t>3. Лихви по дългови финансови инструменти</t>
  </si>
  <si>
    <t>4. Лихви по ДЦК</t>
  </si>
  <si>
    <t>5. Други лихви</t>
  </si>
  <si>
    <t>Обща сума на  раздел І</t>
  </si>
  <si>
    <t>ІІ. Разходи за лихви</t>
  </si>
  <si>
    <t>1. Лихви по краткосрочни заеми</t>
  </si>
  <si>
    <t>2. Лихви по неизплатени заплати в срок</t>
  </si>
  <si>
    <t>3. Лихви по държавни вземания</t>
  </si>
  <si>
    <t>4. Други лихви</t>
  </si>
  <si>
    <t>Обща сума на раздел ІІ</t>
  </si>
  <si>
    <t xml:space="preserve">1. Акции в </t>
  </si>
  <si>
    <t>BG1100049078</t>
  </si>
  <si>
    <t>HRADRSPA0009</t>
  </si>
  <si>
    <t>ROFPTAACNOR5</t>
  </si>
  <si>
    <t>Съставител:………………………</t>
  </si>
  <si>
    <t>Справка за краткосрочните вземания и задължения</t>
  </si>
  <si>
    <t>Справка за финансовите инструменти</t>
  </si>
  <si>
    <t>Брой/            Номинал</t>
  </si>
  <si>
    <t>Справка за приходите/разходите от лихви</t>
  </si>
  <si>
    <t>BG11MPKAAT18</t>
  </si>
  <si>
    <t>BG1100003059</t>
  </si>
  <si>
    <t>BG1100001053</t>
  </si>
  <si>
    <t>ROSIFCACNOR8</t>
  </si>
  <si>
    <t>RSKOBBE16946</t>
  </si>
  <si>
    <t>TRETAVH00018</t>
  </si>
  <si>
    <t>TRETTRK00010</t>
  </si>
  <si>
    <t>TRAYKBNK91N6</t>
  </si>
  <si>
    <t>BG9000005108</t>
  </si>
  <si>
    <t>Забележка:</t>
  </si>
  <si>
    <t xml:space="preserve"> 1. За ценните книжа се представят данни по публични дружества/емитенти, съответно по емитент. Да се посочи кой е гарантът, в случаите, когато ценните книжа са гарантирани от държава, БНБ, съответно чужда централна банка, както и от международни организации.
</t>
  </si>
  <si>
    <t xml:space="preserve">2. В случай, че финансовият инструмент е компонент на повече от един индекс, се посочва основният (водещият) индекс за съответния пазар. </t>
  </si>
  <si>
    <t>BG1100025110</t>
  </si>
  <si>
    <t>BG11SOSOBT18</t>
  </si>
  <si>
    <t>ROSNPPACNOR9</t>
  </si>
  <si>
    <t>TREMGTI00012</t>
  </si>
  <si>
    <t>Десислава Петкова</t>
  </si>
  <si>
    <t>RSNISHE79420</t>
  </si>
  <si>
    <t xml:space="preserve">Отчетен период 30/06/2014 г. </t>
  </si>
  <si>
    <t>Стойчо Стойчев</t>
  </si>
  <si>
    <t>Наименование на КИС: ДФ СКАЙ Нови Акции</t>
  </si>
  <si>
    <t>BG1100075065</t>
  </si>
  <si>
    <t>EUR</t>
  </si>
  <si>
    <t>BG9000007104</t>
  </si>
  <si>
    <t>BG1100012050</t>
  </si>
  <si>
    <r>
      <t>2. Задължения</t>
    </r>
    <r>
      <rPr>
        <b/>
        <sz val="11"/>
        <rFont val="Calibri"/>
        <family val="2"/>
      </rPr>
      <t xml:space="preserve"> </t>
    </r>
    <r>
      <rPr>
        <sz val="11"/>
        <rFont val="Calibri"/>
        <family val="2"/>
      </rPr>
      <t>към  финансови предприятия, в т.ч.:</t>
    </r>
  </si>
  <si>
    <r>
      <t>Забележка:</t>
    </r>
    <r>
      <rPr>
        <i/>
        <sz val="11"/>
        <rFont val="Calibri"/>
        <family val="2"/>
      </rPr>
      <t xml:space="preserve"> </t>
    </r>
    <r>
      <rPr>
        <sz val="11"/>
        <rFont val="Calibri"/>
        <family val="2"/>
      </rPr>
      <t>Вземанията и задълженията от и към чужбина се посочват в отделна справка за всяка страна.</t>
    </r>
  </si>
  <si>
    <t>да</t>
  </si>
  <si>
    <t>не</t>
  </si>
  <si>
    <t>BG1100109070</t>
  </si>
  <si>
    <t>TRAARCLK91H5</t>
  </si>
  <si>
    <t>TRAEREGL91G3</t>
  </si>
  <si>
    <t>SI0031102120</t>
  </si>
  <si>
    <t>ИНДУСТРИАЛЕН ХОЛДИНГ БЪЛГАРИЯ АД - СОФИЯ</t>
  </si>
  <si>
    <t>ЧЕЗ РАЗПРЕДЕЛЕНИЕ БЪЛГАРИЯ АД</t>
  </si>
  <si>
    <t xml:space="preserve">ГЛОБЕКС ИСТЕЙТ ФОНД АДСИЦ </t>
  </si>
  <si>
    <t>АЛБЕНА ИНВЕСТ ХОЛДИНГ АД</t>
  </si>
  <si>
    <t>ТРЕЙС ГРУП ХОЛД АД - СОФИЯ</t>
  </si>
  <si>
    <t>МОНБАТ АД</t>
  </si>
  <si>
    <t xml:space="preserve">ПРАЙМ ПРОПЪРТИ БГ АДСИЦ </t>
  </si>
  <si>
    <t>М и С ХИДРАВЛИК АД</t>
  </si>
  <si>
    <t>СОФАРМА АД</t>
  </si>
  <si>
    <t>СОФИЯ КОМЕРС - ЗАЛОЖНИ КЪЩИ</t>
  </si>
  <si>
    <t>ЗЪРНЕНИ ХРАНИ  АД</t>
  </si>
  <si>
    <t>ADRIS GRUPA P-A</t>
  </si>
  <si>
    <t>ATLANTSKA PLOVIDBA D.D.</t>
  </si>
  <si>
    <t>DURO DAKOVIC HOLDING</t>
  </si>
  <si>
    <t>KONCHAR TRANSFORMATORI</t>
  </si>
  <si>
    <t>KONCHAR ELECTROINDUSTRIJA D.D.</t>
  </si>
  <si>
    <t xml:space="preserve">BRD-GROUPE SOCIETE GENERALE - BUCURESTI </t>
  </si>
  <si>
    <t>SC FONDUL PROPRIETATEA SA - BUCURESTI /FP/</t>
  </si>
  <si>
    <t>FARMACEUTICA REMEDIA S.A.</t>
  </si>
  <si>
    <t>SNO - SANTIERUL NAVAL ORSOVA /SNO/</t>
  </si>
  <si>
    <t>SIF BANAT CRISANA /SIF 1/</t>
  </si>
  <si>
    <t>SIF MOLDOVA BACAU /SIF 2/</t>
  </si>
  <si>
    <t>SIF TRANSILVANIA SA</t>
  </si>
  <si>
    <t>SIF OLTENIA CRAIOVA /SIF 5/</t>
  </si>
  <si>
    <t>OMV PETROM S.A.</t>
  </si>
  <si>
    <t>CNTEE TRANSELECTRICA S.A. - BUCURESTI /TEL/</t>
  </si>
  <si>
    <t>AGROBANKA A.D.-  BEOGRAD</t>
  </si>
  <si>
    <t>AIK BANKA A.D. - NIŠ</t>
  </si>
  <si>
    <t>ALFAPLAM A.D. - VRANJE</t>
  </si>
  <si>
    <t>KOMERCIJALNA BANKA AD BEOGRAD</t>
  </si>
  <si>
    <t>RTC LUKA LEGET A.D.</t>
  </si>
  <si>
    <t>NIS AD NOVI SAD</t>
  </si>
  <si>
    <t>NOVOSADSKI SAJAM A.D. - NOVI SAD</t>
  </si>
  <si>
    <t>VETERINARSKI ZAVOD A.D.</t>
  </si>
  <si>
    <t>AK ENERJI SHS</t>
  </si>
  <si>
    <t>T. GARANTI BANKASI</t>
  </si>
  <si>
    <t>İŞ BANKASI (C)</t>
  </si>
  <si>
    <t>KOC HOLDING</t>
  </si>
  <si>
    <t>HACI OMER SABANCI HOLDING</t>
  </si>
  <si>
    <t>TURKCELL</t>
  </si>
  <si>
    <t>YAPI VE KREDI BANKASI</t>
  </si>
  <si>
    <t>ENKA INSAAT VE SANAYI AS</t>
  </si>
  <si>
    <t xml:space="preserve">MIGROS </t>
  </si>
  <si>
    <t>EREĞLİ DEMİR CELİK                                                                       /EREGL</t>
  </si>
  <si>
    <t xml:space="preserve">TAV HAVALİMANLARI </t>
  </si>
  <si>
    <t>ARCELIK</t>
  </si>
  <si>
    <t xml:space="preserve">TURK TRAKTOR </t>
  </si>
  <si>
    <t>KRKA DD</t>
  </si>
  <si>
    <t>ФОНД ЗА НЕДВИЖИМИ ИМОТИ БЪЛГАРИЯ АДСИЦ</t>
  </si>
  <si>
    <t>АКТИВ ПРОПЪРТИС АДСИЦ</t>
  </si>
  <si>
    <t>AK BANK</t>
  </si>
  <si>
    <t>ОББ ПЛАТИНУМ ЕВРО ОБЛИГАЦИИ</t>
  </si>
  <si>
    <t>ДФ ЕЛАНА ГЛОБАЛЕН ФОНД В АКЦИИ</t>
  </si>
  <si>
    <t>ИД ЕЛАНА ВИСОКОДОХОДЕН ФОНД</t>
  </si>
  <si>
    <t>Наименование на КИС: ДФ Скай Нови Акции</t>
  </si>
  <si>
    <t>ISE101</t>
  </si>
  <si>
    <t>ISE102</t>
  </si>
  <si>
    <t>ISE103</t>
  </si>
  <si>
    <t>LJSE</t>
  </si>
  <si>
    <t>SBITOP</t>
  </si>
  <si>
    <t xml:space="preserve">Дата  21/07/2014 г. </t>
  </si>
  <si>
    <t>Съставител: ......................</t>
  </si>
  <si>
    <t xml:space="preserve">Дата  30/06/2014 г. </t>
  </si>
  <si>
    <t>Последна цена на сключена сделка, обявена в електронна система за ценова информация на ЦК(30.06.2014)</t>
  </si>
  <si>
    <t>Сделки на БФБ(30.06.2014)</t>
  </si>
  <si>
    <t>Цена от предходен работен ден(30.06.2014)</t>
  </si>
  <si>
    <t>Метод на нетната балансова стойност на активите(30.06.2014)</t>
  </si>
  <si>
    <t>Метод на съотношението цена-печалба на дружества аналози(30.06.2014)</t>
  </si>
  <si>
    <t>Метод на съотношението цена-печалба на дружества аналози</t>
  </si>
</sst>
</file>

<file path=xl/styles.xml><?xml version="1.0" encoding="utf-8"?>
<styleSheet xmlns="http://schemas.openxmlformats.org/spreadsheetml/2006/main">
  <numFmts count="5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лв&quot;;\-#,##0\ &quot;лв&quot;"/>
    <numFmt numFmtId="181" formatCode="#,##0\ &quot;лв&quot;;[Red]\-#,##0\ &quot;лв&quot;"/>
    <numFmt numFmtId="182" formatCode="#,##0.00\ &quot;лв&quot;;\-#,##0.00\ &quot;лв&quot;"/>
    <numFmt numFmtId="183" formatCode="#,##0.00\ &quot;лв&quot;;[Red]\-#,##0.00\ &quot;лв&quot;"/>
    <numFmt numFmtId="184" formatCode="_-* #,##0\ &quot;лв&quot;_-;\-* #,##0\ &quot;лв&quot;_-;_-* &quot;-&quot;\ &quot;лв&quot;_-;_-@_-"/>
    <numFmt numFmtId="185" formatCode="_-* #,##0\ _л_в_-;\-* #,##0\ _л_в_-;_-* &quot;-&quot;\ _л_в_-;_-@_-"/>
    <numFmt numFmtId="186" formatCode="_-* #,##0.00\ &quot;лв&quot;_-;\-* #,##0.00\ &quot;лв&quot;_-;_-* &quot;-&quot;??\ &quot;лв&quot;_-;_-@_-"/>
    <numFmt numFmtId="187" formatCode="_-* #,##0.00\ _л_в_-;\-* #,##0.00\ _л_в_-;_-* &quot;-&quot;??\ _л_в_-;_-@_-"/>
    <numFmt numFmtId="188" formatCode="d/mm/yyyy&quot; г.&quot;"/>
    <numFmt numFmtId="189" formatCode="##0"/>
    <numFmt numFmtId="190" formatCode="_(* #,##0_);_(* \(#,##0\);_(* \-_);_(@_)"/>
    <numFmt numFmtId="191" formatCode="#,##0.0000000"/>
    <numFmt numFmtId="192" formatCode="#,##0.0000"/>
    <numFmt numFmtId="193" formatCode="#,##0.00_ ;[Red]\-#,##0.00\ "/>
    <numFmt numFmtId="194" formatCode="#,##0_ ;[Red]\-#,##0\ "/>
    <numFmt numFmtId="195" formatCode="0.000%"/>
    <numFmt numFmtId="196" formatCode="0.0"/>
    <numFmt numFmtId="197" formatCode="0.0000"/>
    <numFmt numFmtId="198" formatCode="#,##0.000"/>
    <numFmt numFmtId="199" formatCode="#,##0.0"/>
    <numFmt numFmtId="200" formatCode="[$-809]dd\ mmmm\ yyyy"/>
    <numFmt numFmtId="201" formatCode="0.0%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0.000"/>
    <numFmt numFmtId="207" formatCode="0.0000%"/>
    <numFmt numFmtId="208" formatCode="0.000000"/>
  </numFmts>
  <fonts count="51">
    <font>
      <sz val="10"/>
      <name val="Arial"/>
      <family val="2"/>
    </font>
    <font>
      <sz val="10"/>
      <name val="TmsCyr"/>
      <family val="1"/>
    </font>
    <font>
      <sz val="10"/>
      <name val="Timok"/>
      <family val="0"/>
    </font>
    <font>
      <sz val="8"/>
      <name val="Arial"/>
      <family val="2"/>
    </font>
    <font>
      <i/>
      <sz val="11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trike/>
      <sz val="11"/>
      <name val="Calibri"/>
      <family val="2"/>
    </font>
    <font>
      <b/>
      <strike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name val="Calibri"/>
      <family val="2"/>
    </font>
    <font>
      <u val="single"/>
      <sz val="11"/>
      <name val="Calibri"/>
      <family val="2"/>
    </font>
    <font>
      <b/>
      <u val="single"/>
      <sz val="11"/>
      <name val="Calibri"/>
      <family val="2"/>
    </font>
    <font>
      <b/>
      <i/>
      <u val="single"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87" fontId="0" fillId="0" borderId="0" applyFill="0" applyBorder="0" applyAlignment="0" applyProtection="0"/>
    <xf numFmtId="185" fontId="0" fillId="0" borderId="0" applyFill="0" applyBorder="0" applyAlignment="0" applyProtection="0"/>
    <xf numFmtId="186" fontId="0" fillId="0" borderId="0" applyFill="0" applyBorder="0" applyAlignment="0" applyProtection="0"/>
    <xf numFmtId="184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3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324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left" vertical="center"/>
    </xf>
    <xf numFmtId="0" fontId="5" fillId="0" borderId="0" xfId="0" applyFont="1" applyAlignment="1">
      <alignment horizontal="left"/>
    </xf>
    <xf numFmtId="0" fontId="6" fillId="0" borderId="0" xfId="61" applyFont="1" applyAlignment="1" applyProtection="1">
      <alignment horizontal="left" wrapText="1"/>
      <protection locked="0"/>
    </xf>
    <xf numFmtId="0" fontId="5" fillId="0" borderId="0" xfId="60" applyFont="1" applyAlignment="1" applyProtection="1">
      <alignment horizontal="left" wrapText="1"/>
      <protection locked="0"/>
    </xf>
    <xf numFmtId="0" fontId="6" fillId="0" borderId="0" xfId="62" applyFont="1" applyAlignment="1" applyProtection="1">
      <alignment horizontal="right"/>
      <protection locked="0"/>
    </xf>
    <xf numFmtId="0" fontId="5" fillId="0" borderId="0" xfId="0" applyFont="1" applyAlignment="1">
      <alignment horizontal="left" wrapText="1"/>
    </xf>
    <xf numFmtId="3" fontId="5" fillId="0" borderId="0" xfId="0" applyNumberFormat="1" applyFont="1" applyAlignment="1">
      <alignment horizontal="left" wrapText="1"/>
    </xf>
    <xf numFmtId="192" fontId="5" fillId="0" borderId="0" xfId="0" applyNumberFormat="1" applyFont="1" applyFill="1" applyAlignment="1">
      <alignment horizontal="left"/>
    </xf>
    <xf numFmtId="199" fontId="5" fillId="0" borderId="0" xfId="0" applyNumberFormat="1" applyFont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5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left" wrapText="1"/>
    </xf>
    <xf numFmtId="0" fontId="6" fillId="0" borderId="10" xfId="60" applyFont="1" applyBorder="1" applyAlignment="1" applyProtection="1">
      <alignment horizontal="center" vertical="center" wrapText="1"/>
      <protection/>
    </xf>
    <xf numFmtId="14" fontId="6" fillId="0" borderId="10" xfId="60" applyNumberFormat="1" applyFont="1" applyBorder="1" applyAlignment="1" applyProtection="1">
      <alignment horizontal="center" vertical="center" wrapText="1"/>
      <protection/>
    </xf>
    <xf numFmtId="49" fontId="6" fillId="0" borderId="10" xfId="60" applyNumberFormat="1" applyFont="1" applyBorder="1" applyAlignment="1" applyProtection="1">
      <alignment horizontal="center" vertical="center" wrapText="1"/>
      <protection/>
    </xf>
    <xf numFmtId="0" fontId="6" fillId="33" borderId="10" xfId="60" applyFont="1" applyFill="1" applyBorder="1" applyAlignment="1" applyProtection="1">
      <alignment horizontal="left" vertical="center" wrapText="1"/>
      <protection/>
    </xf>
    <xf numFmtId="3" fontId="5" fillId="0" borderId="10" xfId="0" applyNumberFormat="1" applyFont="1" applyBorder="1" applyAlignment="1">
      <alignment/>
    </xf>
    <xf numFmtId="3" fontId="6" fillId="0" borderId="10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 wrapText="1"/>
    </xf>
    <xf numFmtId="3" fontId="5" fillId="0" borderId="10" xfId="0" applyNumberFormat="1" applyFont="1" applyBorder="1" applyAlignment="1">
      <alignment wrapText="1"/>
    </xf>
    <xf numFmtId="3" fontId="6" fillId="0" borderId="10" xfId="0" applyNumberFormat="1" applyFont="1" applyBorder="1" applyAlignment="1">
      <alignment horizontal="right" vertical="center" wrapText="1"/>
    </xf>
    <xf numFmtId="0" fontId="5" fillId="0" borderId="10" xfId="0" applyFont="1" applyBorder="1" applyAlignment="1">
      <alignment horizontal="left" vertical="center" wrapText="1"/>
    </xf>
    <xf numFmtId="3" fontId="5" fillId="0" borderId="10" xfId="0" applyNumberFormat="1" applyFont="1" applyBorder="1" applyAlignment="1">
      <alignment horizontal="right" vertical="center" wrapText="1"/>
    </xf>
    <xf numFmtId="0" fontId="5" fillId="0" borderId="10" xfId="0" applyFont="1" applyBorder="1" applyAlignment="1">
      <alignment horizontal="left" vertical="center"/>
    </xf>
    <xf numFmtId="3" fontId="5" fillId="0" borderId="10" xfId="0" applyNumberFormat="1" applyFont="1" applyFill="1" applyBorder="1" applyAlignment="1" applyProtection="1">
      <alignment/>
      <protection/>
    </xf>
    <xf numFmtId="3" fontId="5" fillId="0" borderId="10" xfId="0" applyNumberFormat="1" applyFont="1" applyFill="1" applyBorder="1" applyAlignment="1" applyProtection="1">
      <alignment horizontal="right" vertical="center"/>
      <protection/>
    </xf>
    <xf numFmtId="3" fontId="5" fillId="0" borderId="10" xfId="0" applyNumberFormat="1" applyFont="1" applyBorder="1" applyAlignment="1">
      <alignment horizontal="right" vertical="center"/>
    </xf>
    <xf numFmtId="3" fontId="6" fillId="0" borderId="10" xfId="0" applyNumberFormat="1" applyFont="1" applyFill="1" applyBorder="1" applyAlignment="1" applyProtection="1">
      <alignment/>
      <protection/>
    </xf>
    <xf numFmtId="3" fontId="6" fillId="0" borderId="10" xfId="0" applyNumberFormat="1" applyFont="1" applyFill="1" applyBorder="1" applyAlignment="1" applyProtection="1">
      <alignment horizontal="right" vertical="center"/>
      <protection/>
    </xf>
    <xf numFmtId="3" fontId="6" fillId="0" borderId="10" xfId="0" applyNumberFormat="1" applyFont="1" applyBorder="1" applyAlignment="1">
      <alignment/>
    </xf>
    <xf numFmtId="3" fontId="6" fillId="0" borderId="10" xfId="0" applyNumberFormat="1" applyFont="1" applyBorder="1" applyAlignment="1">
      <alignment wrapText="1"/>
    </xf>
    <xf numFmtId="0" fontId="5" fillId="0" borderId="10" xfId="0" applyFont="1" applyBorder="1" applyAlignment="1">
      <alignment/>
    </xf>
    <xf numFmtId="3" fontId="6" fillId="0" borderId="10" xfId="0" applyNumberFormat="1" applyFont="1" applyFill="1" applyBorder="1" applyAlignment="1">
      <alignment wrapText="1"/>
    </xf>
    <xf numFmtId="3" fontId="6" fillId="0" borderId="10" xfId="0" applyNumberFormat="1" applyFont="1" applyFill="1" applyBorder="1" applyAlignment="1">
      <alignment horizontal="right" vertical="center" wrapText="1"/>
    </xf>
    <xf numFmtId="3" fontId="5" fillId="0" borderId="10" xfId="0" applyNumberFormat="1" applyFont="1" applyFill="1" applyBorder="1" applyAlignment="1" applyProtection="1">
      <alignment wrapText="1"/>
      <protection/>
    </xf>
    <xf numFmtId="3" fontId="6" fillId="0" borderId="10" xfId="0" applyNumberFormat="1" applyFont="1" applyFill="1" applyBorder="1" applyAlignment="1" applyProtection="1">
      <alignment horizontal="right" vertical="center" wrapText="1"/>
      <protection/>
    </xf>
    <xf numFmtId="3" fontId="5" fillId="0" borderId="10" xfId="0" applyNumberFormat="1" applyFont="1" applyFill="1" applyBorder="1" applyAlignment="1">
      <alignment vertical="center" wrapText="1"/>
    </xf>
    <xf numFmtId="3" fontId="5" fillId="0" borderId="10" xfId="0" applyNumberFormat="1" applyFont="1" applyFill="1" applyBorder="1" applyAlignment="1">
      <alignment horizontal="right" vertical="center" wrapText="1"/>
    </xf>
    <xf numFmtId="177" fontId="5" fillId="0" borderId="10" xfId="0" applyNumberFormat="1" applyFont="1" applyFill="1" applyBorder="1" applyAlignment="1" applyProtection="1">
      <alignment wrapText="1"/>
      <protection/>
    </xf>
    <xf numFmtId="190" fontId="5" fillId="0" borderId="10" xfId="0" applyNumberFormat="1" applyFont="1" applyFill="1" applyBorder="1" applyAlignment="1" applyProtection="1">
      <alignment horizontal="right" vertical="center" wrapText="1"/>
      <protection/>
    </xf>
    <xf numFmtId="177" fontId="5" fillId="0" borderId="10" xfId="0" applyNumberFormat="1" applyFont="1" applyFill="1" applyBorder="1" applyAlignment="1">
      <alignment wrapText="1"/>
    </xf>
    <xf numFmtId="177" fontId="6" fillId="0" borderId="10" xfId="0" applyNumberFormat="1" applyFont="1" applyFill="1" applyBorder="1" applyAlignment="1" applyProtection="1">
      <alignment wrapText="1"/>
      <protection/>
    </xf>
    <xf numFmtId="190" fontId="6" fillId="0" borderId="10" xfId="0" applyNumberFormat="1" applyFont="1" applyFill="1" applyBorder="1" applyAlignment="1" applyProtection="1">
      <alignment horizontal="right" vertical="center" wrapText="1"/>
      <protection/>
    </xf>
    <xf numFmtId="3" fontId="5" fillId="0" borderId="10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wrapText="1"/>
    </xf>
    <xf numFmtId="0" fontId="5" fillId="0" borderId="0" xfId="0" applyFont="1" applyAlignment="1">
      <alignment wrapText="1"/>
    </xf>
    <xf numFmtId="10" fontId="5" fillId="0" borderId="0" xfId="66" applyNumberFormat="1" applyFont="1" applyFill="1" applyBorder="1" applyAlignment="1" applyProtection="1">
      <alignment wrapText="1"/>
      <protection/>
    </xf>
    <xf numFmtId="1" fontId="5" fillId="0" borderId="0" xfId="0" applyNumberFormat="1" applyFont="1" applyAlignment="1">
      <alignment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Border="1" applyAlignment="1">
      <alignment vertical="center" wrapText="1"/>
    </xf>
    <xf numFmtId="0" fontId="7" fillId="0" borderId="0" xfId="0" applyFont="1" applyBorder="1" applyAlignment="1">
      <alignment wrapText="1"/>
    </xf>
    <xf numFmtId="0" fontId="8" fillId="0" borderId="0" xfId="0" applyFont="1" applyBorder="1" applyAlignment="1">
      <alignment horizontal="right" wrapText="1"/>
    </xf>
    <xf numFmtId="0" fontId="6" fillId="0" borderId="10" xfId="62" applyFont="1" applyBorder="1" applyAlignment="1" applyProtection="1">
      <alignment horizontal="center" vertical="center" wrapText="1"/>
      <protection/>
    </xf>
    <xf numFmtId="0" fontId="6" fillId="0" borderId="10" xfId="62" applyFont="1" applyBorder="1" applyAlignment="1" applyProtection="1">
      <alignment horizontal="left" vertical="center" wrapText="1"/>
      <protection/>
    </xf>
    <xf numFmtId="189" fontId="6" fillId="0" borderId="10" xfId="62" applyNumberFormat="1" applyFont="1" applyBorder="1" applyAlignment="1" applyProtection="1">
      <alignment horizontal="right" vertical="center"/>
      <protection/>
    </xf>
    <xf numFmtId="0" fontId="6" fillId="0" borderId="10" xfId="62" applyFont="1" applyBorder="1" applyAlignment="1" applyProtection="1">
      <alignment horizontal="right" vertical="center"/>
      <protection/>
    </xf>
    <xf numFmtId="0" fontId="6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horizontal="right" vertical="center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right" vertical="center" wrapText="1"/>
    </xf>
    <xf numFmtId="3" fontId="5" fillId="0" borderId="10" xfId="0" applyNumberFormat="1" applyFont="1" applyBorder="1" applyAlignment="1">
      <alignment horizontal="right" vertical="center"/>
    </xf>
    <xf numFmtId="3" fontId="5" fillId="0" borderId="10" xfId="0" applyNumberFormat="1" applyFont="1" applyBorder="1" applyAlignment="1">
      <alignment horizontal="right" vertical="center" wrapText="1"/>
    </xf>
    <xf numFmtId="0" fontId="6" fillId="0" borderId="10" xfId="0" applyFont="1" applyBorder="1" applyAlignment="1">
      <alignment horizontal="left" vertical="center" wrapText="1"/>
    </xf>
    <xf numFmtId="3" fontId="6" fillId="0" borderId="10" xfId="0" applyNumberFormat="1" applyFont="1" applyBorder="1" applyAlignment="1">
      <alignment horizontal="right" vertical="center" wrapText="1"/>
    </xf>
    <xf numFmtId="0" fontId="5" fillId="34" borderId="10" xfId="0" applyFont="1" applyFill="1" applyBorder="1" applyAlignment="1">
      <alignment horizontal="left" vertical="center" wrapText="1"/>
    </xf>
    <xf numFmtId="0" fontId="5" fillId="0" borderId="11" xfId="0" applyFont="1" applyBorder="1" applyAlignment="1">
      <alignment wrapText="1"/>
    </xf>
    <xf numFmtId="0" fontId="6" fillId="35" borderId="10" xfId="0" applyFont="1" applyFill="1" applyBorder="1" applyAlignment="1">
      <alignment horizontal="left" vertical="center" wrapText="1"/>
    </xf>
    <xf numFmtId="3" fontId="6" fillId="35" borderId="10" xfId="0" applyNumberFormat="1" applyFont="1" applyFill="1" applyBorder="1" applyAlignment="1">
      <alignment horizontal="right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right" vertical="center" wrapText="1"/>
    </xf>
    <xf numFmtId="0" fontId="28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right" vertical="center"/>
    </xf>
    <xf numFmtId="0" fontId="6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right" vertical="center" wrapText="1"/>
    </xf>
    <xf numFmtId="0" fontId="6" fillId="0" borderId="10" xfId="0" applyFont="1" applyBorder="1" applyAlignment="1">
      <alignment horizontal="right" vertical="center"/>
    </xf>
    <xf numFmtId="0" fontId="5" fillId="34" borderId="10" xfId="0" applyFont="1" applyFill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194" fontId="5" fillId="0" borderId="10" xfId="0" applyNumberFormat="1" applyFont="1" applyFill="1" applyBorder="1" applyAlignment="1">
      <alignment horizontal="right" vertical="center"/>
    </xf>
    <xf numFmtId="0" fontId="5" fillId="0" borderId="10" xfId="0" applyFont="1" applyBorder="1" applyAlignment="1">
      <alignment horizontal="right" vertical="center" wrapText="1"/>
    </xf>
    <xf numFmtId="0" fontId="5" fillId="0" borderId="10" xfId="0" applyFont="1" applyBorder="1" applyAlignment="1">
      <alignment horizontal="right" vertical="center"/>
    </xf>
    <xf numFmtId="0" fontId="7" fillId="0" borderId="10" xfId="0" applyFont="1" applyBorder="1" applyAlignment="1">
      <alignment vertical="center" wrapText="1"/>
    </xf>
    <xf numFmtId="0" fontId="5" fillId="34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right" vertical="center"/>
    </xf>
    <xf numFmtId="0" fontId="6" fillId="0" borderId="10" xfId="0" applyFont="1" applyFill="1" applyBorder="1" applyAlignment="1">
      <alignment vertical="center" wrapText="1"/>
    </xf>
    <xf numFmtId="193" fontId="5" fillId="0" borderId="10" xfId="0" applyNumberFormat="1" applyFont="1" applyFill="1" applyBorder="1" applyAlignment="1">
      <alignment horizontal="left" vertical="center"/>
    </xf>
    <xf numFmtId="49" fontId="0" fillId="0" borderId="10" xfId="0" applyNumberFormat="1" applyFont="1" applyFill="1" applyBorder="1" applyAlignment="1" applyProtection="1">
      <alignment/>
      <protection locked="0"/>
    </xf>
    <xf numFmtId="3" fontId="5" fillId="0" borderId="10" xfId="0" applyNumberFormat="1" applyFont="1" applyFill="1" applyBorder="1" applyAlignment="1">
      <alignment horizontal="right" vertical="center"/>
    </xf>
    <xf numFmtId="10" fontId="5" fillId="0" borderId="10" xfId="66" applyNumberFormat="1" applyFont="1" applyFill="1" applyBorder="1" applyAlignment="1" applyProtection="1">
      <alignment horizontal="right" vertical="center"/>
      <protection/>
    </xf>
    <xf numFmtId="0" fontId="5" fillId="0" borderId="10" xfId="0" applyFont="1" applyFill="1" applyBorder="1" applyAlignment="1">
      <alignment vertical="center"/>
    </xf>
    <xf numFmtId="194" fontId="5" fillId="0" borderId="10" xfId="0" applyNumberFormat="1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 wrapText="1"/>
    </xf>
    <xf numFmtId="3" fontId="6" fillId="0" borderId="10" xfId="0" applyNumberFormat="1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left" vertical="center" wrapText="1"/>
    </xf>
    <xf numFmtId="3" fontId="5" fillId="0" borderId="10" xfId="0" applyNumberFormat="1" applyFont="1" applyFill="1" applyBorder="1" applyAlignment="1">
      <alignment horizontal="right" vertical="center"/>
    </xf>
    <xf numFmtId="10" fontId="6" fillId="0" borderId="10" xfId="66" applyNumberFormat="1" applyFont="1" applyBorder="1" applyAlignment="1">
      <alignment horizontal="right" vertical="center"/>
    </xf>
    <xf numFmtId="0" fontId="6" fillId="0" borderId="10" xfId="0" applyFont="1" applyFill="1" applyBorder="1" applyAlignment="1">
      <alignment horizontal="right" vertical="center"/>
    </xf>
    <xf numFmtId="0" fontId="5" fillId="0" borderId="10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194" fontId="5" fillId="34" borderId="10" xfId="0" applyNumberFormat="1" applyFont="1" applyFill="1" applyBorder="1" applyAlignment="1">
      <alignment horizontal="right" vertical="center"/>
    </xf>
    <xf numFmtId="0" fontId="4" fillId="0" borderId="10" xfId="0" applyFont="1" applyBorder="1" applyAlignment="1">
      <alignment vertical="center" wrapText="1"/>
    </xf>
    <xf numFmtId="3" fontId="29" fillId="0" borderId="10" xfId="0" applyNumberFormat="1" applyFont="1" applyBorder="1" applyAlignment="1">
      <alignment horizontal="right" vertical="center" wrapText="1"/>
    </xf>
    <xf numFmtId="0" fontId="8" fillId="0" borderId="10" xfId="0" applyFont="1" applyBorder="1" applyAlignment="1">
      <alignment vertical="center"/>
    </xf>
    <xf numFmtId="3" fontId="30" fillId="0" borderId="10" xfId="0" applyNumberFormat="1" applyFont="1" applyBorder="1" applyAlignment="1">
      <alignment horizontal="right" vertical="center" wrapText="1"/>
    </xf>
    <xf numFmtId="0" fontId="30" fillId="0" borderId="10" xfId="0" applyFont="1" applyBorder="1" applyAlignment="1">
      <alignment horizontal="left" vertical="center" wrapText="1"/>
    </xf>
    <xf numFmtId="0" fontId="6" fillId="34" borderId="10" xfId="0" applyFont="1" applyFill="1" applyBorder="1" applyAlignment="1">
      <alignment horizontal="left" vertical="center" wrapText="1"/>
    </xf>
    <xf numFmtId="0" fontId="6" fillId="35" borderId="10" xfId="0" applyFont="1" applyFill="1" applyBorder="1" applyAlignment="1">
      <alignment horizontal="left" vertical="center" wrapText="1"/>
    </xf>
    <xf numFmtId="0" fontId="6" fillId="36" borderId="10" xfId="0" applyFont="1" applyFill="1" applyBorder="1" applyAlignment="1">
      <alignment horizontal="left" vertical="center" wrapText="1"/>
    </xf>
    <xf numFmtId="189" fontId="5" fillId="0" borderId="0" xfId="0" applyNumberFormat="1" applyFont="1" applyAlignment="1">
      <alignment horizontal="left"/>
    </xf>
    <xf numFmtId="0" fontId="5" fillId="0" borderId="0" xfId="63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/>
    </xf>
    <xf numFmtId="189" fontId="5" fillId="0" borderId="0" xfId="63" applyNumberFormat="1" applyFont="1" applyFill="1" applyBorder="1" applyAlignment="1" applyProtection="1">
      <alignment horizontal="left" wrapText="1"/>
      <protection/>
    </xf>
    <xf numFmtId="1" fontId="5" fillId="0" borderId="0" xfId="63" applyNumberFormat="1" applyFont="1" applyFill="1" applyBorder="1" applyAlignment="1" applyProtection="1">
      <alignment horizontal="left" wrapText="1"/>
      <protection/>
    </xf>
    <xf numFmtId="0" fontId="6" fillId="0" borderId="0" xfId="63" applyFont="1" applyFill="1" applyBorder="1" applyAlignment="1" applyProtection="1">
      <alignment horizontal="left" wrapText="1"/>
      <protection locked="0"/>
    </xf>
    <xf numFmtId="189" fontId="5" fillId="0" borderId="0" xfId="63" applyNumberFormat="1" applyFont="1" applyFill="1" applyBorder="1" applyAlignment="1" applyProtection="1">
      <alignment horizontal="left" wrapText="1"/>
      <protection locked="0"/>
    </xf>
    <xf numFmtId="0" fontId="5" fillId="0" borderId="0" xfId="63" applyFont="1" applyFill="1" applyBorder="1" applyAlignment="1" applyProtection="1">
      <alignment horizontal="left" wrapText="1"/>
      <protection locked="0"/>
    </xf>
    <xf numFmtId="0" fontId="5" fillId="0" borderId="0" xfId="0" applyFont="1" applyFill="1" applyBorder="1" applyAlignment="1">
      <alignment/>
    </xf>
    <xf numFmtId="0" fontId="6" fillId="0" borderId="10" xfId="63" applyFont="1" applyFill="1" applyBorder="1" applyAlignment="1">
      <alignment horizontal="left" vertical="center" wrapText="1"/>
      <protection/>
    </xf>
    <xf numFmtId="0" fontId="5" fillId="0" borderId="10" xfId="63" applyFont="1" applyFill="1" applyBorder="1" applyAlignment="1">
      <alignment horizontal="left" vertical="center" wrapText="1"/>
      <protection/>
    </xf>
    <xf numFmtId="3" fontId="5" fillId="0" borderId="10" xfId="63" applyNumberFormat="1" applyFont="1" applyFill="1" applyBorder="1" applyAlignment="1" applyProtection="1">
      <alignment horizontal="right" vertical="center" wrapText="1"/>
      <protection/>
    </xf>
    <xf numFmtId="0" fontId="5" fillId="0" borderId="0" xfId="59" applyFont="1" applyFill="1">
      <alignment/>
      <protection/>
    </xf>
    <xf numFmtId="0" fontId="6" fillId="0" borderId="0" xfId="59" applyFont="1" applyFill="1">
      <alignment/>
      <protection/>
    </xf>
    <xf numFmtId="0" fontId="5" fillId="0" borderId="0" xfId="59" applyFont="1" applyFill="1" applyProtection="1">
      <alignment/>
      <protection/>
    </xf>
    <xf numFmtId="0" fontId="5" fillId="0" borderId="0" xfId="58" applyFont="1" applyFill="1" applyAlignment="1" applyProtection="1">
      <alignment horizontal="left" vertical="center"/>
      <protection locked="0"/>
    </xf>
    <xf numFmtId="0" fontId="5" fillId="0" borderId="0" xfId="59" applyFont="1" applyFill="1" applyBorder="1" applyProtection="1">
      <alignment/>
      <protection/>
    </xf>
    <xf numFmtId="0" fontId="5" fillId="0" borderId="0" xfId="59" applyFont="1" applyFill="1" applyBorder="1" applyAlignment="1">
      <alignment vertical="center"/>
      <protection/>
    </xf>
    <xf numFmtId="0" fontId="5" fillId="0" borderId="0" xfId="59" applyFont="1" applyFill="1" applyBorder="1" applyAlignment="1">
      <alignment horizontal="left" wrapText="1"/>
      <protection/>
    </xf>
    <xf numFmtId="0" fontId="5" fillId="0" borderId="0" xfId="58" applyFont="1" applyFill="1" applyBorder="1" applyAlignment="1" applyProtection="1">
      <alignment horizontal="left" vertical="center" wrapText="1"/>
      <protection/>
    </xf>
    <xf numFmtId="0" fontId="5" fillId="0" borderId="0" xfId="59" applyFont="1" applyFill="1" applyBorder="1" applyAlignment="1" applyProtection="1">
      <alignment horizontal="left" wrapText="1"/>
      <protection/>
    </xf>
    <xf numFmtId="0" fontId="5" fillId="0" borderId="0" xfId="59" applyFont="1" applyFill="1" applyAlignment="1" applyProtection="1">
      <alignment horizontal="left" wrapText="1"/>
      <protection/>
    </xf>
    <xf numFmtId="0" fontId="5" fillId="0" borderId="0" xfId="59" applyFont="1" applyFill="1" applyAlignment="1">
      <alignment horizontal="left" wrapText="1"/>
      <protection/>
    </xf>
    <xf numFmtId="0" fontId="5" fillId="0" borderId="0" xfId="58" applyFont="1" applyFill="1" applyBorder="1" applyAlignment="1" applyProtection="1">
      <alignment vertical="center" wrapText="1"/>
      <protection/>
    </xf>
    <xf numFmtId="0" fontId="5" fillId="0" borderId="0" xfId="58" applyFont="1" applyFill="1" applyBorder="1" applyAlignment="1" applyProtection="1">
      <alignment horizontal="left" wrapText="1"/>
      <protection/>
    </xf>
    <xf numFmtId="1" fontId="5" fillId="0" borderId="0" xfId="58" applyNumberFormat="1" applyFont="1" applyFill="1" applyBorder="1" applyAlignment="1" applyProtection="1">
      <alignment horizontal="left" vertical="center" wrapText="1"/>
      <protection locked="0"/>
    </xf>
    <xf numFmtId="0" fontId="6" fillId="0" borderId="0" xfId="58" applyFont="1" applyFill="1" applyBorder="1" applyAlignment="1" applyProtection="1">
      <alignment horizontal="left" wrapText="1"/>
      <protection/>
    </xf>
    <xf numFmtId="0" fontId="6" fillId="0" borderId="0" xfId="58" applyFont="1" applyFill="1" applyBorder="1" applyAlignment="1" applyProtection="1">
      <alignment horizontal="right"/>
      <protection/>
    </xf>
    <xf numFmtId="1" fontId="6" fillId="0" borderId="0" xfId="58" applyNumberFormat="1" applyFont="1" applyFill="1" applyBorder="1" applyAlignment="1" applyProtection="1">
      <alignment vertical="center" wrapText="1"/>
      <protection/>
    </xf>
    <xf numFmtId="0" fontId="5" fillId="0" borderId="0" xfId="58" applyFont="1" applyFill="1" applyBorder="1" applyProtection="1">
      <alignment/>
      <protection locked="0"/>
    </xf>
    <xf numFmtId="1" fontId="5" fillId="0" borderId="0" xfId="58" applyNumberFormat="1" applyFont="1" applyFill="1" applyBorder="1" applyAlignment="1" applyProtection="1">
      <alignment vertical="center" wrapText="1"/>
      <protection locked="0"/>
    </xf>
    <xf numFmtId="0" fontId="5" fillId="0" borderId="0" xfId="59" applyFont="1" applyFill="1" applyBorder="1">
      <alignment/>
      <protection/>
    </xf>
    <xf numFmtId="0" fontId="6" fillId="0" borderId="0" xfId="58" applyFont="1" applyFill="1" applyAlignment="1" applyProtection="1">
      <alignment horizontal="center"/>
      <protection locked="0"/>
    </xf>
    <xf numFmtId="0" fontId="5" fillId="0" borderId="0" xfId="59" applyFont="1" applyFill="1" applyProtection="1">
      <alignment/>
      <protection locked="0"/>
    </xf>
    <xf numFmtId="0" fontId="5" fillId="0" borderId="0" xfId="59" applyFont="1" applyFill="1" applyAlignment="1" applyProtection="1">
      <alignment/>
      <protection locked="0"/>
    </xf>
    <xf numFmtId="0" fontId="6" fillId="0" borderId="0" xfId="59" applyFont="1" applyFill="1" applyProtection="1">
      <alignment/>
      <protection locked="0"/>
    </xf>
    <xf numFmtId="0" fontId="5" fillId="0" borderId="0" xfId="58" applyFont="1" applyFill="1" applyProtection="1">
      <alignment/>
      <protection locked="0"/>
    </xf>
    <xf numFmtId="0" fontId="5" fillId="0" borderId="0" xfId="59" applyFont="1" applyFill="1" applyAlignment="1">
      <alignment/>
      <protection/>
    </xf>
    <xf numFmtId="0" fontId="6" fillId="0" borderId="10" xfId="58" applyFont="1" applyFill="1" applyBorder="1" applyAlignment="1" applyProtection="1">
      <alignment horizontal="center" vertical="center" wrapText="1"/>
      <protection/>
    </xf>
    <xf numFmtId="0" fontId="6" fillId="0" borderId="10" xfId="58" applyFont="1" applyFill="1" applyBorder="1" applyAlignment="1" applyProtection="1">
      <alignment horizontal="center" vertical="center"/>
      <protection/>
    </xf>
    <xf numFmtId="0" fontId="6" fillId="0" borderId="10" xfId="59" applyFont="1" applyFill="1" applyBorder="1" applyAlignment="1">
      <alignment vertical="center"/>
      <protection/>
    </xf>
    <xf numFmtId="3" fontId="6" fillId="0" borderId="10" xfId="58" applyNumberFormat="1" applyFont="1" applyFill="1" applyBorder="1" applyAlignment="1" applyProtection="1">
      <alignment horizontal="right" vertical="center" wrapText="1"/>
      <protection/>
    </xf>
    <xf numFmtId="0" fontId="5" fillId="0" borderId="10" xfId="58" applyFont="1" applyFill="1" applyBorder="1" applyAlignment="1" applyProtection="1">
      <alignment horizontal="left" vertical="center" wrapText="1"/>
      <protection/>
    </xf>
    <xf numFmtId="3" fontId="5" fillId="0" borderId="10" xfId="58" applyNumberFormat="1" applyFont="1" applyFill="1" applyBorder="1" applyAlignment="1" applyProtection="1">
      <alignment horizontal="right" vertical="center" wrapText="1"/>
      <protection/>
    </xf>
    <xf numFmtId="0" fontId="5" fillId="0" borderId="10" xfId="59" applyFont="1" applyFill="1" applyBorder="1" applyAlignment="1">
      <alignment horizontal="left" vertical="center" wrapText="1"/>
      <protection/>
    </xf>
    <xf numFmtId="3" fontId="7" fillId="0" borderId="10" xfId="0" applyNumberFormat="1" applyFont="1" applyFill="1" applyBorder="1" applyAlignment="1">
      <alignment horizontal="right" vertical="center" wrapText="1"/>
    </xf>
    <xf numFmtId="3" fontId="5" fillId="0" borderId="10" xfId="58" applyNumberFormat="1" applyFont="1" applyFill="1" applyBorder="1" applyAlignment="1" applyProtection="1">
      <alignment horizontal="right" vertical="center" wrapText="1"/>
      <protection locked="0"/>
    </xf>
    <xf numFmtId="0" fontId="6" fillId="0" borderId="10" xfId="58" applyFont="1" applyFill="1" applyBorder="1" applyAlignment="1" applyProtection="1">
      <alignment horizontal="right" vertical="center"/>
      <protection/>
    </xf>
    <xf numFmtId="3" fontId="6" fillId="0" borderId="10" xfId="58" applyNumberFormat="1" applyFont="1" applyFill="1" applyBorder="1" applyAlignment="1" applyProtection="1">
      <alignment horizontal="right" vertical="center" wrapText="1"/>
      <protection locked="0"/>
    </xf>
    <xf numFmtId="0" fontId="5" fillId="0" borderId="0" xfId="0" applyFont="1" applyFill="1" applyBorder="1" applyAlignment="1">
      <alignment/>
    </xf>
    <xf numFmtId="0" fontId="5" fillId="34" borderId="0" xfId="0" applyFont="1" applyFill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center"/>
    </xf>
    <xf numFmtId="0" fontId="31" fillId="0" borderId="0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/>
    </xf>
    <xf numFmtId="0" fontId="7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 vertical="top" wrapText="1"/>
    </xf>
    <xf numFmtId="0" fontId="31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5" fillId="0" borderId="0" xfId="0" applyFont="1" applyAlignment="1">
      <alignment horizontal="right" vertical="center"/>
    </xf>
    <xf numFmtId="0" fontId="6" fillId="37" borderId="10" xfId="63" applyFont="1" applyFill="1" applyBorder="1" applyAlignment="1">
      <alignment horizontal="center" wrapText="1"/>
      <protection/>
    </xf>
    <xf numFmtId="0" fontId="6" fillId="37" borderId="10" xfId="63" applyFont="1" applyFill="1" applyBorder="1" applyAlignment="1">
      <alignment horizontal="left" vertical="center" wrapText="1"/>
      <protection/>
    </xf>
    <xf numFmtId="3" fontId="6" fillId="37" borderId="10" xfId="63" applyNumberFormat="1" applyFont="1" applyFill="1" applyBorder="1" applyAlignment="1" applyProtection="1">
      <alignment horizontal="right" vertical="center" wrapText="1"/>
      <protection locked="0"/>
    </xf>
    <xf numFmtId="0" fontId="6" fillId="38" borderId="10" xfId="63" applyFont="1" applyFill="1" applyBorder="1" applyAlignment="1">
      <alignment horizontal="left" vertical="center" wrapText="1"/>
      <protection/>
    </xf>
    <xf numFmtId="190" fontId="6" fillId="0" borderId="10" xfId="0" applyNumberFormat="1" applyFont="1" applyBorder="1" applyAlignment="1">
      <alignment horizontal="right" vertical="center" wrapText="1"/>
    </xf>
    <xf numFmtId="190" fontId="5" fillId="0" borderId="10" xfId="0" applyNumberFormat="1" applyFont="1" applyBorder="1" applyAlignment="1">
      <alignment horizontal="right" vertical="center" wrapText="1"/>
    </xf>
    <xf numFmtId="190" fontId="5" fillId="0" borderId="10" xfId="0" applyNumberFormat="1" applyFont="1" applyBorder="1" applyAlignment="1">
      <alignment horizontal="right" vertical="center"/>
    </xf>
    <xf numFmtId="190" fontId="5" fillId="0" borderId="10" xfId="0" applyNumberFormat="1" applyFont="1" applyFill="1" applyBorder="1" applyAlignment="1">
      <alignment horizontal="right" vertical="center" wrapText="1"/>
    </xf>
    <xf numFmtId="190" fontId="6" fillId="35" borderId="10" xfId="0" applyNumberFormat="1" applyFont="1" applyFill="1" applyBorder="1" applyAlignment="1">
      <alignment horizontal="right" vertical="center" wrapText="1"/>
    </xf>
    <xf numFmtId="190" fontId="5" fillId="35" borderId="10" xfId="0" applyNumberFormat="1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right" vertical="center" wrapText="1"/>
    </xf>
    <xf numFmtId="0" fontId="6" fillId="0" borderId="0" xfId="0" applyFont="1" applyFill="1" applyAlignment="1">
      <alignment vertical="center"/>
    </xf>
    <xf numFmtId="10" fontId="5" fillId="0" borderId="10" xfId="66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6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right" vertical="center" wrapText="1"/>
    </xf>
    <xf numFmtId="10" fontId="6" fillId="0" borderId="10" xfId="0" applyNumberFormat="1" applyFont="1" applyFill="1" applyBorder="1" applyAlignment="1">
      <alignment horizontal="right" vertical="center"/>
    </xf>
    <xf numFmtId="10" fontId="6" fillId="0" borderId="10" xfId="0" applyNumberFormat="1" applyFont="1" applyBorder="1" applyAlignment="1">
      <alignment horizontal="right" vertical="center" wrapText="1"/>
    </xf>
    <xf numFmtId="10" fontId="6" fillId="0" borderId="10" xfId="0" applyNumberFormat="1" applyFont="1" applyFill="1" applyBorder="1" applyAlignment="1">
      <alignment horizontal="right" vertical="center" wrapText="1"/>
    </xf>
    <xf numFmtId="10" fontId="6" fillId="0" borderId="10" xfId="0" applyNumberFormat="1" applyFont="1" applyBorder="1" applyAlignment="1">
      <alignment horizontal="right" vertical="center"/>
    </xf>
    <xf numFmtId="177" fontId="6" fillId="0" borderId="10" xfId="63" applyNumberFormat="1" applyFont="1" applyFill="1" applyBorder="1" applyAlignment="1">
      <alignment horizontal="right" vertical="center" wrapText="1"/>
      <protection/>
    </xf>
    <xf numFmtId="177" fontId="6" fillId="0" borderId="10" xfId="63" applyNumberFormat="1" applyFont="1" applyFill="1" applyBorder="1" applyAlignment="1" applyProtection="1">
      <alignment horizontal="right" vertical="center" wrapText="1"/>
      <protection locked="0"/>
    </xf>
    <xf numFmtId="177" fontId="6" fillId="0" borderId="10" xfId="63" applyNumberFormat="1" applyFont="1" applyFill="1" applyBorder="1" applyAlignment="1" applyProtection="1">
      <alignment horizontal="right" vertical="center" wrapText="1"/>
      <protection/>
    </xf>
    <xf numFmtId="177" fontId="5" fillId="0" borderId="10" xfId="63" applyNumberFormat="1" applyFont="1" applyFill="1" applyBorder="1" applyAlignment="1" applyProtection="1">
      <alignment horizontal="right" vertical="center" wrapText="1"/>
      <protection/>
    </xf>
    <xf numFmtId="177" fontId="5" fillId="0" borderId="10" xfId="63" applyNumberFormat="1" applyFont="1" applyFill="1" applyBorder="1" applyAlignment="1" applyProtection="1">
      <alignment horizontal="right" vertical="center" wrapText="1"/>
      <protection locked="0"/>
    </xf>
    <xf numFmtId="177" fontId="0" fillId="0" borderId="10" xfId="0" applyNumberFormat="1" applyBorder="1" applyAlignment="1">
      <alignment/>
    </xf>
    <xf numFmtId="177" fontId="6" fillId="37" borderId="10" xfId="63" applyNumberFormat="1" applyFont="1" applyFill="1" applyBorder="1" applyAlignment="1" applyProtection="1">
      <alignment horizontal="right" vertical="center" wrapText="1"/>
      <protection locked="0"/>
    </xf>
    <xf numFmtId="3" fontId="6" fillId="0" borderId="10" xfId="0" applyNumberFormat="1" applyFont="1" applyBorder="1" applyAlignment="1">
      <alignment/>
    </xf>
    <xf numFmtId="190" fontId="6" fillId="35" borderId="10" xfId="0" applyNumberFormat="1" applyFont="1" applyFill="1" applyBorder="1" applyAlignment="1">
      <alignment horizontal="right" vertical="center" wrapText="1"/>
    </xf>
    <xf numFmtId="190" fontId="6" fillId="0" borderId="10" xfId="0" applyNumberFormat="1" applyFont="1" applyBorder="1" applyAlignment="1">
      <alignment horizontal="right" vertical="center" wrapText="1"/>
    </xf>
    <xf numFmtId="190" fontId="6" fillId="0" borderId="10" xfId="0" applyNumberFormat="1" applyFont="1" applyBorder="1" applyAlignment="1">
      <alignment horizontal="left" vertical="center" wrapText="1"/>
    </xf>
    <xf numFmtId="190" fontId="5" fillId="0" borderId="10" xfId="0" applyNumberFormat="1" applyFont="1" applyBorder="1" applyAlignment="1">
      <alignment horizontal="left" vertical="center" wrapText="1"/>
    </xf>
    <xf numFmtId="3" fontId="6" fillId="0" borderId="10" xfId="0" applyNumberFormat="1" applyFont="1" applyBorder="1" applyAlignment="1">
      <alignment horizontal="right" vertical="center" wrapText="1"/>
    </xf>
    <xf numFmtId="3" fontId="5" fillId="0" borderId="10" xfId="0" applyNumberFormat="1" applyFont="1" applyFill="1" applyBorder="1" applyAlignment="1">
      <alignment horizontal="right" vertical="center" wrapText="1"/>
    </xf>
    <xf numFmtId="3" fontId="6" fillId="0" borderId="10" xfId="0" applyNumberFormat="1" applyFont="1" applyFill="1" applyBorder="1" applyAlignment="1" applyProtection="1">
      <alignment wrapText="1"/>
      <protection/>
    </xf>
    <xf numFmtId="195" fontId="5" fillId="0" borderId="10" xfId="66" applyNumberFormat="1" applyFont="1" applyFill="1" applyBorder="1" applyAlignment="1" applyProtection="1">
      <alignment horizontal="right" vertical="center"/>
      <protection/>
    </xf>
    <xf numFmtId="0" fontId="5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vertical="center"/>
    </xf>
    <xf numFmtId="190" fontId="5" fillId="0" borderId="10" xfId="0" applyNumberFormat="1" applyFont="1" applyFill="1" applyBorder="1" applyAlignment="1">
      <alignment horizontal="right" vertical="center" wrapText="1"/>
    </xf>
    <xf numFmtId="0" fontId="5" fillId="0" borderId="0" xfId="0" applyFont="1" applyBorder="1" applyAlignment="1">
      <alignment horizontal="right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10" xfId="0" applyFont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206" fontId="5" fillId="0" borderId="10" xfId="0" applyNumberFormat="1" applyFont="1" applyFill="1" applyBorder="1" applyAlignment="1">
      <alignment horizontal="right" vertical="center" wrapText="1"/>
    </xf>
    <xf numFmtId="208" fontId="5" fillId="0" borderId="10" xfId="0" applyNumberFormat="1" applyFont="1" applyFill="1" applyBorder="1" applyAlignment="1">
      <alignment horizontal="right" vertical="center" wrapText="1"/>
    </xf>
    <xf numFmtId="3" fontId="6" fillId="0" borderId="10" xfId="0" applyNumberFormat="1" applyFont="1" applyFill="1" applyBorder="1" applyAlignment="1">
      <alignment horizontal="left" vertical="center"/>
    </xf>
    <xf numFmtId="3" fontId="6" fillId="0" borderId="10" xfId="0" applyNumberFormat="1" applyFont="1" applyBorder="1" applyAlignment="1">
      <alignment vertical="center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60" applyFont="1" applyAlignment="1" applyProtection="1">
      <alignment horizontal="right" wrapText="1"/>
      <protection locked="0"/>
    </xf>
    <xf numFmtId="0" fontId="6" fillId="0" borderId="0" xfId="60" applyFont="1" applyBorder="1" applyAlignment="1" applyProtection="1">
      <alignment horizontal="left" wrapText="1"/>
      <protection locked="0"/>
    </xf>
    <xf numFmtId="0" fontId="5" fillId="0" borderId="0" xfId="0" applyFont="1" applyBorder="1" applyAlignment="1">
      <alignment horizontal="right" vertical="center"/>
    </xf>
    <xf numFmtId="0" fontId="5" fillId="0" borderId="0" xfId="0" applyNumberFormat="1" applyFont="1" applyFill="1" applyBorder="1" applyAlignment="1" applyProtection="1">
      <alignment horizontal="right" vertical="center"/>
      <protection/>
    </xf>
    <xf numFmtId="0" fontId="4" fillId="0" borderId="0" xfId="0" applyFont="1" applyAlignment="1">
      <alignment horizontal="right" wrapText="1"/>
    </xf>
    <xf numFmtId="0" fontId="6" fillId="0" borderId="0" xfId="60" applyFont="1" applyBorder="1" applyAlignment="1" applyProtection="1">
      <alignment horizontal="center" wrapText="1"/>
      <protection locked="0"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5" fillId="0" borderId="0" xfId="0" applyFont="1" applyBorder="1" applyAlignment="1">
      <alignment horizontal="left" wrapText="1"/>
    </xf>
    <xf numFmtId="0" fontId="6" fillId="0" borderId="0" xfId="60" applyFont="1" applyAlignment="1" applyProtection="1">
      <alignment horizontal="right"/>
      <protection locked="0"/>
    </xf>
    <xf numFmtId="0" fontId="6" fillId="0" borderId="0" xfId="0" applyFont="1" applyFill="1" applyBorder="1" applyAlignment="1">
      <alignment horizontal="right" vertical="center" wrapText="1"/>
    </xf>
    <xf numFmtId="0" fontId="6" fillId="0" borderId="0" xfId="0" applyFont="1" applyBorder="1" applyAlignment="1">
      <alignment horizontal="left"/>
    </xf>
    <xf numFmtId="0" fontId="6" fillId="0" borderId="0" xfId="62" applyFont="1" applyBorder="1" applyAlignment="1" applyProtection="1">
      <alignment horizontal="right"/>
      <protection locked="0"/>
    </xf>
    <xf numFmtId="0" fontId="4" fillId="0" borderId="0" xfId="0" applyFont="1" applyBorder="1" applyAlignment="1">
      <alignment horizontal="right" wrapText="1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 vertical="center" wrapText="1"/>
    </xf>
    <xf numFmtId="0" fontId="6" fillId="0" borderId="0" xfId="61" applyFont="1" applyBorder="1" applyAlignment="1" applyProtection="1">
      <alignment horizontal="center" vertical="center"/>
      <protection locked="0"/>
    </xf>
    <xf numFmtId="0" fontId="6" fillId="0" borderId="0" xfId="60" applyFont="1" applyFill="1" applyAlignment="1" applyProtection="1">
      <alignment horizontal="right" vertical="top"/>
      <protection locked="0"/>
    </xf>
    <xf numFmtId="0" fontId="6" fillId="0" borderId="0" xfId="6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 vertical="center" wrapText="1"/>
    </xf>
    <xf numFmtId="0" fontId="6" fillId="0" borderId="0" xfId="0" applyFont="1" applyAlignment="1">
      <alignment horizontal="right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63" applyNumberFormat="1" applyFont="1" applyFill="1" applyBorder="1" applyAlignment="1" applyProtection="1">
      <alignment horizontal="right" vertical="center"/>
      <protection locked="0"/>
    </xf>
    <xf numFmtId="0" fontId="6" fillId="0" borderId="10" xfId="63" applyFont="1" applyFill="1" applyBorder="1" applyAlignment="1">
      <alignment horizontal="center" vertical="center" wrapText="1"/>
      <protection/>
    </xf>
    <xf numFmtId="0" fontId="6" fillId="0" borderId="0" xfId="63" applyFont="1" applyFill="1" applyAlignment="1">
      <alignment horizontal="center" wrapText="1"/>
      <protection/>
    </xf>
    <xf numFmtId="189" fontId="5" fillId="0" borderId="0" xfId="0" applyNumberFormat="1" applyFont="1" applyFill="1" applyBorder="1" applyAlignment="1">
      <alignment horizontal="right" vertical="center"/>
    </xf>
    <xf numFmtId="0" fontId="6" fillId="0" borderId="0" xfId="63" applyFont="1" applyFill="1" applyBorder="1" applyAlignment="1">
      <alignment horizontal="center" wrapText="1"/>
      <protection/>
    </xf>
    <xf numFmtId="0" fontId="4" fillId="0" borderId="0" xfId="0" applyFont="1" applyFill="1" applyAlignment="1">
      <alignment horizontal="right"/>
    </xf>
    <xf numFmtId="0" fontId="6" fillId="0" borderId="0" xfId="60" applyFont="1" applyFill="1" applyBorder="1" applyAlignment="1" applyProtection="1">
      <alignment horizontal="right" wrapText="1"/>
      <protection locked="0"/>
    </xf>
    <xf numFmtId="0" fontId="6" fillId="0" borderId="0" xfId="60" applyFont="1" applyFill="1" applyBorder="1" applyAlignment="1" applyProtection="1">
      <alignment horizontal="left" wrapText="1"/>
      <protection locked="0"/>
    </xf>
    <xf numFmtId="0" fontId="6" fillId="0" borderId="0" xfId="61" applyFont="1" applyFill="1" applyBorder="1" applyAlignment="1">
      <alignment horizontal="right" wrapText="1"/>
      <protection/>
    </xf>
    <xf numFmtId="0" fontId="5" fillId="0" borderId="0" xfId="0" applyNumberFormat="1" applyFont="1" applyFill="1" applyAlignment="1">
      <alignment horizontal="right" vertical="center"/>
    </xf>
    <xf numFmtId="0" fontId="5" fillId="0" borderId="0" xfId="63" applyFont="1" applyFill="1" applyBorder="1" applyAlignment="1" applyProtection="1">
      <alignment horizontal="right" vertical="center"/>
      <protection locked="0"/>
    </xf>
    <xf numFmtId="0" fontId="5" fillId="0" borderId="0" xfId="0" applyFont="1" applyFill="1" applyAlignment="1">
      <alignment horizontal="right" vertical="center"/>
    </xf>
    <xf numFmtId="0" fontId="5" fillId="0" borderId="0" xfId="59" applyFont="1" applyFill="1" applyAlignment="1" applyProtection="1">
      <alignment horizontal="right" vertical="center"/>
      <protection locked="0"/>
    </xf>
    <xf numFmtId="0" fontId="6" fillId="0" borderId="0" xfId="58" applyFont="1" applyFill="1" applyBorder="1" applyAlignment="1" applyProtection="1">
      <alignment horizontal="right" vertical="center"/>
      <protection/>
    </xf>
    <xf numFmtId="0" fontId="6" fillId="0" borderId="10" xfId="58" applyFont="1" applyFill="1" applyBorder="1" applyAlignment="1" applyProtection="1">
      <alignment horizontal="center" vertical="center" wrapText="1"/>
      <protection/>
    </xf>
    <xf numFmtId="0" fontId="6" fillId="0" borderId="0" xfId="58" applyFont="1" applyFill="1" applyAlignment="1" applyProtection="1">
      <alignment horizontal="center"/>
      <protection locked="0"/>
    </xf>
    <xf numFmtId="0" fontId="6" fillId="0" borderId="0" xfId="60" applyFont="1" applyFill="1" applyBorder="1" applyAlignment="1" applyProtection="1">
      <alignment horizontal="left" vertical="top" wrapText="1"/>
      <protection locked="0"/>
    </xf>
    <xf numFmtId="0" fontId="6" fillId="0" borderId="0" xfId="58" applyFont="1" applyFill="1" applyBorder="1" applyAlignment="1" applyProtection="1">
      <alignment horizontal="left" vertical="top" wrapText="1"/>
      <protection locked="0"/>
    </xf>
    <xf numFmtId="0" fontId="6" fillId="0" borderId="0" xfId="60" applyFont="1" applyFill="1" applyBorder="1" applyAlignment="1" applyProtection="1">
      <alignment horizontal="right" vertical="top"/>
      <protection locked="0"/>
    </xf>
    <xf numFmtId="0" fontId="6" fillId="0" borderId="0" xfId="58" applyFont="1" applyFill="1" applyBorder="1" applyAlignment="1" applyProtection="1">
      <alignment horizontal="right" vertical="center" wrapText="1"/>
      <protection locked="0"/>
    </xf>
    <xf numFmtId="0" fontId="5" fillId="0" borderId="0" xfId="58" applyFont="1" applyFill="1" applyBorder="1" applyAlignment="1" applyProtection="1">
      <alignment horizontal="right" vertical="center" wrapText="1"/>
      <protection/>
    </xf>
    <xf numFmtId="0" fontId="4" fillId="0" borderId="0" xfId="59" applyFont="1" applyFill="1" applyBorder="1" applyAlignment="1">
      <alignment horizontal="right"/>
      <protection/>
    </xf>
    <xf numFmtId="0" fontId="6" fillId="0" borderId="0" xfId="58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horizontal="right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left" vertical="center"/>
    </xf>
    <xf numFmtId="0" fontId="31" fillId="0" borderId="0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0" xfId="60" applyFont="1" applyFill="1" applyAlignment="1" applyProtection="1">
      <alignment horizontal="right" vertical="center"/>
      <protection locked="0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vertical="center" wrapText="1"/>
    </xf>
    <xf numFmtId="0" fontId="31" fillId="0" borderId="0" xfId="0" applyFont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El.7.2" xfId="58"/>
    <cellStyle name="Normal_Spravki_kod" xfId="59"/>
    <cellStyle name="Normal_Баланс" xfId="60"/>
    <cellStyle name="Normal_Отч.парич.поток" xfId="61"/>
    <cellStyle name="Normal_Отч.прих-разх" xfId="62"/>
    <cellStyle name="Normal_Отч.собств.кап.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428625</xdr:colOff>
      <xdr:row>5</xdr:row>
      <xdr:rowOff>38100</xdr:rowOff>
    </xdr:from>
    <xdr:to>
      <xdr:col>10</xdr:col>
      <xdr:colOff>9525</xdr:colOff>
      <xdr:row>6</xdr:row>
      <xdr:rowOff>180975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39375" y="990600"/>
          <a:ext cx="8001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5</xdr:row>
      <xdr:rowOff>28575</xdr:rowOff>
    </xdr:from>
    <xdr:to>
      <xdr:col>11</xdr:col>
      <xdr:colOff>400050</xdr:colOff>
      <xdr:row>6</xdr:row>
      <xdr:rowOff>171450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077575" y="981075"/>
          <a:ext cx="9620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466725</xdr:colOff>
      <xdr:row>7</xdr:row>
      <xdr:rowOff>180975</xdr:rowOff>
    </xdr:from>
    <xdr:to>
      <xdr:col>11</xdr:col>
      <xdr:colOff>419100</xdr:colOff>
      <xdr:row>10</xdr:row>
      <xdr:rowOff>95250</xdr:rowOff>
    </xdr:to>
    <xdr:pic>
      <xdr:nvPicPr>
        <xdr:cNvPr id="3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277475" y="1781175"/>
          <a:ext cx="17811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55"/>
  </sheetPr>
  <dimension ref="A1:AD62"/>
  <sheetViews>
    <sheetView tabSelected="1" zoomScalePageLayoutView="0" workbookViewId="0" topLeftCell="A16">
      <selection activeCell="B35" sqref="B35"/>
    </sheetView>
  </sheetViews>
  <sheetFormatPr defaultColWidth="9.140625" defaultRowHeight="12.75"/>
  <cols>
    <col min="1" max="1" width="40.7109375" style="12" customWidth="1"/>
    <col min="2" max="3" width="11.7109375" style="12" customWidth="1"/>
    <col min="4" max="4" width="40.7109375" style="12" customWidth="1"/>
    <col min="5" max="6" width="11.7109375" style="12" customWidth="1"/>
    <col min="7" max="7" width="9.140625" style="12" customWidth="1"/>
    <col min="8" max="8" width="9.7109375" style="12" bestFit="1" customWidth="1"/>
    <col min="9" max="16384" width="9.140625" style="12" customWidth="1"/>
  </cols>
  <sheetData>
    <row r="1" spans="1:6" ht="15">
      <c r="A1" s="261" t="s">
        <v>0</v>
      </c>
      <c r="B1" s="261"/>
      <c r="C1" s="261"/>
      <c r="D1" s="261"/>
      <c r="E1" s="261"/>
      <c r="F1" s="261"/>
    </row>
    <row r="2" spans="1:6" ht="15">
      <c r="A2" s="262" t="s">
        <v>1</v>
      </c>
      <c r="B2" s="262"/>
      <c r="C2" s="262"/>
      <c r="D2" s="262"/>
      <c r="E2" s="262"/>
      <c r="F2" s="262"/>
    </row>
    <row r="3" spans="1:6" ht="15">
      <c r="A3" s="262"/>
      <c r="B3" s="262"/>
      <c r="C3" s="262"/>
      <c r="D3" s="262"/>
      <c r="E3" s="262"/>
      <c r="F3" s="262"/>
    </row>
    <row r="4" spans="1:6" ht="15">
      <c r="A4" s="258" t="s">
        <v>451</v>
      </c>
      <c r="B4" s="258"/>
      <c r="C4" s="258"/>
      <c r="D4" s="257" t="s">
        <v>2</v>
      </c>
      <c r="E4" s="257"/>
      <c r="F4" s="257"/>
    </row>
    <row r="5" spans="1:6" ht="15">
      <c r="A5" s="258" t="s">
        <v>382</v>
      </c>
      <c r="B5" s="258"/>
      <c r="C5" s="258"/>
      <c r="D5" s="13"/>
      <c r="E5" s="14"/>
      <c r="F5" s="15" t="s">
        <v>3</v>
      </c>
    </row>
    <row r="6" spans="1:6" ht="36" customHeight="1">
      <c r="A6" s="25" t="s">
        <v>4</v>
      </c>
      <c r="B6" s="26" t="s">
        <v>5</v>
      </c>
      <c r="C6" s="26" t="s">
        <v>6</v>
      </c>
      <c r="D6" s="27" t="s">
        <v>7</v>
      </c>
      <c r="E6" s="26" t="s">
        <v>8</v>
      </c>
      <c r="F6" s="26" t="s">
        <v>9</v>
      </c>
    </row>
    <row r="7" spans="1:6" ht="15">
      <c r="A7" s="25" t="s">
        <v>10</v>
      </c>
      <c r="B7" s="25">
        <v>1</v>
      </c>
      <c r="C7" s="25">
        <v>2</v>
      </c>
      <c r="D7" s="27" t="s">
        <v>10</v>
      </c>
      <c r="E7" s="25">
        <v>1</v>
      </c>
      <c r="F7" s="25">
        <v>2</v>
      </c>
    </row>
    <row r="8" spans="1:6" ht="15">
      <c r="A8" s="28" t="s">
        <v>11</v>
      </c>
      <c r="B8" s="29"/>
      <c r="C8" s="30"/>
      <c r="D8" s="31" t="s">
        <v>12</v>
      </c>
      <c r="E8" s="45"/>
      <c r="F8" s="30"/>
    </row>
    <row r="9" spans="1:30" ht="15">
      <c r="A9" s="32" t="s">
        <v>13</v>
      </c>
      <c r="B9" s="33"/>
      <c r="C9" s="34"/>
      <c r="D9" s="32" t="s">
        <v>14</v>
      </c>
      <c r="E9" s="46">
        <v>11476295.0766</v>
      </c>
      <c r="F9" s="47">
        <v>9168882.6073</v>
      </c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</row>
    <row r="10" spans="1:30" ht="15">
      <c r="A10" s="35" t="s">
        <v>15</v>
      </c>
      <c r="B10" s="33"/>
      <c r="C10" s="36"/>
      <c r="D10" s="32" t="s">
        <v>16</v>
      </c>
      <c r="E10" s="48"/>
      <c r="F10" s="49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</row>
    <row r="11" spans="1:30" ht="45">
      <c r="A11" s="35" t="s">
        <v>17</v>
      </c>
      <c r="B11" s="33"/>
      <c r="C11" s="36"/>
      <c r="D11" s="35" t="s">
        <v>18</v>
      </c>
      <c r="E11" s="50">
        <v>965137.8200000008</v>
      </c>
      <c r="F11" s="51">
        <v>1671484.6399999992</v>
      </c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</row>
    <row r="12" spans="1:30" ht="30" customHeight="1">
      <c r="A12" s="35" t="s">
        <v>19</v>
      </c>
      <c r="B12" s="33"/>
      <c r="C12" s="36"/>
      <c r="D12" s="35" t="s">
        <v>20</v>
      </c>
      <c r="E12" s="33"/>
      <c r="F12" s="3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</row>
    <row r="13" spans="1:30" ht="15">
      <c r="A13" s="35" t="s">
        <v>21</v>
      </c>
      <c r="B13" s="33"/>
      <c r="C13" s="36"/>
      <c r="D13" s="35" t="s">
        <v>22</v>
      </c>
      <c r="E13" s="33"/>
      <c r="F13" s="3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</row>
    <row r="14" spans="1:30" ht="15">
      <c r="A14" s="32" t="s">
        <v>23</v>
      </c>
      <c r="B14" s="33"/>
      <c r="C14" s="34"/>
      <c r="D14" s="32" t="s">
        <v>24</v>
      </c>
      <c r="E14" s="44">
        <f>E11+E12+E13</f>
        <v>965137.8200000008</v>
      </c>
      <c r="F14" s="34">
        <v>1671484.6399999992</v>
      </c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</row>
    <row r="15" spans="1:30" ht="15">
      <c r="A15" s="32" t="s">
        <v>25</v>
      </c>
      <c r="B15" s="33"/>
      <c r="C15" s="34"/>
      <c r="D15" s="32" t="s">
        <v>26</v>
      </c>
      <c r="E15" s="33"/>
      <c r="F15" s="34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</row>
    <row r="16" spans="1:30" ht="15">
      <c r="A16" s="32" t="s">
        <v>27</v>
      </c>
      <c r="B16" s="33"/>
      <c r="C16" s="34"/>
      <c r="D16" s="35" t="s">
        <v>28</v>
      </c>
      <c r="E16" s="52">
        <f>E17+E18</f>
        <v>-4404805</v>
      </c>
      <c r="F16" s="52">
        <f>F17+F18</f>
        <v>-4493477</v>
      </c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</row>
    <row r="17" spans="1:30" ht="15">
      <c r="A17" s="31" t="s">
        <v>29</v>
      </c>
      <c r="B17" s="33"/>
      <c r="C17" s="34"/>
      <c r="D17" s="35" t="s">
        <v>30</v>
      </c>
      <c r="E17" s="52">
        <v>5411778</v>
      </c>
      <c r="F17" s="53">
        <v>5323105</v>
      </c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</row>
    <row r="18" spans="1:30" ht="15">
      <c r="A18" s="31" t="s">
        <v>31</v>
      </c>
      <c r="B18" s="33"/>
      <c r="C18" s="34"/>
      <c r="D18" s="35" t="s">
        <v>32</v>
      </c>
      <c r="E18" s="52">
        <v>-9816583</v>
      </c>
      <c r="F18" s="53">
        <v>-9816582</v>
      </c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</row>
    <row r="19" spans="1:30" ht="15">
      <c r="A19" s="37" t="s">
        <v>33</v>
      </c>
      <c r="B19" s="38">
        <v>0</v>
      </c>
      <c r="C19" s="39"/>
      <c r="D19" s="37" t="s">
        <v>34</v>
      </c>
      <c r="E19" s="54">
        <v>739993.33</v>
      </c>
      <c r="F19" s="245">
        <v>88673</v>
      </c>
      <c r="H19" s="17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</row>
    <row r="20" spans="1:30" ht="15">
      <c r="A20" s="37" t="s">
        <v>35</v>
      </c>
      <c r="B20" s="29">
        <v>1873586.6791615</v>
      </c>
      <c r="C20" s="40">
        <v>217317.32</v>
      </c>
      <c r="D20" s="32" t="s">
        <v>36</v>
      </c>
      <c r="E20" s="55">
        <f>E16+E19</f>
        <v>-3664811.67</v>
      </c>
      <c r="F20" s="55">
        <f>F16+F19</f>
        <v>-4404804</v>
      </c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</row>
    <row r="21" spans="1:30" ht="15">
      <c r="A21" s="37" t="s">
        <v>37</v>
      </c>
      <c r="B21" s="29">
        <v>0</v>
      </c>
      <c r="C21" s="40">
        <v>505482.2</v>
      </c>
      <c r="D21" s="31" t="s">
        <v>38</v>
      </c>
      <c r="E21" s="240">
        <f>E9+E14+E20</f>
        <v>8776621.2266</v>
      </c>
      <c r="F21" s="56">
        <v>6435562.518246798</v>
      </c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</row>
    <row r="22" spans="1:30" ht="15">
      <c r="A22" s="37" t="s">
        <v>39</v>
      </c>
      <c r="B22" s="38"/>
      <c r="C22" s="39"/>
      <c r="D22" s="37"/>
      <c r="E22" s="33"/>
      <c r="F22" s="3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</row>
    <row r="23" spans="1:30" ht="15">
      <c r="A23" s="31" t="s">
        <v>23</v>
      </c>
      <c r="B23" s="41">
        <f>B19+B20+B21+B22</f>
        <v>1873586.6791615</v>
      </c>
      <c r="C23" s="41">
        <f>C19+C20+C21+C22</f>
        <v>722799.52</v>
      </c>
      <c r="D23" s="37"/>
      <c r="E23" s="33"/>
      <c r="F23" s="3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</row>
    <row r="24" spans="1:30" ht="15">
      <c r="A24" s="31" t="s">
        <v>40</v>
      </c>
      <c r="B24" s="38"/>
      <c r="C24" s="42"/>
      <c r="D24" s="31" t="s">
        <v>41</v>
      </c>
      <c r="E24" s="33"/>
      <c r="F24" s="34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</row>
    <row r="25" spans="1:30" ht="15">
      <c r="A25" s="37" t="s">
        <v>15</v>
      </c>
      <c r="B25" s="33">
        <f>B26+B27+B28+B29</f>
        <v>6418667.339999999</v>
      </c>
      <c r="C25" s="33">
        <f>C26+C27+C28+C29</f>
        <v>5371991.003278899</v>
      </c>
      <c r="D25" s="35" t="s">
        <v>42</v>
      </c>
      <c r="E25" s="33"/>
      <c r="F25" s="3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</row>
    <row r="26" spans="1:30" ht="30">
      <c r="A26" s="37" t="s">
        <v>17</v>
      </c>
      <c r="B26" s="29">
        <v>6418667.339999999</v>
      </c>
      <c r="C26" s="40">
        <v>5371991.003278899</v>
      </c>
      <c r="D26" s="35" t="s">
        <v>43</v>
      </c>
      <c r="E26" s="38">
        <v>24291.07</v>
      </c>
      <c r="F26" s="39">
        <v>17660.6</v>
      </c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</row>
    <row r="27" spans="1:6" ht="15">
      <c r="A27" s="37" t="s">
        <v>44</v>
      </c>
      <c r="B27" s="29"/>
      <c r="C27" s="40"/>
      <c r="D27" s="35" t="s">
        <v>45</v>
      </c>
      <c r="E27" s="29">
        <v>1280.36</v>
      </c>
      <c r="F27" s="40">
        <v>1052.5700000000002</v>
      </c>
    </row>
    <row r="28" spans="1:6" ht="15">
      <c r="A28" s="37" t="s">
        <v>19</v>
      </c>
      <c r="B28" s="29"/>
      <c r="C28" s="40"/>
      <c r="D28" s="35" t="s">
        <v>46</v>
      </c>
      <c r="E28" s="29">
        <v>23010.71</v>
      </c>
      <c r="F28" s="40">
        <v>16608.03</v>
      </c>
    </row>
    <row r="29" spans="1:6" ht="15">
      <c r="A29" s="37" t="s">
        <v>47</v>
      </c>
      <c r="B29" s="29"/>
      <c r="C29" s="40"/>
      <c r="D29" s="37" t="s">
        <v>48</v>
      </c>
      <c r="E29" s="29"/>
      <c r="F29" s="40"/>
    </row>
    <row r="30" spans="1:6" ht="15">
      <c r="A30" s="37" t="s">
        <v>49</v>
      </c>
      <c r="B30" s="29"/>
      <c r="C30" s="40"/>
      <c r="D30" s="35" t="s">
        <v>50</v>
      </c>
      <c r="E30" s="29">
        <v>13.25</v>
      </c>
      <c r="F30" s="40">
        <v>2.81</v>
      </c>
    </row>
    <row r="31" spans="1:6" ht="15">
      <c r="A31" s="37" t="s">
        <v>51</v>
      </c>
      <c r="B31" s="29">
        <v>307681.03</v>
      </c>
      <c r="C31" s="40">
        <v>347155.055517731</v>
      </c>
      <c r="D31" s="37" t="s">
        <v>52</v>
      </c>
      <c r="E31" s="29"/>
      <c r="F31" s="40"/>
    </row>
    <row r="32" spans="1:6" ht="30">
      <c r="A32" s="37" t="s">
        <v>53</v>
      </c>
      <c r="B32" s="29"/>
      <c r="C32" s="40"/>
      <c r="D32" s="35" t="s">
        <v>54</v>
      </c>
      <c r="E32" s="29"/>
      <c r="F32" s="40"/>
    </row>
    <row r="33" spans="1:6" ht="15">
      <c r="A33" s="37" t="s">
        <v>55</v>
      </c>
      <c r="B33" s="29"/>
      <c r="C33" s="40"/>
      <c r="D33" s="35" t="s">
        <v>56</v>
      </c>
      <c r="E33" s="29"/>
      <c r="F33" s="40"/>
    </row>
    <row r="34" spans="1:6" ht="15">
      <c r="A34" s="37" t="s">
        <v>57</v>
      </c>
      <c r="B34" s="29"/>
      <c r="C34" s="40"/>
      <c r="D34" s="35" t="s">
        <v>58</v>
      </c>
      <c r="E34" s="29">
        <v>100</v>
      </c>
      <c r="F34" s="40">
        <v>0</v>
      </c>
    </row>
    <row r="35" spans="1:6" ht="15">
      <c r="A35" s="31" t="s">
        <v>59</v>
      </c>
      <c r="B35" s="43">
        <f>B25+B30+B31+B32+B33+B34</f>
        <v>6726348.369999999</v>
      </c>
      <c r="C35" s="43">
        <f>C25+C30+C31+C32+C33+C34</f>
        <v>5719146.05879663</v>
      </c>
      <c r="D35" s="37" t="s">
        <v>60</v>
      </c>
      <c r="E35" s="57">
        <v>0</v>
      </c>
      <c r="F35" s="40">
        <v>0</v>
      </c>
    </row>
    <row r="36" spans="1:6" ht="33" customHeight="1">
      <c r="A36" s="31" t="s">
        <v>61</v>
      </c>
      <c r="B36" s="29"/>
      <c r="C36" s="30"/>
      <c r="D36" s="35" t="s">
        <v>62</v>
      </c>
      <c r="E36" s="29">
        <v>0</v>
      </c>
      <c r="F36" s="40">
        <v>0</v>
      </c>
    </row>
    <row r="37" spans="1:6" ht="13.5" customHeight="1">
      <c r="A37" s="35" t="s">
        <v>63</v>
      </c>
      <c r="B37" s="29">
        <v>641.7</v>
      </c>
      <c r="C37" s="40">
        <v>1883.44</v>
      </c>
      <c r="D37" s="35" t="s">
        <v>64</v>
      </c>
      <c r="E37" s="29">
        <v>0</v>
      </c>
      <c r="F37" s="40">
        <v>0</v>
      </c>
    </row>
    <row r="38" spans="1:6" ht="30">
      <c r="A38" s="35" t="s">
        <v>65</v>
      </c>
      <c r="B38" s="29">
        <v>0</v>
      </c>
      <c r="C38" s="40"/>
      <c r="D38" s="31" t="s">
        <v>23</v>
      </c>
      <c r="E38" s="233">
        <f>E25+E26+E30+E31+E32+E33+E34+E35+E36+E37</f>
        <v>24404.32</v>
      </c>
      <c r="F38" s="233">
        <f>F25+F26+F30+F31+F32+F33+F34+F35+F36+F37</f>
        <v>17663.41</v>
      </c>
    </row>
    <row r="39" spans="1:6" ht="15">
      <c r="A39" s="35" t="s">
        <v>66</v>
      </c>
      <c r="B39" s="29">
        <v>0</v>
      </c>
      <c r="C39" s="40">
        <v>0</v>
      </c>
      <c r="D39" s="31" t="s">
        <v>67</v>
      </c>
      <c r="E39" s="43">
        <f>E38</f>
        <v>24404.32</v>
      </c>
      <c r="F39" s="43">
        <f>F38</f>
        <v>17663.41</v>
      </c>
    </row>
    <row r="40" spans="1:6" ht="15">
      <c r="A40" s="35" t="s">
        <v>68</v>
      </c>
      <c r="B40" s="29">
        <v>199415.75</v>
      </c>
      <c r="C40" s="40">
        <v>9396.858592287</v>
      </c>
      <c r="D40" s="37"/>
      <c r="E40" s="29"/>
      <c r="F40" s="40"/>
    </row>
    <row r="41" spans="1:6" ht="15">
      <c r="A41" s="32" t="s">
        <v>69</v>
      </c>
      <c r="B41" s="43">
        <f>B37+B38+B39+B40</f>
        <v>200057.45</v>
      </c>
      <c r="C41" s="43">
        <f>C37+C38+C39+C40</f>
        <v>11280.298592287001</v>
      </c>
      <c r="D41" s="37"/>
      <c r="E41" s="29"/>
      <c r="F41" s="40"/>
    </row>
    <row r="42" spans="1:6" ht="15">
      <c r="A42" s="32" t="s">
        <v>70</v>
      </c>
      <c r="B42" s="43">
        <v>1033.43</v>
      </c>
      <c r="C42" s="30">
        <v>5.24025268E-14</v>
      </c>
      <c r="D42" s="37"/>
      <c r="E42" s="29"/>
      <c r="F42" s="40"/>
    </row>
    <row r="43" spans="1:6" ht="15">
      <c r="A43" s="32" t="s">
        <v>67</v>
      </c>
      <c r="B43" s="43">
        <f>B23+B35+B41+B42</f>
        <v>8801025.929161498</v>
      </c>
      <c r="C43" s="43">
        <f>C23+C35+C41+C42</f>
        <v>6453225.877388918</v>
      </c>
      <c r="D43" s="37"/>
      <c r="E43" s="29"/>
      <c r="F43" s="40"/>
    </row>
    <row r="44" spans="1:8" ht="12.75" customHeight="1">
      <c r="A44" s="37"/>
      <c r="B44" s="43"/>
      <c r="C44" s="30"/>
      <c r="D44" s="37"/>
      <c r="E44" s="29"/>
      <c r="F44" s="40"/>
      <c r="H44" s="18"/>
    </row>
    <row r="45" spans="1:8" ht="15">
      <c r="A45" s="32" t="s">
        <v>71</v>
      </c>
      <c r="B45" s="44">
        <f>B16+B43</f>
        <v>8801025.929161498</v>
      </c>
      <c r="C45" s="44">
        <f>C16+C43</f>
        <v>6453225.877388918</v>
      </c>
      <c r="D45" s="32" t="s">
        <v>72</v>
      </c>
      <c r="E45" s="43">
        <f>E21+E39</f>
        <v>8801025.546600001</v>
      </c>
      <c r="F45" s="43">
        <f>F21+F39</f>
        <v>6453225.928246798</v>
      </c>
      <c r="H45" s="19"/>
    </row>
    <row r="46" spans="1:7" ht="15">
      <c r="A46" s="259"/>
      <c r="B46" s="259"/>
      <c r="C46" s="259"/>
      <c r="D46" s="259"/>
      <c r="E46" s="259"/>
      <c r="F46" s="259"/>
      <c r="G46" s="20"/>
    </row>
    <row r="47" spans="1:7" ht="15">
      <c r="A47" s="21" t="s">
        <v>457</v>
      </c>
      <c r="B47" s="263" t="s">
        <v>359</v>
      </c>
      <c r="C47" s="263"/>
      <c r="D47" s="260" t="s">
        <v>73</v>
      </c>
      <c r="E47" s="260"/>
      <c r="F47" s="260"/>
      <c r="G47" s="20"/>
    </row>
    <row r="48" spans="1:7" ht="15">
      <c r="A48" s="22"/>
      <c r="B48" s="260" t="s">
        <v>383</v>
      </c>
      <c r="C48" s="260"/>
      <c r="D48" s="260" t="s">
        <v>380</v>
      </c>
      <c r="E48" s="260"/>
      <c r="F48" s="260"/>
      <c r="G48" s="20"/>
    </row>
    <row r="49" spans="2:7" ht="15">
      <c r="B49" s="20"/>
      <c r="C49" s="20"/>
      <c r="D49" s="20"/>
      <c r="E49" s="20"/>
      <c r="F49" s="20"/>
      <c r="G49" s="20"/>
    </row>
    <row r="50" spans="3:6" ht="15">
      <c r="C50" s="20"/>
      <c r="D50" s="20"/>
      <c r="E50" s="23"/>
      <c r="F50" s="23"/>
    </row>
    <row r="51" spans="1:7" ht="15">
      <c r="A51" s="20"/>
      <c r="B51" s="20"/>
      <c r="C51" s="20"/>
      <c r="D51" s="20"/>
      <c r="E51" s="20"/>
      <c r="F51" s="20"/>
      <c r="G51" s="20"/>
    </row>
    <row r="52" ht="15">
      <c r="G52" s="20"/>
    </row>
    <row r="53" spans="1:7" ht="15">
      <c r="A53" s="20"/>
      <c r="B53" s="20"/>
      <c r="C53" s="20"/>
      <c r="D53" s="20"/>
      <c r="E53" s="20"/>
      <c r="F53" s="20"/>
      <c r="G53" s="20"/>
    </row>
    <row r="54" spans="1:7" ht="15">
      <c r="A54" s="20"/>
      <c r="B54" s="20"/>
      <c r="C54" s="20"/>
      <c r="D54" s="20"/>
      <c r="E54" s="20"/>
      <c r="F54" s="20"/>
      <c r="G54" s="20"/>
    </row>
    <row r="55" spans="1:7" ht="15">
      <c r="A55" s="20"/>
      <c r="B55" s="20"/>
      <c r="C55" s="20"/>
      <c r="D55" s="20"/>
      <c r="E55" s="20"/>
      <c r="F55" s="20"/>
      <c r="G55" s="20"/>
    </row>
    <row r="56" spans="1:7" ht="15">
      <c r="A56" s="20"/>
      <c r="B56" s="20"/>
      <c r="C56" s="20"/>
      <c r="D56" s="20"/>
      <c r="E56" s="20"/>
      <c r="F56" s="20"/>
      <c r="G56" s="20"/>
    </row>
    <row r="57" spans="1:7" ht="15">
      <c r="A57" s="20"/>
      <c r="B57" s="20"/>
      <c r="C57" s="20"/>
      <c r="D57" s="20"/>
      <c r="E57" s="20"/>
      <c r="F57" s="20"/>
      <c r="G57" s="20"/>
    </row>
    <row r="58" spans="1:7" ht="15">
      <c r="A58" s="20"/>
      <c r="B58" s="20"/>
      <c r="C58" s="20"/>
      <c r="D58" s="20"/>
      <c r="E58" s="20"/>
      <c r="F58" s="20"/>
      <c r="G58" s="20"/>
    </row>
    <row r="59" spans="1:7" ht="15">
      <c r="A59" s="20"/>
      <c r="B59" s="20"/>
      <c r="C59" s="20"/>
      <c r="D59" s="20"/>
      <c r="E59" s="20"/>
      <c r="F59" s="20"/>
      <c r="G59" s="20"/>
    </row>
    <row r="60" spans="1:7" ht="15">
      <c r="A60" s="20"/>
      <c r="B60" s="20"/>
      <c r="C60" s="20"/>
      <c r="D60" s="23"/>
      <c r="E60" s="20"/>
      <c r="F60" s="20"/>
      <c r="G60" s="20"/>
    </row>
    <row r="61" spans="1:7" s="16" customFormat="1" ht="15">
      <c r="A61" s="23"/>
      <c r="B61" s="23"/>
      <c r="C61" s="23"/>
      <c r="D61" s="23"/>
      <c r="E61" s="23"/>
      <c r="F61" s="23"/>
      <c r="G61" s="23"/>
    </row>
    <row r="62" spans="1:7" s="16" customFormat="1" ht="15">
      <c r="A62" s="23"/>
      <c r="B62" s="23"/>
      <c r="C62" s="23"/>
      <c r="D62" s="24"/>
      <c r="E62" s="23"/>
      <c r="F62" s="23"/>
      <c r="G62" s="23"/>
    </row>
    <row r="63" s="16" customFormat="1" ht="15"/>
    <row r="64" s="16" customFormat="1" ht="15"/>
    <row r="65" s="16" customFormat="1" ht="15"/>
    <row r="66" s="16" customFormat="1" ht="15"/>
    <row r="67" s="16" customFormat="1" ht="15"/>
    <row r="68" s="16" customFormat="1" ht="15"/>
    <row r="69" s="16" customFormat="1" ht="15"/>
    <row r="70" s="16" customFormat="1" ht="15"/>
    <row r="71" s="16" customFormat="1" ht="15"/>
    <row r="72" s="16" customFormat="1" ht="15"/>
    <row r="73" s="16" customFormat="1" ht="15"/>
  </sheetData>
  <sheetProtection selectLockedCells="1" selectUnlockedCells="1"/>
  <mergeCells count="11">
    <mergeCell ref="B47:C47"/>
    <mergeCell ref="D4:F4"/>
    <mergeCell ref="A4:C4"/>
    <mergeCell ref="A46:F46"/>
    <mergeCell ref="D47:F47"/>
    <mergeCell ref="D48:F48"/>
    <mergeCell ref="A1:F1"/>
    <mergeCell ref="A2:F2"/>
    <mergeCell ref="A5:C5"/>
    <mergeCell ref="A3:F3"/>
    <mergeCell ref="B48:C48"/>
  </mergeCells>
  <printOptions/>
  <pageMargins left="0.3597222222222222" right="0.24027777777777778" top="0.6701388888888888" bottom="0.8597222222222223" header="0.5118055555555555" footer="0.5"/>
  <pageSetup horizontalDpi="300" verticalDpi="300" orientation="landscape" paperSize="9" r:id="rId2"/>
  <headerFooter alignWithMargins="0">
    <oddFooter>&amp;C&amp;P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55"/>
  </sheetPr>
  <dimension ref="A1:G46"/>
  <sheetViews>
    <sheetView zoomScalePageLayoutView="0" workbookViewId="0" topLeftCell="A13">
      <selection activeCell="A32" sqref="A32"/>
    </sheetView>
  </sheetViews>
  <sheetFormatPr defaultColWidth="9.140625" defaultRowHeight="12.75"/>
  <cols>
    <col min="1" max="1" width="40.7109375" style="58" customWidth="1"/>
    <col min="2" max="2" width="11.7109375" style="58" customWidth="1"/>
    <col min="3" max="3" width="12.57421875" style="58" customWidth="1"/>
    <col min="4" max="4" width="40.7109375" style="58" customWidth="1"/>
    <col min="5" max="6" width="11.7109375" style="58" customWidth="1"/>
    <col min="7" max="7" width="7.00390625" style="58" bestFit="1" customWidth="1"/>
    <col min="8" max="16384" width="9.140625" style="58" customWidth="1"/>
  </cols>
  <sheetData>
    <row r="1" spans="1:6" ht="15.75" customHeight="1">
      <c r="A1" s="269" t="s">
        <v>74</v>
      </c>
      <c r="B1" s="269"/>
      <c r="C1" s="269"/>
      <c r="D1" s="269"/>
      <c r="E1" s="269"/>
      <c r="F1" s="269"/>
    </row>
    <row r="2" spans="1:6" ht="15" customHeight="1">
      <c r="A2" s="270" t="s">
        <v>75</v>
      </c>
      <c r="B2" s="270"/>
      <c r="C2" s="270"/>
      <c r="D2" s="270"/>
      <c r="E2" s="270"/>
      <c r="F2" s="270"/>
    </row>
    <row r="3" spans="1:6" ht="15" customHeight="1">
      <c r="A3" s="270"/>
      <c r="B3" s="270"/>
      <c r="C3" s="270"/>
      <c r="D3" s="270"/>
      <c r="E3" s="270"/>
      <c r="F3" s="270"/>
    </row>
    <row r="4" spans="1:6" ht="15" customHeight="1">
      <c r="A4" s="267" t="s">
        <v>451</v>
      </c>
      <c r="B4" s="267"/>
      <c r="C4" s="267"/>
      <c r="D4" s="265" t="s">
        <v>2</v>
      </c>
      <c r="E4" s="265"/>
      <c r="F4" s="265"/>
    </row>
    <row r="5" spans="1:7" ht="15">
      <c r="A5" s="267" t="str">
        <f>'справка № 1-КИС-БАЛАНС'!A5:C5</f>
        <v>Отчетен период 30/06/2014 г. </v>
      </c>
      <c r="B5" s="267"/>
      <c r="C5" s="267"/>
      <c r="D5" s="268" t="s">
        <v>3</v>
      </c>
      <c r="E5" s="268"/>
      <c r="F5" s="268"/>
      <c r="G5" s="59"/>
    </row>
    <row r="6" spans="1:7" ht="30" customHeight="1">
      <c r="A6" s="68" t="s">
        <v>76</v>
      </c>
      <c r="B6" s="68" t="s">
        <v>5</v>
      </c>
      <c r="C6" s="68" t="s">
        <v>9</v>
      </c>
      <c r="D6" s="68" t="s">
        <v>77</v>
      </c>
      <c r="E6" s="68" t="s">
        <v>5</v>
      </c>
      <c r="F6" s="68" t="s">
        <v>9</v>
      </c>
      <c r="G6" s="59"/>
    </row>
    <row r="7" spans="1:7" ht="15">
      <c r="A7" s="68" t="s">
        <v>10</v>
      </c>
      <c r="B7" s="68">
        <v>1</v>
      </c>
      <c r="C7" s="68">
        <v>2</v>
      </c>
      <c r="D7" s="68" t="s">
        <v>10</v>
      </c>
      <c r="E7" s="68">
        <v>1</v>
      </c>
      <c r="F7" s="68">
        <v>2</v>
      </c>
      <c r="G7" s="59"/>
    </row>
    <row r="8" spans="1:7" ht="15" customHeight="1">
      <c r="A8" s="69" t="s">
        <v>78</v>
      </c>
      <c r="B8" s="70"/>
      <c r="C8" s="70"/>
      <c r="D8" s="69" t="s">
        <v>79</v>
      </c>
      <c r="E8" s="71"/>
      <c r="F8" s="71"/>
      <c r="G8" s="59"/>
    </row>
    <row r="9" spans="1:7" ht="15">
      <c r="A9" s="72" t="s">
        <v>80</v>
      </c>
      <c r="B9" s="73"/>
      <c r="C9" s="73"/>
      <c r="D9" s="72" t="s">
        <v>81</v>
      </c>
      <c r="E9" s="73"/>
      <c r="F9" s="73"/>
      <c r="G9" s="59"/>
    </row>
    <row r="10" spans="1:7" s="61" customFormat="1" ht="15">
      <c r="A10" s="74" t="s">
        <v>82</v>
      </c>
      <c r="B10" s="75"/>
      <c r="C10" s="75"/>
      <c r="D10" s="74" t="s">
        <v>83</v>
      </c>
      <c r="E10" s="76">
        <v>301030.8</v>
      </c>
      <c r="F10" s="76">
        <v>162788.01</v>
      </c>
      <c r="G10" s="60"/>
    </row>
    <row r="11" spans="1:7" s="61" customFormat="1" ht="31.5" customHeight="1">
      <c r="A11" s="74" t="s">
        <v>84</v>
      </c>
      <c r="B11" s="77">
        <v>3537868.76</v>
      </c>
      <c r="C11" s="77">
        <v>3703293.16</v>
      </c>
      <c r="D11" s="74" t="s">
        <v>85</v>
      </c>
      <c r="E11" s="77">
        <v>3997579.17</v>
      </c>
      <c r="F11" s="77">
        <v>3843189.8</v>
      </c>
      <c r="G11" s="60"/>
    </row>
    <row r="12" spans="1:7" s="61" customFormat="1" ht="15.75" customHeight="1">
      <c r="A12" s="74" t="s">
        <v>86</v>
      </c>
      <c r="B12" s="77">
        <v>3535328.55</v>
      </c>
      <c r="C12" s="77">
        <v>3702302.46</v>
      </c>
      <c r="D12" s="74" t="s">
        <v>87</v>
      </c>
      <c r="E12" s="77">
        <v>3995378.12</v>
      </c>
      <c r="F12" s="77">
        <v>3843076.03</v>
      </c>
      <c r="G12" s="60"/>
    </row>
    <row r="13" spans="1:7" s="61" customFormat="1" ht="15">
      <c r="A13" s="74" t="s">
        <v>88</v>
      </c>
      <c r="B13" s="77">
        <v>818987.77</v>
      </c>
      <c r="C13" s="77">
        <v>722692.39</v>
      </c>
      <c r="D13" s="74" t="s">
        <v>89</v>
      </c>
      <c r="E13" s="77">
        <v>902092.07</v>
      </c>
      <c r="F13" s="77">
        <v>600535.14</v>
      </c>
      <c r="G13" s="60"/>
    </row>
    <row r="14" spans="1:7" s="61" customFormat="1" ht="15">
      <c r="A14" s="74" t="s">
        <v>90</v>
      </c>
      <c r="B14" s="77">
        <v>7710.95</v>
      </c>
      <c r="C14" s="77">
        <v>11721.76</v>
      </c>
      <c r="D14" s="74" t="s">
        <v>91</v>
      </c>
      <c r="E14" s="77">
        <v>18045.4</v>
      </c>
      <c r="F14" s="77">
        <v>17268.98</v>
      </c>
      <c r="G14" s="60"/>
    </row>
    <row r="15" spans="1:7" s="61" customFormat="1" ht="15">
      <c r="A15" s="78"/>
      <c r="B15" s="77"/>
      <c r="C15" s="77"/>
      <c r="D15" s="74" t="s">
        <v>92</v>
      </c>
      <c r="E15" s="77"/>
      <c r="F15" s="77"/>
      <c r="G15" s="60"/>
    </row>
    <row r="16" spans="1:7" s="61" customFormat="1" ht="15">
      <c r="A16" s="78" t="s">
        <v>93</v>
      </c>
      <c r="B16" s="79">
        <f>B11+B13+B14</f>
        <v>4364567.4799999995</v>
      </c>
      <c r="C16" s="79">
        <f>C11+C13+C14</f>
        <v>4437707.31</v>
      </c>
      <c r="D16" s="78" t="s">
        <v>93</v>
      </c>
      <c r="E16" s="79">
        <f>E10+E11+E13+E14+E15</f>
        <v>5218747.44</v>
      </c>
      <c r="F16" s="79">
        <f>F10+F11+F13+F14+F15</f>
        <v>4623781.93</v>
      </c>
      <c r="G16" s="62"/>
    </row>
    <row r="17" spans="1:6" s="61" customFormat="1" ht="15" customHeight="1">
      <c r="A17" s="82" t="s">
        <v>94</v>
      </c>
      <c r="B17" s="83">
        <f>IF((E16-B16)&gt;0,(E16-B16),0)</f>
        <v>854179.9600000009</v>
      </c>
      <c r="C17" s="83">
        <f>IF((F16-C16)&gt;0,(F16-C16),0)</f>
        <v>186074.6200000001</v>
      </c>
      <c r="D17" s="82" t="s">
        <v>94</v>
      </c>
      <c r="E17" s="234">
        <f>IF((E16-B16)&gt;0,0,(B16-E16))</f>
        <v>0</v>
      </c>
      <c r="F17" s="234">
        <f>IF((F16-C16)&gt;0,0,(C16-F16))</f>
        <v>0</v>
      </c>
    </row>
    <row r="18" spans="1:6" s="61" customFormat="1" ht="15">
      <c r="A18" s="78" t="s">
        <v>95</v>
      </c>
      <c r="B18" s="79"/>
      <c r="C18" s="79"/>
      <c r="D18" s="78" t="s">
        <v>96</v>
      </c>
      <c r="E18" s="79"/>
      <c r="F18" s="79"/>
    </row>
    <row r="19" spans="1:6" s="61" customFormat="1" ht="16.5" customHeight="1">
      <c r="A19" s="80" t="s">
        <v>97</v>
      </c>
      <c r="B19" s="77"/>
      <c r="C19" s="77"/>
      <c r="D19" s="78"/>
      <c r="E19" s="77"/>
      <c r="F19" s="77"/>
    </row>
    <row r="20" spans="1:6" s="61" customFormat="1" ht="15">
      <c r="A20" s="74" t="s">
        <v>98</v>
      </c>
      <c r="B20" s="77">
        <v>114186.48</v>
      </c>
      <c r="C20" s="77">
        <v>96419.41</v>
      </c>
      <c r="D20" s="78"/>
      <c r="E20" s="77"/>
      <c r="F20" s="77"/>
    </row>
    <row r="21" spans="1:6" s="61" customFormat="1" ht="15">
      <c r="A21" s="74" t="s">
        <v>99</v>
      </c>
      <c r="B21" s="77"/>
      <c r="C21" s="77"/>
      <c r="D21" s="78"/>
      <c r="E21" s="77"/>
      <c r="F21" s="77"/>
    </row>
    <row r="22" spans="1:6" s="61" customFormat="1" ht="15">
      <c r="A22" s="74" t="s">
        <v>100</v>
      </c>
      <c r="B22" s="77"/>
      <c r="C22" s="77"/>
      <c r="D22" s="74"/>
      <c r="E22" s="77"/>
      <c r="F22" s="77"/>
    </row>
    <row r="23" spans="1:6" s="61" customFormat="1" ht="15">
      <c r="A23" s="74" t="s">
        <v>92</v>
      </c>
      <c r="B23" s="77"/>
      <c r="C23" s="77">
        <v>0</v>
      </c>
      <c r="D23" s="74"/>
      <c r="E23" s="77"/>
      <c r="F23" s="77"/>
    </row>
    <row r="24" spans="1:6" s="61" customFormat="1" ht="15">
      <c r="A24" s="78" t="s">
        <v>24</v>
      </c>
      <c r="B24" s="79">
        <f>B19+B20+B21+B22+B23</f>
        <v>114186.48</v>
      </c>
      <c r="C24" s="79">
        <f>C19+C20+C21+C22+C23</f>
        <v>96419.41</v>
      </c>
      <c r="D24" s="78" t="s">
        <v>24</v>
      </c>
      <c r="E24" s="235"/>
      <c r="F24" s="235">
        <v>0</v>
      </c>
    </row>
    <row r="25" spans="1:6" s="61" customFormat="1" ht="30" customHeight="1">
      <c r="A25" s="82" t="s">
        <v>101</v>
      </c>
      <c r="B25" s="234">
        <f>IF((E24-B24)&gt;0,(E24-B24),0)</f>
        <v>0</v>
      </c>
      <c r="C25" s="234">
        <f>IF((F24-C24)&gt;0,(F24-C24),0)</f>
        <v>0</v>
      </c>
      <c r="D25" s="82" t="s">
        <v>101</v>
      </c>
      <c r="E25" s="83">
        <f>IF((E24-B24)&gt;0,0,(B24-E24))</f>
        <v>114186.48</v>
      </c>
      <c r="F25" s="83">
        <f>IF((F24-C24)&gt;0,0,(C24-F24))</f>
        <v>96419.41</v>
      </c>
    </row>
    <row r="26" spans="1:6" s="61" customFormat="1" ht="15">
      <c r="A26" s="78" t="s">
        <v>102</v>
      </c>
      <c r="B26" s="79">
        <f>B16+B24</f>
        <v>4478753.96</v>
      </c>
      <c r="C26" s="79">
        <v>4534126.720000001</v>
      </c>
      <c r="D26" s="78" t="s">
        <v>103</v>
      </c>
      <c r="E26" s="79">
        <f>E16</f>
        <v>5218747.44</v>
      </c>
      <c r="F26" s="79">
        <v>4623781.93</v>
      </c>
    </row>
    <row r="27" spans="1:7" s="61" customFormat="1" ht="15">
      <c r="A27" s="78" t="s">
        <v>104</v>
      </c>
      <c r="B27" s="235">
        <f>IF((E26-B26)&gt;0,(E26-B26),0)</f>
        <v>739993.4800000004</v>
      </c>
      <c r="C27" s="235">
        <v>89655.20999999903</v>
      </c>
      <c r="D27" s="236" t="s">
        <v>105</v>
      </c>
      <c r="E27" s="235"/>
      <c r="F27" s="235">
        <v>0</v>
      </c>
      <c r="G27" s="63"/>
    </row>
    <row r="28" spans="1:6" s="61" customFormat="1" ht="15" customHeight="1">
      <c r="A28" s="78" t="s">
        <v>106</v>
      </c>
      <c r="B28" s="235"/>
      <c r="C28" s="235"/>
      <c r="D28" s="237"/>
      <c r="E28" s="235"/>
      <c r="F28" s="235"/>
    </row>
    <row r="29" spans="1:6" s="61" customFormat="1" ht="15" customHeight="1">
      <c r="A29" s="78" t="s">
        <v>107</v>
      </c>
      <c r="B29" s="235">
        <f>B27-B28</f>
        <v>739993.4800000004</v>
      </c>
      <c r="C29" s="235">
        <v>89655.20999999903</v>
      </c>
      <c r="D29" s="236" t="s">
        <v>108</v>
      </c>
      <c r="E29" s="235"/>
      <c r="F29" s="235">
        <v>0</v>
      </c>
    </row>
    <row r="30" spans="1:6" s="61" customFormat="1" ht="14.25" customHeight="1">
      <c r="A30" s="82" t="s">
        <v>109</v>
      </c>
      <c r="B30" s="83">
        <f>B26+B28+B29</f>
        <v>5218747.44</v>
      </c>
      <c r="C30" s="83">
        <f>C26+C28+C29</f>
        <v>4623781.93</v>
      </c>
      <c r="D30" s="82" t="s">
        <v>110</v>
      </c>
      <c r="E30" s="83">
        <f>E26+E29</f>
        <v>5218747.44</v>
      </c>
      <c r="F30" s="83">
        <f>F26+F29</f>
        <v>4623781.93</v>
      </c>
    </row>
    <row r="31" spans="1:6" s="61" customFormat="1" ht="14.25" customHeight="1">
      <c r="A31" s="266"/>
      <c r="B31" s="266"/>
      <c r="C31" s="266"/>
      <c r="D31" s="266"/>
      <c r="E31" s="266"/>
      <c r="F31" s="266"/>
    </row>
    <row r="32" spans="1:6" s="61" customFormat="1" ht="15" customHeight="1">
      <c r="A32" s="64" t="str">
        <f>'справка № 1-КИС-БАЛАНС'!A47</f>
        <v>Дата  21/07/2014 г. </v>
      </c>
      <c r="B32" s="260" t="s">
        <v>359</v>
      </c>
      <c r="C32" s="260"/>
      <c r="D32" s="260" t="s">
        <v>73</v>
      </c>
      <c r="E32" s="260"/>
      <c r="F32" s="260"/>
    </row>
    <row r="33" spans="1:6" s="61" customFormat="1" ht="15" customHeight="1">
      <c r="A33" s="65"/>
      <c r="B33" s="260" t="str">
        <f>'справка № 1-КИС-БАЛАНС'!B48:C48</f>
        <v>Стойчо Стойчев</v>
      </c>
      <c r="C33" s="260"/>
      <c r="D33" s="260" t="s">
        <v>380</v>
      </c>
      <c r="E33" s="260"/>
      <c r="F33" s="260"/>
    </row>
    <row r="34" spans="1:6" s="61" customFormat="1" ht="15.75" customHeight="1">
      <c r="A34" s="66"/>
      <c r="B34" s="60"/>
      <c r="C34" s="60"/>
      <c r="D34" s="60"/>
      <c r="E34" s="60"/>
      <c r="F34" s="60"/>
    </row>
    <row r="35" spans="1:6" s="61" customFormat="1" ht="15.75" customHeight="1">
      <c r="A35" s="66"/>
      <c r="B35" s="60"/>
      <c r="C35" s="60"/>
      <c r="D35" s="60"/>
      <c r="E35" s="60"/>
      <c r="F35" s="60"/>
    </row>
    <row r="36" spans="1:6" s="61" customFormat="1" ht="15.75" customHeight="1">
      <c r="A36" s="67"/>
      <c r="B36" s="60"/>
      <c r="C36" s="60"/>
      <c r="D36" s="81"/>
      <c r="E36" s="264"/>
      <c r="F36" s="264"/>
    </row>
    <row r="37" spans="1:6" s="61" customFormat="1" ht="15" customHeight="1">
      <c r="A37" s="60"/>
      <c r="B37" s="60"/>
      <c r="C37" s="60"/>
      <c r="D37" s="60"/>
      <c r="E37" s="60"/>
      <c r="F37" s="60"/>
    </row>
    <row r="38" spans="1:6" s="61" customFormat="1" ht="17.25" customHeight="1">
      <c r="A38" s="60"/>
      <c r="B38" s="60"/>
      <c r="C38" s="60"/>
      <c r="D38" s="60"/>
      <c r="E38" s="60"/>
      <c r="F38" s="60"/>
    </row>
    <row r="39" s="61" customFormat="1" ht="15"/>
    <row r="40" s="61" customFormat="1" ht="15"/>
    <row r="41" s="61" customFormat="1" ht="12.75" customHeight="1"/>
    <row r="42" s="61" customFormat="1" ht="15"/>
    <row r="43" s="61" customFormat="1" ht="15"/>
    <row r="44" s="61" customFormat="1" ht="15"/>
    <row r="45" s="61" customFormat="1" ht="15"/>
    <row r="46" s="61" customFormat="1" ht="15">
      <c r="A46" s="58"/>
    </row>
  </sheetData>
  <sheetProtection selectLockedCells="1" selectUnlockedCells="1"/>
  <mergeCells count="13">
    <mergeCell ref="A1:F1"/>
    <mergeCell ref="A2:F2"/>
    <mergeCell ref="A3:F3"/>
    <mergeCell ref="E36:F36"/>
    <mergeCell ref="D4:F4"/>
    <mergeCell ref="B32:C32"/>
    <mergeCell ref="B33:C33"/>
    <mergeCell ref="D32:F32"/>
    <mergeCell ref="A31:F31"/>
    <mergeCell ref="D33:F33"/>
    <mergeCell ref="A4:C4"/>
    <mergeCell ref="A5:C5"/>
    <mergeCell ref="D5:F5"/>
  </mergeCells>
  <printOptions/>
  <pageMargins left="0.8661417322834646" right="0.7480314960629921" top="0.8267716535433072" bottom="0.7874015748031497" header="0.5118110236220472" footer="0.31496062992125984"/>
  <pageSetup horizontalDpi="300" verticalDpi="300" orientation="landscape" paperSize="9" scale="82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tabColor rgb="FFFFFF00"/>
  </sheetPr>
  <dimension ref="A1:H47"/>
  <sheetViews>
    <sheetView zoomScale="85" zoomScaleNormal="85" zoomScalePageLayoutView="0" workbookViewId="0" topLeftCell="A7">
      <selection activeCell="A39" sqref="A39"/>
    </sheetView>
  </sheetViews>
  <sheetFormatPr defaultColWidth="9.140625" defaultRowHeight="15" customHeight="1"/>
  <cols>
    <col min="1" max="1" width="54.7109375" style="1" customWidth="1"/>
    <col min="2" max="7" width="12.7109375" style="1" customWidth="1"/>
    <col min="8" max="16384" width="9.140625" style="1" customWidth="1"/>
  </cols>
  <sheetData>
    <row r="1" spans="1:7" ht="15" customHeight="1">
      <c r="A1" s="271" t="s">
        <v>111</v>
      </c>
      <c r="B1" s="271"/>
      <c r="C1" s="271"/>
      <c r="D1" s="271"/>
      <c r="E1" s="271"/>
      <c r="F1" s="271"/>
      <c r="G1" s="271"/>
    </row>
    <row r="2" spans="1:7" ht="15" customHeight="1">
      <c r="A2" s="272" t="s">
        <v>112</v>
      </c>
      <c r="B2" s="272"/>
      <c r="C2" s="272"/>
      <c r="D2" s="272"/>
      <c r="E2" s="272"/>
      <c r="F2" s="272"/>
      <c r="G2" s="272"/>
    </row>
    <row r="3" spans="1:7" ht="15" customHeight="1">
      <c r="A3" s="272"/>
      <c r="B3" s="272"/>
      <c r="C3" s="272"/>
      <c r="D3" s="272"/>
      <c r="E3" s="272"/>
      <c r="F3" s="272"/>
      <c r="G3" s="272"/>
    </row>
    <row r="4" spans="1:7" ht="15" customHeight="1">
      <c r="A4" s="274" t="s">
        <v>451</v>
      </c>
      <c r="B4" s="274"/>
      <c r="C4" s="273" t="s">
        <v>2</v>
      </c>
      <c r="D4" s="273"/>
      <c r="E4" s="273"/>
      <c r="F4" s="273"/>
      <c r="G4" s="273"/>
    </row>
    <row r="5" spans="1:7" ht="15" customHeight="1">
      <c r="A5" s="274" t="str">
        <f>'справка № 1-КИС-БАЛАНС'!A5:C5</f>
        <v>Отчетен период 30/06/2014 г. </v>
      </c>
      <c r="B5" s="274"/>
      <c r="C5" s="277" t="s">
        <v>3</v>
      </c>
      <c r="D5" s="277"/>
      <c r="E5" s="277"/>
      <c r="F5" s="277"/>
      <c r="G5" s="277"/>
    </row>
    <row r="6" spans="1:7" ht="15" customHeight="1">
      <c r="A6" s="275" t="s">
        <v>113</v>
      </c>
      <c r="B6" s="275" t="s">
        <v>8</v>
      </c>
      <c r="C6" s="275"/>
      <c r="D6" s="275"/>
      <c r="E6" s="275" t="s">
        <v>9</v>
      </c>
      <c r="F6" s="275"/>
      <c r="G6" s="275"/>
    </row>
    <row r="7" spans="1:7" ht="15" customHeight="1">
      <c r="A7" s="275"/>
      <c r="B7" s="99" t="s">
        <v>114</v>
      </c>
      <c r="C7" s="99" t="s">
        <v>115</v>
      </c>
      <c r="D7" s="99" t="s">
        <v>116</v>
      </c>
      <c r="E7" s="99" t="s">
        <v>114</v>
      </c>
      <c r="F7" s="99" t="s">
        <v>115</v>
      </c>
      <c r="G7" s="99" t="s">
        <v>116</v>
      </c>
    </row>
    <row r="8" spans="1:7" s="3" customFormat="1" ht="15" customHeight="1">
      <c r="A8" s="99" t="s">
        <v>10</v>
      </c>
      <c r="B8" s="99">
        <v>1</v>
      </c>
      <c r="C8" s="99">
        <v>2</v>
      </c>
      <c r="D8" s="99">
        <v>3</v>
      </c>
      <c r="E8" s="99">
        <v>4</v>
      </c>
      <c r="F8" s="99">
        <v>5</v>
      </c>
      <c r="G8" s="99">
        <v>6</v>
      </c>
    </row>
    <row r="9" spans="1:7" ht="15" customHeight="1">
      <c r="A9" s="32" t="s">
        <v>117</v>
      </c>
      <c r="B9" s="209"/>
      <c r="C9" s="209"/>
      <c r="D9" s="209"/>
      <c r="E9" s="209"/>
      <c r="F9" s="209"/>
      <c r="G9" s="209"/>
    </row>
    <row r="10" spans="1:7" ht="15" customHeight="1">
      <c r="A10" s="35" t="s">
        <v>118</v>
      </c>
      <c r="B10" s="210">
        <v>2102940</v>
      </c>
      <c r="C10" s="210">
        <v>486299.51</v>
      </c>
      <c r="D10" s="210">
        <f>B10-C10</f>
        <v>1616640.49</v>
      </c>
      <c r="E10" s="210">
        <v>1005210.93</v>
      </c>
      <c r="F10" s="210">
        <v>128392.91</v>
      </c>
      <c r="G10" s="210">
        <f aca="true" t="shared" si="0" ref="G10:G15">E10-F10</f>
        <v>876818.02</v>
      </c>
    </row>
    <row r="11" spans="1:7" ht="15" customHeight="1">
      <c r="A11" s="35" t="s">
        <v>119</v>
      </c>
      <c r="B11" s="210"/>
      <c r="C11" s="210"/>
      <c r="D11" s="210">
        <f aca="true" t="shared" si="1" ref="D11:D16">B11-C11</f>
        <v>0</v>
      </c>
      <c r="E11" s="210"/>
      <c r="F11" s="210"/>
      <c r="G11" s="210">
        <f t="shared" si="0"/>
        <v>0</v>
      </c>
    </row>
    <row r="12" spans="1:7" ht="15" customHeight="1">
      <c r="A12" s="35" t="s">
        <v>120</v>
      </c>
      <c r="B12" s="211"/>
      <c r="C12" s="211"/>
      <c r="D12" s="210">
        <f t="shared" si="1"/>
        <v>0</v>
      </c>
      <c r="E12" s="211"/>
      <c r="F12" s="211"/>
      <c r="G12" s="210">
        <f t="shared" si="0"/>
        <v>0</v>
      </c>
    </row>
    <row r="13" spans="1:7" ht="15" customHeight="1">
      <c r="A13" s="124" t="s">
        <v>121</v>
      </c>
      <c r="B13" s="211"/>
      <c r="C13" s="211"/>
      <c r="D13" s="210">
        <f t="shared" si="1"/>
        <v>0</v>
      </c>
      <c r="E13" s="211"/>
      <c r="F13" s="211"/>
      <c r="G13" s="210">
        <f t="shared" si="0"/>
        <v>0</v>
      </c>
    </row>
    <row r="14" spans="1:7" ht="15" customHeight="1">
      <c r="A14" s="124" t="s">
        <v>122</v>
      </c>
      <c r="B14" s="211"/>
      <c r="C14" s="211"/>
      <c r="D14" s="210">
        <f t="shared" si="1"/>
        <v>0</v>
      </c>
      <c r="E14" s="211"/>
      <c r="F14" s="211"/>
      <c r="G14" s="210">
        <f t="shared" si="0"/>
        <v>0</v>
      </c>
    </row>
    <row r="15" spans="1:7" ht="15" customHeight="1">
      <c r="A15" s="35" t="s">
        <v>123</v>
      </c>
      <c r="B15" s="212"/>
      <c r="C15" s="210"/>
      <c r="D15" s="210">
        <f t="shared" si="1"/>
        <v>0</v>
      </c>
      <c r="E15" s="212"/>
      <c r="F15" s="210"/>
      <c r="G15" s="210">
        <f t="shared" si="0"/>
        <v>0</v>
      </c>
    </row>
    <row r="16" spans="1:7" ht="15" customHeight="1">
      <c r="A16" s="133" t="s">
        <v>124</v>
      </c>
      <c r="B16" s="213">
        <f>SUM(B10+B11+B12+B13+B14+B15)</f>
        <v>2102940</v>
      </c>
      <c r="C16" s="213">
        <f>SUM(C10+C11+C12+C13+C14+C15)</f>
        <v>486299.51</v>
      </c>
      <c r="D16" s="214">
        <f t="shared" si="1"/>
        <v>1616640.49</v>
      </c>
      <c r="E16" s="213">
        <f>SUM(E10+E11+E12+E13+E14+E15)</f>
        <v>1005210.93</v>
      </c>
      <c r="F16" s="213">
        <f>SUM(F10+F11+F12+F13+F14+F15)</f>
        <v>128392.91</v>
      </c>
      <c r="G16" s="213">
        <f>SUM(G10+G11+G12+G13+G14+G15)</f>
        <v>876818.02</v>
      </c>
    </row>
    <row r="17" spans="1:7" ht="15" customHeight="1">
      <c r="A17" s="32" t="s">
        <v>125</v>
      </c>
      <c r="B17" s="209"/>
      <c r="C17" s="209"/>
      <c r="D17" s="212"/>
      <c r="E17" s="209"/>
      <c r="F17" s="209"/>
      <c r="G17" s="209"/>
    </row>
    <row r="18" spans="1:7" ht="15" customHeight="1">
      <c r="A18" s="35" t="s">
        <v>126</v>
      </c>
      <c r="B18" s="210">
        <v>759516.04</v>
      </c>
      <c r="C18" s="211">
        <v>1173020.85</v>
      </c>
      <c r="D18" s="210">
        <f aca="true" t="shared" si="2" ref="D18:D26">B18-C18</f>
        <v>-413504.81000000006</v>
      </c>
      <c r="E18" s="210">
        <v>257919.99</v>
      </c>
      <c r="F18" s="211">
        <v>401039.14</v>
      </c>
      <c r="G18" s="210">
        <f aca="true" t="shared" si="3" ref="G18:G25">E18-F18</f>
        <v>-143119.15000000002</v>
      </c>
    </row>
    <row r="19" spans="1:7" ht="15" customHeight="1">
      <c r="A19" s="35" t="s">
        <v>127</v>
      </c>
      <c r="B19" s="210"/>
      <c r="C19" s="210"/>
      <c r="D19" s="210">
        <f t="shared" si="2"/>
        <v>0</v>
      </c>
      <c r="E19" s="210"/>
      <c r="F19" s="210"/>
      <c r="G19" s="210">
        <f t="shared" si="3"/>
        <v>0</v>
      </c>
    </row>
    <row r="20" spans="1:7" ht="15" customHeight="1">
      <c r="A20" s="109" t="s">
        <v>128</v>
      </c>
      <c r="B20" s="210">
        <v>19287.14</v>
      </c>
      <c r="C20" s="210">
        <v>1148.74</v>
      </c>
      <c r="D20" s="210">
        <f t="shared" si="2"/>
        <v>18138.399999999998</v>
      </c>
      <c r="E20" s="210">
        <v>18037.89</v>
      </c>
      <c r="F20" s="210">
        <v>111.5</v>
      </c>
      <c r="G20" s="210">
        <f t="shared" si="3"/>
        <v>17926.39</v>
      </c>
    </row>
    <row r="21" spans="1:7" ht="15">
      <c r="A21" s="35" t="s">
        <v>129</v>
      </c>
      <c r="B21" s="211">
        <v>64680.95</v>
      </c>
      <c r="C21" s="210"/>
      <c r="D21" s="210">
        <f t="shared" si="2"/>
        <v>64680.95</v>
      </c>
      <c r="E21" s="211">
        <v>27948.23</v>
      </c>
      <c r="F21" s="210"/>
      <c r="G21" s="210">
        <f t="shared" si="3"/>
        <v>27948.23</v>
      </c>
    </row>
    <row r="22" spans="1:7" ht="15" customHeight="1">
      <c r="A22" s="116" t="s">
        <v>130</v>
      </c>
      <c r="B22" s="210"/>
      <c r="C22" s="211">
        <v>119559.98</v>
      </c>
      <c r="D22" s="210">
        <f t="shared" si="2"/>
        <v>-119559.98</v>
      </c>
      <c r="E22" s="210"/>
      <c r="F22" s="211">
        <v>98863.87000000001</v>
      </c>
      <c r="G22" s="210">
        <f t="shared" si="3"/>
        <v>-98863.87000000001</v>
      </c>
    </row>
    <row r="23" spans="1:7" ht="15" customHeight="1">
      <c r="A23" s="116" t="s">
        <v>131</v>
      </c>
      <c r="B23" s="210"/>
      <c r="C23" s="210">
        <v>6830.92</v>
      </c>
      <c r="D23" s="210">
        <f t="shared" si="2"/>
        <v>-6830.92</v>
      </c>
      <c r="E23" s="210"/>
      <c r="F23" s="210">
        <v>13392.629999999997</v>
      </c>
      <c r="G23" s="210">
        <f t="shared" si="3"/>
        <v>-13392.629999999997</v>
      </c>
    </row>
    <row r="24" spans="1:7" ht="15" customHeight="1">
      <c r="A24" s="124" t="s">
        <v>132</v>
      </c>
      <c r="B24" s="211"/>
      <c r="C24" s="210">
        <v>418.95</v>
      </c>
      <c r="D24" s="210">
        <f t="shared" si="2"/>
        <v>-418.95</v>
      </c>
      <c r="E24" s="211">
        <v>7.6</v>
      </c>
      <c r="F24" s="210"/>
      <c r="G24" s="210">
        <f t="shared" si="3"/>
        <v>7.6</v>
      </c>
    </row>
    <row r="25" spans="1:7" ht="15" customHeight="1">
      <c r="A25" s="35" t="s">
        <v>133</v>
      </c>
      <c r="B25" s="210"/>
      <c r="C25" s="210"/>
      <c r="D25" s="210">
        <f t="shared" si="2"/>
        <v>0</v>
      </c>
      <c r="E25" s="210"/>
      <c r="F25" s="210"/>
      <c r="G25" s="210">
        <f t="shared" si="3"/>
        <v>0</v>
      </c>
    </row>
    <row r="26" spans="1:7" ht="15" customHeight="1">
      <c r="A26" s="133" t="s">
        <v>134</v>
      </c>
      <c r="B26" s="213">
        <f aca="true" t="shared" si="4" ref="B26:G26">SUM(B18+B19+B20+B21+B22+B23+B24+B25)</f>
        <v>843484.13</v>
      </c>
      <c r="C26" s="213">
        <f t="shared" si="4"/>
        <v>1300979.44</v>
      </c>
      <c r="D26" s="214">
        <f t="shared" si="2"/>
        <v>-457495.30999999994</v>
      </c>
      <c r="E26" s="213">
        <f t="shared" si="4"/>
        <v>303913.70999999996</v>
      </c>
      <c r="F26" s="213">
        <f t="shared" si="4"/>
        <v>513407.14</v>
      </c>
      <c r="G26" s="213">
        <f t="shared" si="4"/>
        <v>-209493.43000000002</v>
      </c>
    </row>
    <row r="27" spans="1:7" ht="15" customHeight="1">
      <c r="A27" s="132" t="s">
        <v>135</v>
      </c>
      <c r="B27" s="209"/>
      <c r="C27" s="209"/>
      <c r="D27" s="209"/>
      <c r="E27" s="209"/>
      <c r="F27" s="209"/>
      <c r="G27" s="209"/>
    </row>
    <row r="28" spans="1:7" ht="15" customHeight="1">
      <c r="A28" s="35" t="s">
        <v>136</v>
      </c>
      <c r="B28" s="210"/>
      <c r="C28" s="210">
        <v>8358.01</v>
      </c>
      <c r="D28" s="210">
        <f>B28-C28</f>
        <v>-8358.01</v>
      </c>
      <c r="E28" s="210"/>
      <c r="F28" s="210">
        <v>3059.71</v>
      </c>
      <c r="G28" s="210">
        <f>E28-F28</f>
        <v>-3059.71</v>
      </c>
    </row>
    <row r="29" spans="1:7" ht="15" customHeight="1">
      <c r="A29" s="35" t="s">
        <v>137</v>
      </c>
      <c r="B29" s="210"/>
      <c r="C29" s="210"/>
      <c r="D29" s="210">
        <f>B29-C29</f>
        <v>0</v>
      </c>
      <c r="E29" s="210"/>
      <c r="F29" s="210"/>
      <c r="G29" s="210">
        <f>E29-F29</f>
        <v>0</v>
      </c>
    </row>
    <row r="30" spans="1:7" ht="15" customHeight="1">
      <c r="A30" s="35" t="s">
        <v>138</v>
      </c>
      <c r="B30" s="210"/>
      <c r="C30" s="210"/>
      <c r="D30" s="210">
        <f>B30-C30</f>
        <v>0</v>
      </c>
      <c r="E30" s="210"/>
      <c r="F30" s="210"/>
      <c r="G30" s="210">
        <f>E30-F30</f>
        <v>0</v>
      </c>
    </row>
    <row r="31" spans="1:7" ht="15" customHeight="1">
      <c r="A31" s="35" t="s">
        <v>139</v>
      </c>
      <c r="B31" s="210"/>
      <c r="C31" s="210"/>
      <c r="D31" s="210">
        <f>B31-C31</f>
        <v>0</v>
      </c>
      <c r="E31" s="210"/>
      <c r="F31" s="210"/>
      <c r="G31" s="210">
        <f>E31-F31</f>
        <v>0</v>
      </c>
    </row>
    <row r="32" spans="1:7" ht="15" customHeight="1">
      <c r="A32" s="35" t="s">
        <v>140</v>
      </c>
      <c r="B32" s="210"/>
      <c r="C32" s="210"/>
      <c r="D32" s="210">
        <f>B32-C32</f>
        <v>0</v>
      </c>
      <c r="E32" s="210"/>
      <c r="F32" s="210"/>
      <c r="G32" s="210">
        <f>E32-F32</f>
        <v>0</v>
      </c>
    </row>
    <row r="33" spans="1:7" ht="15" customHeight="1">
      <c r="A33" s="133" t="s">
        <v>141</v>
      </c>
      <c r="B33" s="213">
        <f aca="true" t="shared" si="5" ref="B33:G33">SUM(B27:B32)</f>
        <v>0</v>
      </c>
      <c r="C33" s="213">
        <f t="shared" si="5"/>
        <v>8358.01</v>
      </c>
      <c r="D33" s="213">
        <f t="shared" si="5"/>
        <v>-8358.01</v>
      </c>
      <c r="E33" s="213">
        <f t="shared" si="5"/>
        <v>0</v>
      </c>
      <c r="F33" s="213">
        <f t="shared" si="5"/>
        <v>3059.71</v>
      </c>
      <c r="G33" s="213">
        <f t="shared" si="5"/>
        <v>-3059.71</v>
      </c>
    </row>
    <row r="34" spans="1:7" ht="15" customHeight="1">
      <c r="A34" s="133" t="s">
        <v>142</v>
      </c>
      <c r="B34" s="213">
        <f aca="true" t="shared" si="6" ref="B34:G34">B16+B26+B33</f>
        <v>2946424.13</v>
      </c>
      <c r="C34" s="213">
        <f t="shared" si="6"/>
        <v>1795636.96</v>
      </c>
      <c r="D34" s="213">
        <f t="shared" si="6"/>
        <v>1150787.1700000002</v>
      </c>
      <c r="E34" s="213">
        <f t="shared" si="6"/>
        <v>1309124.6400000001</v>
      </c>
      <c r="F34" s="213">
        <f t="shared" si="6"/>
        <v>644859.76</v>
      </c>
      <c r="G34" s="213">
        <f t="shared" si="6"/>
        <v>664264.88</v>
      </c>
    </row>
    <row r="35" spans="1:7" ht="15" customHeight="1">
      <c r="A35" s="133" t="s">
        <v>143</v>
      </c>
      <c r="B35" s="213"/>
      <c r="C35" s="213"/>
      <c r="D35" s="213">
        <v>722799.5200000001</v>
      </c>
      <c r="E35" s="213"/>
      <c r="F35" s="213"/>
      <c r="G35" s="213">
        <v>858800.15</v>
      </c>
    </row>
    <row r="36" spans="1:7" ht="15" customHeight="1">
      <c r="A36" s="134" t="s">
        <v>144</v>
      </c>
      <c r="B36" s="213"/>
      <c r="C36" s="213"/>
      <c r="D36" s="213">
        <f>D34+D35</f>
        <v>1873586.6900000004</v>
      </c>
      <c r="E36" s="213"/>
      <c r="F36" s="213"/>
      <c r="G36" s="213">
        <f>G34+G35</f>
        <v>1523065.03</v>
      </c>
    </row>
    <row r="37" spans="1:7" ht="15" customHeight="1">
      <c r="A37" s="35" t="s">
        <v>145</v>
      </c>
      <c r="B37" s="210"/>
      <c r="C37" s="210"/>
      <c r="D37" s="210"/>
      <c r="E37" s="210"/>
      <c r="F37" s="210"/>
      <c r="G37" s="210">
        <v>1025550.44</v>
      </c>
    </row>
    <row r="38" spans="1:7" ht="15" customHeight="1">
      <c r="A38" s="278"/>
      <c r="B38" s="278"/>
      <c r="C38" s="278"/>
      <c r="D38" s="278"/>
      <c r="E38" s="278"/>
      <c r="F38" s="278"/>
      <c r="G38" s="278"/>
    </row>
    <row r="39" spans="1:8" ht="15" customHeight="1">
      <c r="A39" s="8" t="str">
        <f>'справка № 1-КИС-БАЛАНС'!A47</f>
        <v>Дата  21/07/2014 г. </v>
      </c>
      <c r="B39" s="276" t="s">
        <v>359</v>
      </c>
      <c r="C39" s="276"/>
      <c r="D39" s="276" t="s">
        <v>73</v>
      </c>
      <c r="E39" s="276"/>
      <c r="F39" s="276"/>
      <c r="G39" s="276"/>
      <c r="H39" s="2"/>
    </row>
    <row r="40" spans="1:8" ht="15" customHeight="1">
      <c r="A40" s="6"/>
      <c r="B40" s="276" t="str">
        <f>'справка № 1-КИС-БАЛАНС'!B48:C48</f>
        <v>Стойчо Стойчев</v>
      </c>
      <c r="C40" s="276"/>
      <c r="D40" s="276" t="s">
        <v>380</v>
      </c>
      <c r="E40" s="276"/>
      <c r="F40" s="276"/>
      <c r="G40" s="276"/>
      <c r="H40" s="2"/>
    </row>
    <row r="41" spans="2:8" ht="15" customHeight="1">
      <c r="B41" s="90"/>
      <c r="C41" s="90"/>
      <c r="D41" s="9"/>
      <c r="E41" s="90"/>
      <c r="F41" s="90"/>
      <c r="G41" s="90"/>
      <c r="H41" s="2"/>
    </row>
    <row r="42" spans="2:8" ht="15" customHeight="1">
      <c r="B42" s="90"/>
      <c r="C42" s="90"/>
      <c r="D42" s="90"/>
      <c r="E42" s="90"/>
      <c r="F42" s="90"/>
      <c r="G42" s="90"/>
      <c r="H42" s="2"/>
    </row>
    <row r="43" spans="2:8" ht="15" customHeight="1">
      <c r="B43" s="90"/>
      <c r="C43" s="90"/>
      <c r="D43" s="90"/>
      <c r="E43" s="10"/>
      <c r="F43" s="10"/>
      <c r="G43" s="90"/>
      <c r="H43" s="2"/>
    </row>
    <row r="44" spans="2:8" ht="15" customHeight="1">
      <c r="B44" s="90"/>
      <c r="C44" s="90"/>
      <c r="D44" s="90"/>
      <c r="E44" s="90"/>
      <c r="F44" s="90"/>
      <c r="G44" s="90"/>
      <c r="H44" s="2"/>
    </row>
    <row r="45" spans="2:8" ht="15" customHeight="1">
      <c r="B45" s="2"/>
      <c r="C45" s="2"/>
      <c r="D45" s="2"/>
      <c r="E45" s="2"/>
      <c r="F45" s="2"/>
      <c r="G45" s="2"/>
      <c r="H45" s="2"/>
    </row>
    <row r="46" spans="2:7" ht="15" customHeight="1">
      <c r="B46" s="8"/>
      <c r="C46" s="8"/>
      <c r="D46" s="8"/>
      <c r="E46" s="8"/>
      <c r="F46" s="8"/>
      <c r="G46" s="8"/>
    </row>
    <row r="47" spans="2:7" ht="15" customHeight="1">
      <c r="B47" s="8"/>
      <c r="C47" s="8"/>
      <c r="D47" s="8"/>
      <c r="E47" s="8"/>
      <c r="F47" s="8"/>
      <c r="G47" s="8"/>
    </row>
  </sheetData>
  <sheetProtection selectLockedCells="1" selectUnlockedCells="1"/>
  <mergeCells count="15">
    <mergeCell ref="B39:C39"/>
    <mergeCell ref="B40:C40"/>
    <mergeCell ref="D40:G40"/>
    <mergeCell ref="A5:B5"/>
    <mergeCell ref="C5:G5"/>
    <mergeCell ref="A38:G38"/>
    <mergeCell ref="D39:G39"/>
    <mergeCell ref="A1:G1"/>
    <mergeCell ref="A2:G2"/>
    <mergeCell ref="A3:G3"/>
    <mergeCell ref="C4:G4"/>
    <mergeCell ref="A4:B4"/>
    <mergeCell ref="A6:A7"/>
    <mergeCell ref="B6:D6"/>
    <mergeCell ref="E6:G6"/>
  </mergeCells>
  <printOptions/>
  <pageMargins left="0.7480314960629921" right="0.7480314960629921" top="0.15748031496062992" bottom="0.15748031496062992" header="0.1968503937007874" footer="0.15748031496062992"/>
  <pageSetup horizontalDpi="300" verticalDpi="300" orientation="landscape" paperSize="9" scale="89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tabColor indexed="55"/>
  </sheetPr>
  <dimension ref="A1:J40"/>
  <sheetViews>
    <sheetView zoomScalePageLayoutView="0" workbookViewId="0" topLeftCell="A13">
      <selection activeCell="A36" sqref="A36"/>
    </sheetView>
  </sheetViews>
  <sheetFormatPr defaultColWidth="9.140625" defaultRowHeight="12.75"/>
  <cols>
    <col min="1" max="1" width="35.7109375" style="138" customWidth="1"/>
    <col min="2" max="8" width="11.7109375" style="138" customWidth="1"/>
    <col min="9" max="9" width="9.28125" style="12" customWidth="1"/>
    <col min="10" max="16384" width="9.140625" style="12" customWidth="1"/>
  </cols>
  <sheetData>
    <row r="1" spans="1:8" ht="15">
      <c r="A1" s="284" t="s">
        <v>146</v>
      </c>
      <c r="B1" s="284"/>
      <c r="C1" s="284"/>
      <c r="D1" s="284"/>
      <c r="E1" s="284"/>
      <c r="F1" s="284"/>
      <c r="G1" s="284"/>
      <c r="H1" s="284"/>
    </row>
    <row r="2" spans="1:8" ht="15" customHeight="1">
      <c r="A2" s="283" t="s">
        <v>147</v>
      </c>
      <c r="B2" s="283"/>
      <c r="C2" s="283"/>
      <c r="D2" s="283"/>
      <c r="E2" s="283"/>
      <c r="F2" s="283"/>
      <c r="G2" s="283"/>
      <c r="H2" s="283"/>
    </row>
    <row r="3" spans="1:8" ht="15">
      <c r="A3" s="281"/>
      <c r="B3" s="281"/>
      <c r="C3" s="281"/>
      <c r="D3" s="281"/>
      <c r="E3" s="281"/>
      <c r="F3" s="281"/>
      <c r="G3" s="281"/>
      <c r="H3" s="281"/>
    </row>
    <row r="4" spans="1:8" ht="15" customHeight="1">
      <c r="A4" s="286" t="s">
        <v>451</v>
      </c>
      <c r="B4" s="286"/>
      <c r="C4" s="286"/>
      <c r="D4" s="286"/>
      <c r="E4" s="285" t="s">
        <v>2</v>
      </c>
      <c r="F4" s="285"/>
      <c r="G4" s="285"/>
      <c r="H4" s="285"/>
    </row>
    <row r="5" spans="1:8" ht="15" customHeight="1">
      <c r="A5" s="286" t="str">
        <f>'справка № 1-КИС-БАЛАНС'!A5:C5</f>
        <v>Отчетен период 30/06/2014 г. </v>
      </c>
      <c r="B5" s="286"/>
      <c r="C5" s="286"/>
      <c r="D5" s="286"/>
      <c r="E5" s="287" t="s">
        <v>148</v>
      </c>
      <c r="F5" s="287"/>
      <c r="G5" s="287"/>
      <c r="H5" s="287"/>
    </row>
    <row r="6" spans="1:8" ht="32.25" customHeight="1">
      <c r="A6" s="280" t="s">
        <v>149</v>
      </c>
      <c r="B6" s="280" t="s">
        <v>150</v>
      </c>
      <c r="C6" s="280" t="s">
        <v>151</v>
      </c>
      <c r="D6" s="280"/>
      <c r="E6" s="280"/>
      <c r="F6" s="280" t="s">
        <v>152</v>
      </c>
      <c r="G6" s="280"/>
      <c r="H6" s="280" t="s">
        <v>153</v>
      </c>
    </row>
    <row r="7" spans="1:8" ht="12.75" customHeight="1">
      <c r="A7" s="280"/>
      <c r="B7" s="280"/>
      <c r="C7" s="280" t="s">
        <v>154</v>
      </c>
      <c r="D7" s="280" t="s">
        <v>155</v>
      </c>
      <c r="E7" s="280" t="s">
        <v>156</v>
      </c>
      <c r="F7" s="280" t="s">
        <v>157</v>
      </c>
      <c r="G7" s="280" t="s">
        <v>158</v>
      </c>
      <c r="H7" s="280"/>
    </row>
    <row r="8" spans="1:8" ht="60" customHeight="1">
      <c r="A8" s="280"/>
      <c r="B8" s="280"/>
      <c r="C8" s="280"/>
      <c r="D8" s="280"/>
      <c r="E8" s="280"/>
      <c r="F8" s="280"/>
      <c r="G8" s="280"/>
      <c r="H8" s="280"/>
    </row>
    <row r="9" spans="1:8" ht="15">
      <c r="A9" s="205" t="s">
        <v>10</v>
      </c>
      <c r="B9" s="205">
        <v>1</v>
      </c>
      <c r="C9" s="205">
        <v>2</v>
      </c>
      <c r="D9" s="205">
        <v>3</v>
      </c>
      <c r="E9" s="205">
        <v>4</v>
      </c>
      <c r="F9" s="205">
        <v>5</v>
      </c>
      <c r="G9" s="205">
        <v>6</v>
      </c>
      <c r="H9" s="205">
        <v>7</v>
      </c>
    </row>
    <row r="10" spans="1:8" ht="30">
      <c r="A10" s="145" t="s">
        <v>159</v>
      </c>
      <c r="B10" s="226">
        <v>8111088</v>
      </c>
      <c r="C10" s="226">
        <v>1965350</v>
      </c>
      <c r="D10" s="226">
        <v>0</v>
      </c>
      <c r="E10" s="226">
        <v>0</v>
      </c>
      <c r="F10" s="226">
        <v>5323103.45</v>
      </c>
      <c r="G10" s="226">
        <v>-9816581</v>
      </c>
      <c r="H10" s="226">
        <v>5582960.450946798</v>
      </c>
    </row>
    <row r="11" spans="1:10" ht="30">
      <c r="A11" s="145" t="s">
        <v>160</v>
      </c>
      <c r="B11" s="226">
        <v>8111088</v>
      </c>
      <c r="C11" s="226">
        <v>1965350</v>
      </c>
      <c r="D11" s="226">
        <v>0</v>
      </c>
      <c r="E11" s="226">
        <v>0</v>
      </c>
      <c r="F11" s="226">
        <v>5323103.45</v>
      </c>
      <c r="G11" s="226">
        <v>-9816581</v>
      </c>
      <c r="H11" s="226">
        <v>5582960.450946798</v>
      </c>
      <c r="I11" s="135"/>
      <c r="J11" s="135"/>
    </row>
    <row r="12" spans="1:8" ht="15" customHeight="1">
      <c r="A12" s="145" t="s">
        <v>161</v>
      </c>
      <c r="B12" s="227">
        <v>9168882.530000001</v>
      </c>
      <c r="C12" s="227">
        <v>1671484.87</v>
      </c>
      <c r="D12" s="227">
        <v>0</v>
      </c>
      <c r="E12" s="227">
        <v>0</v>
      </c>
      <c r="F12" s="227">
        <v>5411776</v>
      </c>
      <c r="G12" s="227">
        <v>-9816582</v>
      </c>
      <c r="H12" s="227">
        <v>6435562.670946798</v>
      </c>
    </row>
    <row r="13" spans="1:8" ht="15" customHeight="1">
      <c r="A13" s="145" t="s">
        <v>162</v>
      </c>
      <c r="B13" s="228"/>
      <c r="C13" s="228"/>
      <c r="D13" s="228"/>
      <c r="E13" s="228"/>
      <c r="F13" s="228"/>
      <c r="G13" s="228"/>
      <c r="H13" s="228"/>
    </row>
    <row r="14" spans="1:8" ht="30">
      <c r="A14" s="146" t="s">
        <v>163</v>
      </c>
      <c r="B14" s="229"/>
      <c r="C14" s="229"/>
      <c r="D14" s="229"/>
      <c r="E14" s="229"/>
      <c r="F14" s="229"/>
      <c r="G14" s="229"/>
      <c r="H14" s="229"/>
    </row>
    <row r="15" spans="1:8" ht="15">
      <c r="A15" s="146" t="s">
        <v>164</v>
      </c>
      <c r="B15" s="230"/>
      <c r="C15" s="230"/>
      <c r="D15" s="230"/>
      <c r="E15" s="230"/>
      <c r="F15" s="230"/>
      <c r="G15" s="230"/>
      <c r="H15" s="229"/>
    </row>
    <row r="16" spans="1:8" ht="30" customHeight="1">
      <c r="A16" s="145" t="s">
        <v>165</v>
      </c>
      <c r="B16" s="227">
        <f>SUM(B12:B15)</f>
        <v>9168882.530000001</v>
      </c>
      <c r="C16" s="227">
        <f aca="true" t="shared" si="0" ref="C16:H16">SUM(C12:C15)</f>
        <v>1671484.87</v>
      </c>
      <c r="D16" s="227">
        <f t="shared" si="0"/>
        <v>0</v>
      </c>
      <c r="E16" s="227">
        <f t="shared" si="0"/>
        <v>0</v>
      </c>
      <c r="F16" s="227">
        <f t="shared" si="0"/>
        <v>5411776</v>
      </c>
      <c r="G16" s="227">
        <f t="shared" si="0"/>
        <v>-9816582</v>
      </c>
      <c r="H16" s="227">
        <f t="shared" si="0"/>
        <v>6435562.670946798</v>
      </c>
    </row>
    <row r="17" spans="1:8" ht="30" customHeight="1">
      <c r="A17" s="145" t="s">
        <v>166</v>
      </c>
      <c r="B17" s="228">
        <f>SUM(B18:B19)</f>
        <v>2307412.5</v>
      </c>
      <c r="C17" s="228">
        <f aca="true" t="shared" si="1" ref="C17:H17">SUM(C18:C19)</f>
        <v>-706346.82</v>
      </c>
      <c r="D17" s="228">
        <f t="shared" si="1"/>
        <v>0</v>
      </c>
      <c r="E17" s="228">
        <f t="shared" si="1"/>
        <v>0</v>
      </c>
      <c r="F17" s="228">
        <f t="shared" si="1"/>
        <v>0</v>
      </c>
      <c r="G17" s="228">
        <f t="shared" si="1"/>
        <v>0</v>
      </c>
      <c r="H17" s="228">
        <f t="shared" si="1"/>
        <v>1601065.6800000002</v>
      </c>
    </row>
    <row r="18" spans="1:8" ht="15">
      <c r="A18" s="146" t="s">
        <v>167</v>
      </c>
      <c r="B18" s="229">
        <v>2982633.72</v>
      </c>
      <c r="C18" s="231">
        <v>-893704.4099999999</v>
      </c>
      <c r="D18" s="229"/>
      <c r="E18" s="229"/>
      <c r="F18" s="229"/>
      <c r="G18" s="229"/>
      <c r="H18" s="229">
        <f>SUM(B18:G18)</f>
        <v>2088929.3100000003</v>
      </c>
    </row>
    <row r="19" spans="1:8" ht="15">
      <c r="A19" s="146" t="s">
        <v>168</v>
      </c>
      <c r="B19" s="229">
        <v>-675221.22</v>
      </c>
      <c r="C19" s="231">
        <v>187357.59</v>
      </c>
      <c r="D19" s="229"/>
      <c r="E19" s="229"/>
      <c r="F19" s="229"/>
      <c r="G19" s="229"/>
      <c r="H19" s="229">
        <f>SUM(B19:G19)</f>
        <v>-487863.63</v>
      </c>
    </row>
    <row r="20" spans="1:8" ht="15">
      <c r="A20" s="145" t="s">
        <v>169</v>
      </c>
      <c r="B20" s="228"/>
      <c r="C20" s="228"/>
      <c r="D20" s="228"/>
      <c r="E20" s="228"/>
      <c r="F20" s="228">
        <v>739993</v>
      </c>
      <c r="G20" s="228"/>
      <c r="H20" s="228">
        <f>SUM(B20:G20)</f>
        <v>739993</v>
      </c>
    </row>
    <row r="21" spans="1:8" ht="15" customHeight="1">
      <c r="A21" s="146" t="s">
        <v>170</v>
      </c>
      <c r="B21" s="230"/>
      <c r="C21" s="230"/>
      <c r="D21" s="230"/>
      <c r="E21" s="230"/>
      <c r="F21" s="230"/>
      <c r="G21" s="229"/>
      <c r="H21" s="229"/>
    </row>
    <row r="22" spans="1:8" ht="15">
      <c r="A22" s="146" t="s">
        <v>171</v>
      </c>
      <c r="B22" s="229"/>
      <c r="C22" s="229"/>
      <c r="D22" s="229"/>
      <c r="E22" s="229"/>
      <c r="F22" s="229"/>
      <c r="G22" s="229"/>
      <c r="H22" s="229"/>
    </row>
    <row r="23" spans="1:8" ht="15">
      <c r="A23" s="146" t="s">
        <v>172</v>
      </c>
      <c r="B23" s="230"/>
      <c r="C23" s="230"/>
      <c r="D23" s="230"/>
      <c r="E23" s="230"/>
      <c r="F23" s="230"/>
      <c r="G23" s="230"/>
      <c r="H23" s="229"/>
    </row>
    <row r="24" spans="1:8" ht="15">
      <c r="A24" s="146" t="s">
        <v>173</v>
      </c>
      <c r="B24" s="230"/>
      <c r="C24" s="230"/>
      <c r="D24" s="230"/>
      <c r="E24" s="230"/>
      <c r="F24" s="230"/>
      <c r="G24" s="230"/>
      <c r="H24" s="229"/>
    </row>
    <row r="25" spans="1:8" ht="45" customHeight="1">
      <c r="A25" s="146" t="s">
        <v>174</v>
      </c>
      <c r="B25" s="230"/>
      <c r="C25" s="230"/>
      <c r="D25" s="230"/>
      <c r="E25" s="230"/>
      <c r="F25" s="230"/>
      <c r="G25" s="230"/>
      <c r="H25" s="229"/>
    </row>
    <row r="26" spans="1:8" ht="15">
      <c r="A26" s="146" t="s">
        <v>175</v>
      </c>
      <c r="B26" s="229"/>
      <c r="C26" s="229"/>
      <c r="D26" s="229"/>
      <c r="E26" s="229"/>
      <c r="F26" s="229"/>
      <c r="G26" s="229"/>
      <c r="H26" s="229"/>
    </row>
    <row r="27" spans="1:8" ht="15">
      <c r="A27" s="146" t="s">
        <v>176</v>
      </c>
      <c r="B27" s="230"/>
      <c r="C27" s="230"/>
      <c r="D27" s="230"/>
      <c r="E27" s="230"/>
      <c r="F27" s="230"/>
      <c r="G27" s="230"/>
      <c r="H27" s="229"/>
    </row>
    <row r="28" spans="1:8" ht="30" customHeight="1">
      <c r="A28" s="146" t="s">
        <v>177</v>
      </c>
      <c r="B28" s="230"/>
      <c r="C28" s="230"/>
      <c r="D28" s="230"/>
      <c r="E28" s="230"/>
      <c r="F28" s="230"/>
      <c r="G28" s="230"/>
      <c r="H28" s="229"/>
    </row>
    <row r="29" spans="1:8" ht="15">
      <c r="A29" s="146" t="s">
        <v>175</v>
      </c>
      <c r="B29" s="229"/>
      <c r="C29" s="229"/>
      <c r="D29" s="229"/>
      <c r="E29" s="229"/>
      <c r="F29" s="229"/>
      <c r="G29" s="229"/>
      <c r="H29" s="229"/>
    </row>
    <row r="30" spans="1:8" ht="15">
      <c r="A30" s="146" t="s">
        <v>176</v>
      </c>
      <c r="B30" s="230"/>
      <c r="C30" s="230"/>
      <c r="D30" s="230"/>
      <c r="E30" s="230"/>
      <c r="F30" s="230"/>
      <c r="G30" s="230"/>
      <c r="H30" s="229"/>
    </row>
    <row r="31" spans="1:8" ht="15">
      <c r="A31" s="146" t="s">
        <v>178</v>
      </c>
      <c r="B31" s="230"/>
      <c r="C31" s="230"/>
      <c r="D31" s="230"/>
      <c r="E31" s="230"/>
      <c r="F31" s="230">
        <v>2</v>
      </c>
      <c r="G31" s="230">
        <v>-1</v>
      </c>
      <c r="H31" s="229"/>
    </row>
    <row r="32" spans="1:8" ht="15" customHeight="1">
      <c r="A32" s="206" t="s">
        <v>179</v>
      </c>
      <c r="B32" s="232">
        <f>B16+B17</f>
        <v>11476295.030000001</v>
      </c>
      <c r="C32" s="232">
        <f>C16+C17</f>
        <v>965138.0500000002</v>
      </c>
      <c r="D32" s="232">
        <f>D16+D17</f>
        <v>0</v>
      </c>
      <c r="E32" s="232">
        <f>E16+E17</f>
        <v>0</v>
      </c>
      <c r="F32" s="232">
        <f>F16+F20+F31</f>
        <v>6151771</v>
      </c>
      <c r="G32" s="232">
        <f>G16+G20+G31</f>
        <v>-9816583</v>
      </c>
      <c r="H32" s="232">
        <f>SUM(B32:G32)</f>
        <v>8776621.080000002</v>
      </c>
    </row>
    <row r="33" spans="1:8" ht="14.25" customHeight="1">
      <c r="A33" s="146" t="s">
        <v>180</v>
      </c>
      <c r="B33" s="147"/>
      <c r="C33" s="147"/>
      <c r="D33" s="147"/>
      <c r="E33" s="147"/>
      <c r="F33" s="147"/>
      <c r="G33" s="147"/>
      <c r="H33" s="147"/>
    </row>
    <row r="34" spans="1:8" ht="30" customHeight="1">
      <c r="A34" s="208" t="s">
        <v>181</v>
      </c>
      <c r="B34" s="207"/>
      <c r="C34" s="207"/>
      <c r="D34" s="207"/>
      <c r="E34" s="207"/>
      <c r="F34" s="207"/>
      <c r="G34" s="207"/>
      <c r="H34" s="207"/>
    </row>
    <row r="35" spans="1:8" ht="15">
      <c r="A35" s="282"/>
      <c r="B35" s="282"/>
      <c r="C35" s="282"/>
      <c r="D35" s="282"/>
      <c r="E35" s="282"/>
      <c r="F35" s="282"/>
      <c r="G35" s="282"/>
      <c r="H35" s="282"/>
    </row>
    <row r="36" spans="1:8" ht="15" customHeight="1">
      <c r="A36" s="136" t="str">
        <f>'справка № 1-КИС-БАЛАНС'!A47</f>
        <v>Дата  21/07/2014 г. </v>
      </c>
      <c r="B36" s="289" t="s">
        <v>359</v>
      </c>
      <c r="C36" s="289"/>
      <c r="D36" s="289"/>
      <c r="E36" s="279" t="s">
        <v>73</v>
      </c>
      <c r="F36" s="279"/>
      <c r="G36" s="279"/>
      <c r="H36" s="279"/>
    </row>
    <row r="37" spans="1:9" ht="15" customHeight="1">
      <c r="A37" s="137"/>
      <c r="B37" s="290" t="str">
        <f>'справка № 1-КИС-БАЛАНС'!B48:C48</f>
        <v>Стойчо Стойчев</v>
      </c>
      <c r="C37" s="290"/>
      <c r="D37" s="290"/>
      <c r="E37" s="288" t="s">
        <v>380</v>
      </c>
      <c r="F37" s="288"/>
      <c r="G37" s="288"/>
      <c r="H37" s="288"/>
      <c r="I37" s="20"/>
    </row>
    <row r="38" spans="2:9" ht="15">
      <c r="B38" s="139"/>
      <c r="C38" s="139"/>
      <c r="D38" s="139"/>
      <c r="E38" s="139"/>
      <c r="F38" s="139"/>
      <c r="G38" s="139"/>
      <c r="H38" s="140"/>
      <c r="I38" s="20"/>
    </row>
    <row r="39" spans="1:8" ht="15">
      <c r="A39" s="141"/>
      <c r="B39"/>
      <c r="C39"/>
      <c r="D39" s="142"/>
      <c r="E39" s="142"/>
      <c r="F39" s="142"/>
      <c r="G39" s="142"/>
      <c r="H39" s="143"/>
    </row>
    <row r="40" spans="8:9" ht="15" customHeight="1">
      <c r="H40" s="144"/>
      <c r="I40" s="144"/>
    </row>
  </sheetData>
  <sheetProtection selectLockedCells="1" selectUnlockedCells="1"/>
  <mergeCells count="22">
    <mergeCell ref="E37:H37"/>
    <mergeCell ref="B36:D36"/>
    <mergeCell ref="B37:D37"/>
    <mergeCell ref="D7:D8"/>
    <mergeCell ref="E7:E8"/>
    <mergeCell ref="H6:H8"/>
    <mergeCell ref="C6:E6"/>
    <mergeCell ref="F6:G6"/>
    <mergeCell ref="C7:C8"/>
    <mergeCell ref="F7:F8"/>
    <mergeCell ref="A2:H2"/>
    <mergeCell ref="A1:H1"/>
    <mergeCell ref="E4:H4"/>
    <mergeCell ref="A4:D4"/>
    <mergeCell ref="E5:H5"/>
    <mergeCell ref="A5:D5"/>
    <mergeCell ref="E36:H36"/>
    <mergeCell ref="B6:B8"/>
    <mergeCell ref="A3:H3"/>
    <mergeCell ref="G7:G8"/>
    <mergeCell ref="A35:H35"/>
    <mergeCell ref="A6:A8"/>
  </mergeCells>
  <dataValidations count="2"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:H16 B34:H34 B12:H12 B23:G25 B15:B16 C15:G15 F31:G31 B32:H32">
      <formula1>-999999999999999</formula1>
      <formula2>999999999</formula2>
    </dataValidation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B27:G28 B30:E31 F30:G30">
      <formula1>0</formula1>
      <formula2>9999999999999990</formula2>
    </dataValidation>
  </dataValidations>
  <printOptions/>
  <pageMargins left="0.7480314960629921" right="0.7480314960629921" top="0.17" bottom="0.19" header="0.19" footer="0.17"/>
  <pageSetup horizontalDpi="300" verticalDpi="300" orientation="landscape" scale="76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Z160"/>
  <sheetViews>
    <sheetView zoomScalePageLayoutView="0" workbookViewId="0" topLeftCell="A1">
      <selection activeCell="A18" sqref="A18"/>
    </sheetView>
  </sheetViews>
  <sheetFormatPr defaultColWidth="9.140625" defaultRowHeight="12.75"/>
  <cols>
    <col min="1" max="1" width="32.140625" style="148" customWidth="1"/>
    <col min="2" max="2" width="14.57421875" style="148" customWidth="1"/>
    <col min="3" max="3" width="10.140625" style="148" customWidth="1"/>
    <col min="4" max="4" width="10.7109375" style="148" customWidth="1"/>
    <col min="5" max="5" width="10.00390625" style="148" customWidth="1"/>
    <col min="6" max="6" width="7.7109375" style="148" customWidth="1"/>
    <col min="7" max="7" width="7.28125" style="148" customWidth="1"/>
    <col min="8" max="8" width="10.00390625" style="148" customWidth="1"/>
    <col min="9" max="9" width="10.140625" style="148" customWidth="1"/>
    <col min="10" max="10" width="8.8515625" style="148" customWidth="1"/>
    <col min="11" max="11" width="8.57421875" style="148" customWidth="1"/>
    <col min="12" max="12" width="8.8515625" style="148" customWidth="1"/>
    <col min="13" max="13" width="7.7109375" style="148" customWidth="1"/>
    <col min="14" max="14" width="6.8515625" style="148" customWidth="1"/>
    <col min="15" max="15" width="10.00390625" style="148" customWidth="1"/>
    <col min="16" max="16" width="11.00390625" style="148" customWidth="1"/>
    <col min="17" max="16384" width="9.140625" style="148" customWidth="1"/>
  </cols>
  <sheetData>
    <row r="1" spans="1:16" ht="15" customHeight="1">
      <c r="A1" s="300" t="s">
        <v>182</v>
      </c>
      <c r="B1" s="300"/>
      <c r="C1" s="300"/>
      <c r="D1" s="300"/>
      <c r="E1" s="300"/>
      <c r="F1" s="300"/>
      <c r="G1" s="300"/>
      <c r="H1" s="300"/>
      <c r="I1" s="300"/>
      <c r="J1" s="300"/>
      <c r="K1" s="300"/>
      <c r="L1" s="300"/>
      <c r="M1" s="300"/>
      <c r="N1" s="300"/>
      <c r="O1" s="300"/>
      <c r="P1" s="300"/>
    </row>
    <row r="2" spans="1:16" ht="15" customHeight="1">
      <c r="A2" s="301" t="s">
        <v>183</v>
      </c>
      <c r="B2" s="301"/>
      <c r="C2" s="301"/>
      <c r="D2" s="301"/>
      <c r="E2" s="301"/>
      <c r="F2" s="301"/>
      <c r="G2" s="301"/>
      <c r="H2" s="301"/>
      <c r="I2" s="301"/>
      <c r="J2" s="301"/>
      <c r="K2" s="301"/>
      <c r="L2" s="301"/>
      <c r="M2" s="301"/>
      <c r="N2" s="301"/>
      <c r="O2" s="301"/>
      <c r="P2" s="301"/>
    </row>
    <row r="3" spans="1:16" ht="15" customHeight="1">
      <c r="A3" s="294"/>
      <c r="B3" s="294"/>
      <c r="C3" s="294"/>
      <c r="D3" s="294"/>
      <c r="E3" s="294"/>
      <c r="F3" s="294"/>
      <c r="G3" s="294"/>
      <c r="H3" s="294"/>
      <c r="I3" s="294"/>
      <c r="J3" s="294"/>
      <c r="K3" s="294"/>
      <c r="L3" s="294"/>
      <c r="M3" s="294"/>
      <c r="N3" s="294"/>
      <c r="O3" s="294"/>
      <c r="P3" s="294"/>
    </row>
    <row r="4" spans="1:16" ht="15" customHeight="1">
      <c r="A4" s="295" t="s">
        <v>451</v>
      </c>
      <c r="B4" s="295"/>
      <c r="C4" s="295"/>
      <c r="D4" s="295"/>
      <c r="E4" s="295"/>
      <c r="F4" s="295"/>
      <c r="G4" s="295"/>
      <c r="H4" s="297" t="s">
        <v>2</v>
      </c>
      <c r="I4" s="297"/>
      <c r="J4" s="297"/>
      <c r="K4" s="297"/>
      <c r="L4" s="297"/>
      <c r="M4" s="297"/>
      <c r="N4" s="297"/>
      <c r="O4" s="297"/>
      <c r="P4" s="297"/>
    </row>
    <row r="5" spans="1:16" ht="15" customHeight="1">
      <c r="A5" s="296" t="str">
        <f>'справка № 1-КИС-БАЛАНС'!A5:C5</f>
        <v>Отчетен период 30/06/2014 г. </v>
      </c>
      <c r="B5" s="296"/>
      <c r="C5" s="296"/>
      <c r="D5" s="296"/>
      <c r="E5" s="296"/>
      <c r="F5" s="296"/>
      <c r="G5" s="296"/>
      <c r="H5" s="298" t="s">
        <v>3</v>
      </c>
      <c r="I5" s="298"/>
      <c r="J5" s="298"/>
      <c r="K5" s="298"/>
      <c r="L5" s="298"/>
      <c r="M5" s="298"/>
      <c r="N5" s="298"/>
      <c r="O5" s="298"/>
      <c r="P5" s="298"/>
    </row>
    <row r="6" spans="1:16" s="149" customFormat="1" ht="39" customHeight="1">
      <c r="A6" s="293" t="s">
        <v>149</v>
      </c>
      <c r="B6" s="293" t="s">
        <v>184</v>
      </c>
      <c r="C6" s="293"/>
      <c r="D6" s="293"/>
      <c r="E6" s="293"/>
      <c r="F6" s="293" t="s">
        <v>185</v>
      </c>
      <c r="G6" s="293"/>
      <c r="H6" s="293" t="s">
        <v>186</v>
      </c>
      <c r="I6" s="293" t="s">
        <v>187</v>
      </c>
      <c r="J6" s="293"/>
      <c r="K6" s="293"/>
      <c r="L6" s="293"/>
      <c r="M6" s="293" t="s">
        <v>185</v>
      </c>
      <c r="N6" s="293"/>
      <c r="O6" s="293" t="s">
        <v>188</v>
      </c>
      <c r="P6" s="293" t="s">
        <v>189</v>
      </c>
    </row>
    <row r="7" spans="1:16" s="149" customFormat="1" ht="75">
      <c r="A7" s="293"/>
      <c r="B7" s="174" t="s">
        <v>190</v>
      </c>
      <c r="C7" s="174" t="s">
        <v>191</v>
      </c>
      <c r="D7" s="174" t="s">
        <v>192</v>
      </c>
      <c r="E7" s="174" t="s">
        <v>193</v>
      </c>
      <c r="F7" s="174" t="s">
        <v>194</v>
      </c>
      <c r="G7" s="174" t="s">
        <v>195</v>
      </c>
      <c r="H7" s="293"/>
      <c r="I7" s="174" t="s">
        <v>190</v>
      </c>
      <c r="J7" s="174" t="s">
        <v>196</v>
      </c>
      <c r="K7" s="174" t="s">
        <v>197</v>
      </c>
      <c r="L7" s="174" t="s">
        <v>198</v>
      </c>
      <c r="M7" s="174" t="s">
        <v>194</v>
      </c>
      <c r="N7" s="174" t="s">
        <v>195</v>
      </c>
      <c r="O7" s="293"/>
      <c r="P7" s="293"/>
    </row>
    <row r="8" spans="1:16" s="149" customFormat="1" ht="15" customHeight="1">
      <c r="A8" s="175" t="s">
        <v>10</v>
      </c>
      <c r="B8" s="174">
        <v>1</v>
      </c>
      <c r="C8" s="174">
        <v>2</v>
      </c>
      <c r="D8" s="174">
        <v>3</v>
      </c>
      <c r="E8" s="174">
        <v>4</v>
      </c>
      <c r="F8" s="174">
        <v>5</v>
      </c>
      <c r="G8" s="174">
        <v>6</v>
      </c>
      <c r="H8" s="174">
        <v>7</v>
      </c>
      <c r="I8" s="174">
        <v>8</v>
      </c>
      <c r="J8" s="174">
        <v>9</v>
      </c>
      <c r="K8" s="174">
        <v>10</v>
      </c>
      <c r="L8" s="174">
        <v>11</v>
      </c>
      <c r="M8" s="174">
        <v>12</v>
      </c>
      <c r="N8" s="174">
        <v>13</v>
      </c>
      <c r="O8" s="174">
        <v>14</v>
      </c>
      <c r="P8" s="174">
        <v>15</v>
      </c>
    </row>
    <row r="9" spans="1:16" ht="15" customHeight="1">
      <c r="A9" s="176" t="s">
        <v>199</v>
      </c>
      <c r="B9" s="177"/>
      <c r="C9" s="177"/>
      <c r="D9" s="177"/>
      <c r="E9" s="177"/>
      <c r="F9" s="177"/>
      <c r="G9" s="177"/>
      <c r="H9" s="177"/>
      <c r="I9" s="177"/>
      <c r="J9" s="177"/>
      <c r="K9" s="177"/>
      <c r="L9" s="177"/>
      <c r="M9" s="177"/>
      <c r="N9" s="177"/>
      <c r="O9" s="177"/>
      <c r="P9" s="177"/>
    </row>
    <row r="10" spans="1:26" ht="15" customHeight="1">
      <c r="A10" s="178" t="s">
        <v>200</v>
      </c>
      <c r="B10" s="51"/>
      <c r="C10" s="179"/>
      <c r="D10" s="179"/>
      <c r="E10" s="179"/>
      <c r="F10" s="179"/>
      <c r="G10" s="179"/>
      <c r="H10" s="179"/>
      <c r="I10" s="179"/>
      <c r="J10" s="179"/>
      <c r="K10" s="179"/>
      <c r="L10" s="179"/>
      <c r="M10" s="179"/>
      <c r="N10" s="179"/>
      <c r="O10" s="179"/>
      <c r="P10" s="179"/>
      <c r="Q10" s="150"/>
      <c r="R10" s="150"/>
      <c r="S10" s="150"/>
      <c r="T10" s="150"/>
      <c r="U10" s="150"/>
      <c r="V10" s="150"/>
      <c r="W10" s="150"/>
      <c r="X10" s="150"/>
      <c r="Y10" s="150"/>
      <c r="Z10" s="150"/>
    </row>
    <row r="11" spans="1:26" ht="15" customHeight="1">
      <c r="A11" s="178" t="s">
        <v>201</v>
      </c>
      <c r="B11" s="51"/>
      <c r="C11" s="179"/>
      <c r="D11" s="179"/>
      <c r="E11" s="179"/>
      <c r="F11" s="179"/>
      <c r="G11" s="179"/>
      <c r="H11" s="179"/>
      <c r="I11" s="179"/>
      <c r="J11" s="179"/>
      <c r="K11" s="179"/>
      <c r="L11" s="179"/>
      <c r="M11" s="179"/>
      <c r="N11" s="179"/>
      <c r="O11" s="179"/>
      <c r="P11" s="179"/>
      <c r="Q11" s="150"/>
      <c r="R11" s="150"/>
      <c r="S11" s="150"/>
      <c r="T11" s="150"/>
      <c r="U11" s="150"/>
      <c r="V11" s="150"/>
      <c r="W11" s="150"/>
      <c r="X11" s="150"/>
      <c r="Y11" s="150"/>
      <c r="Z11" s="150"/>
    </row>
    <row r="12" spans="1:26" ht="15" customHeight="1">
      <c r="A12" s="180" t="s">
        <v>202</v>
      </c>
      <c r="B12" s="181"/>
      <c r="C12" s="182"/>
      <c r="D12" s="182"/>
      <c r="E12" s="179"/>
      <c r="F12" s="182"/>
      <c r="G12" s="182"/>
      <c r="H12" s="179"/>
      <c r="I12" s="182"/>
      <c r="J12" s="182"/>
      <c r="K12" s="182"/>
      <c r="L12" s="179"/>
      <c r="M12" s="182"/>
      <c r="N12" s="182"/>
      <c r="O12" s="179"/>
      <c r="P12" s="179"/>
      <c r="Q12" s="150"/>
      <c r="R12" s="150"/>
      <c r="S12" s="150"/>
      <c r="T12" s="150"/>
      <c r="U12" s="150"/>
      <c r="V12" s="150"/>
      <c r="W12" s="150"/>
      <c r="X12" s="150"/>
      <c r="Y12" s="150"/>
      <c r="Z12" s="150"/>
    </row>
    <row r="13" spans="1:26" ht="15" customHeight="1">
      <c r="A13" s="178" t="s">
        <v>203</v>
      </c>
      <c r="B13" s="181"/>
      <c r="C13" s="182"/>
      <c r="D13" s="182"/>
      <c r="E13" s="179"/>
      <c r="F13" s="182"/>
      <c r="G13" s="182"/>
      <c r="H13" s="179"/>
      <c r="I13" s="182"/>
      <c r="J13" s="182"/>
      <c r="K13" s="182"/>
      <c r="L13" s="179"/>
      <c r="M13" s="182"/>
      <c r="N13" s="182"/>
      <c r="O13" s="179"/>
      <c r="P13" s="179"/>
      <c r="Q13" s="150"/>
      <c r="R13" s="150"/>
      <c r="S13" s="150"/>
      <c r="T13" s="150"/>
      <c r="U13" s="150"/>
      <c r="V13" s="150"/>
      <c r="W13" s="150"/>
      <c r="X13" s="150"/>
      <c r="Y13" s="150"/>
      <c r="Z13" s="150"/>
    </row>
    <row r="14" spans="1:26" ht="15" customHeight="1">
      <c r="A14" s="178" t="s">
        <v>47</v>
      </c>
      <c r="B14" s="182"/>
      <c r="C14" s="182"/>
      <c r="D14" s="182"/>
      <c r="E14" s="179"/>
      <c r="F14" s="182"/>
      <c r="G14" s="182"/>
      <c r="H14" s="179"/>
      <c r="I14" s="182"/>
      <c r="J14" s="182"/>
      <c r="K14" s="182"/>
      <c r="L14" s="179"/>
      <c r="M14" s="182"/>
      <c r="N14" s="182"/>
      <c r="O14" s="179"/>
      <c r="P14" s="179"/>
      <c r="Q14" s="150"/>
      <c r="R14" s="150"/>
      <c r="S14" s="150"/>
      <c r="T14" s="150"/>
      <c r="U14" s="150"/>
      <c r="V14" s="150"/>
      <c r="W14" s="150"/>
      <c r="X14" s="150"/>
      <c r="Y14" s="150"/>
      <c r="Z14" s="150"/>
    </row>
    <row r="15" spans="1:26" ht="15" customHeight="1">
      <c r="A15" s="178" t="s">
        <v>204</v>
      </c>
      <c r="B15" s="182"/>
      <c r="C15" s="182"/>
      <c r="D15" s="182"/>
      <c r="E15" s="179"/>
      <c r="F15" s="182"/>
      <c r="G15" s="182"/>
      <c r="H15" s="179"/>
      <c r="I15" s="182"/>
      <c r="J15" s="182"/>
      <c r="K15" s="182"/>
      <c r="L15" s="179"/>
      <c r="M15" s="182"/>
      <c r="N15" s="182"/>
      <c r="O15" s="179"/>
      <c r="P15" s="179"/>
      <c r="Q15" s="150"/>
      <c r="R15" s="150"/>
      <c r="S15" s="150"/>
      <c r="T15" s="150"/>
      <c r="U15" s="150"/>
      <c r="V15" s="150"/>
      <c r="W15" s="150"/>
      <c r="X15" s="150"/>
      <c r="Y15" s="150"/>
      <c r="Z15" s="150"/>
    </row>
    <row r="16" spans="1:26" ht="15" customHeight="1">
      <c r="A16" s="183" t="s">
        <v>205</v>
      </c>
      <c r="B16" s="184"/>
      <c r="C16" s="184"/>
      <c r="D16" s="184"/>
      <c r="E16" s="177"/>
      <c r="F16" s="184"/>
      <c r="G16" s="184"/>
      <c r="H16" s="177"/>
      <c r="I16" s="184"/>
      <c r="J16" s="184"/>
      <c r="K16" s="184"/>
      <c r="L16" s="177"/>
      <c r="M16" s="184"/>
      <c r="N16" s="184"/>
      <c r="O16" s="177"/>
      <c r="P16" s="177"/>
      <c r="Q16" s="150"/>
      <c r="R16" s="150"/>
      <c r="S16" s="150"/>
      <c r="T16" s="150"/>
      <c r="U16" s="150"/>
      <c r="V16" s="150"/>
      <c r="W16" s="150"/>
      <c r="X16" s="150"/>
      <c r="Y16" s="150"/>
      <c r="Z16" s="150"/>
    </row>
    <row r="17" spans="1:26" ht="15" customHeight="1">
      <c r="A17" s="292"/>
      <c r="B17" s="292"/>
      <c r="C17" s="292"/>
      <c r="D17" s="292"/>
      <c r="E17" s="292"/>
      <c r="F17" s="292"/>
      <c r="G17" s="292"/>
      <c r="H17" s="292"/>
      <c r="I17" s="292"/>
      <c r="J17" s="292"/>
      <c r="K17" s="292"/>
      <c r="L17" s="292"/>
      <c r="M17" s="292"/>
      <c r="N17" s="292"/>
      <c r="O17" s="292"/>
      <c r="P17" s="292"/>
      <c r="Q17" s="150"/>
      <c r="R17" s="150"/>
      <c r="S17" s="150"/>
      <c r="T17" s="150"/>
      <c r="U17" s="150"/>
      <c r="V17" s="150"/>
      <c r="W17" s="150"/>
      <c r="X17" s="150"/>
      <c r="Y17" s="150"/>
      <c r="Z17" s="150"/>
    </row>
    <row r="18" spans="1:26" ht="15" customHeight="1">
      <c r="A18" s="151" t="str">
        <f>'справка № 1-КИС-БАЛАНС'!A47</f>
        <v>Дата  21/07/2014 г. </v>
      </c>
      <c r="B18" s="291" t="s">
        <v>359</v>
      </c>
      <c r="C18" s="291"/>
      <c r="D18" s="291"/>
      <c r="E18" s="291"/>
      <c r="F18" s="291"/>
      <c r="G18" s="291"/>
      <c r="H18" s="291"/>
      <c r="I18" s="279" t="s">
        <v>73</v>
      </c>
      <c r="J18" s="279"/>
      <c r="K18" s="279"/>
      <c r="L18" s="279"/>
      <c r="M18" s="279"/>
      <c r="N18" s="279"/>
      <c r="O18" s="279"/>
      <c r="P18" s="279"/>
      <c r="Q18" s="152"/>
      <c r="R18" s="152"/>
      <c r="S18" s="152"/>
      <c r="T18" s="152"/>
      <c r="U18" s="152"/>
      <c r="V18" s="152"/>
      <c r="W18" s="150"/>
      <c r="X18" s="150"/>
      <c r="Y18" s="150"/>
      <c r="Z18" s="150"/>
    </row>
    <row r="19" spans="1:26" ht="15" customHeight="1">
      <c r="A19" s="153"/>
      <c r="B19" s="299" t="s">
        <v>383</v>
      </c>
      <c r="C19" s="299"/>
      <c r="D19" s="299"/>
      <c r="E19" s="299"/>
      <c r="F19" s="299"/>
      <c r="G19" s="299"/>
      <c r="H19" s="299"/>
      <c r="I19" s="299" t="s">
        <v>380</v>
      </c>
      <c r="J19" s="299"/>
      <c r="K19" s="299"/>
      <c r="L19" s="299"/>
      <c r="M19" s="299"/>
      <c r="N19" s="299"/>
      <c r="O19" s="299"/>
      <c r="P19" s="299"/>
      <c r="Q19" s="152"/>
      <c r="R19" s="152"/>
      <c r="S19" s="152"/>
      <c r="T19" s="152"/>
      <c r="U19" s="152"/>
      <c r="V19" s="152"/>
      <c r="W19" s="150"/>
      <c r="X19" s="150"/>
      <c r="Y19" s="150"/>
      <c r="Z19" s="150"/>
    </row>
    <row r="20" spans="1:26" s="158" customFormat="1" ht="15" customHeight="1">
      <c r="A20" s="154"/>
      <c r="B20" s="155"/>
      <c r="C20" s="155"/>
      <c r="D20" s="155"/>
      <c r="E20" s="155"/>
      <c r="F20" s="155"/>
      <c r="G20" s="155"/>
      <c r="H20" s="155"/>
      <c r="I20" s="155"/>
      <c r="J20" s="155"/>
      <c r="K20" s="155"/>
      <c r="L20" s="155"/>
      <c r="M20" s="155"/>
      <c r="N20" s="155"/>
      <c r="O20" s="155"/>
      <c r="P20" s="155"/>
      <c r="Q20" s="156"/>
      <c r="R20" s="156"/>
      <c r="S20" s="156"/>
      <c r="T20" s="156"/>
      <c r="U20" s="156"/>
      <c r="V20" s="156"/>
      <c r="W20" s="157"/>
      <c r="X20" s="157"/>
      <c r="Y20" s="157"/>
      <c r="Z20" s="157"/>
    </row>
    <row r="21" spans="1:26" s="158" customFormat="1" ht="15" customHeight="1">
      <c r="A21" s="154"/>
      <c r="B21" s="155"/>
      <c r="C21" s="155"/>
      <c r="D21" s="155"/>
      <c r="E21" s="155"/>
      <c r="F21" s="155"/>
      <c r="G21" s="155"/>
      <c r="H21" s="155"/>
      <c r="I21" s="159"/>
      <c r="J21" s="159"/>
      <c r="K21" s="155"/>
      <c r="L21" s="155"/>
      <c r="M21" s="155"/>
      <c r="N21" s="155"/>
      <c r="O21" s="155"/>
      <c r="P21" s="155"/>
      <c r="Q21" s="156"/>
      <c r="R21" s="156"/>
      <c r="S21" s="156"/>
      <c r="T21" s="156"/>
      <c r="U21" s="156"/>
      <c r="V21" s="156"/>
      <c r="W21" s="157"/>
      <c r="X21" s="157"/>
      <c r="Y21" s="157"/>
      <c r="Z21" s="157"/>
    </row>
    <row r="22" spans="1:26" s="158" customFormat="1" ht="15">
      <c r="A22" s="154"/>
      <c r="B22" s="155"/>
      <c r="C22" s="155"/>
      <c r="D22" s="155"/>
      <c r="E22" s="155"/>
      <c r="F22" s="155"/>
      <c r="G22" s="155"/>
      <c r="H22" s="155"/>
      <c r="I22" s="155"/>
      <c r="J22" s="155"/>
      <c r="K22" s="155"/>
      <c r="L22" s="155"/>
      <c r="M22" s="155"/>
      <c r="N22" s="155"/>
      <c r="O22" s="155"/>
      <c r="P22" s="155"/>
      <c r="Q22" s="156"/>
      <c r="R22" s="156"/>
      <c r="S22" s="156"/>
      <c r="T22" s="156"/>
      <c r="U22" s="156"/>
      <c r="V22" s="156"/>
      <c r="W22" s="157"/>
      <c r="X22" s="157"/>
      <c r="Y22" s="157"/>
      <c r="Z22" s="157"/>
    </row>
    <row r="23" spans="1:26" s="158" customFormat="1" ht="15" customHeight="1">
      <c r="A23" s="154"/>
      <c r="B23" s="155"/>
      <c r="C23" s="160"/>
      <c r="D23" s="155"/>
      <c r="E23" s="155"/>
      <c r="F23" s="155"/>
      <c r="G23" s="155"/>
      <c r="H23" s="155"/>
      <c r="I23" s="155"/>
      <c r="J23" s="155"/>
      <c r="K23" s="155"/>
      <c r="L23" s="155"/>
      <c r="M23" s="155"/>
      <c r="N23" s="155"/>
      <c r="O23" s="155"/>
      <c r="P23" s="155"/>
      <c r="Q23" s="156"/>
      <c r="R23" s="156"/>
      <c r="S23" s="156"/>
      <c r="T23" s="156"/>
      <c r="U23" s="156"/>
      <c r="V23" s="156"/>
      <c r="W23" s="157"/>
      <c r="X23" s="157"/>
      <c r="Y23" s="157"/>
      <c r="Z23" s="157"/>
    </row>
    <row r="24" spans="1:26" s="158" customFormat="1" ht="15" customHeight="1">
      <c r="A24" s="154"/>
      <c r="B24" s="155"/>
      <c r="C24" s="155"/>
      <c r="D24" s="155"/>
      <c r="E24" s="155"/>
      <c r="F24" s="155"/>
      <c r="G24" s="155"/>
      <c r="H24" s="155"/>
      <c r="I24" s="155"/>
      <c r="J24" s="155"/>
      <c r="K24" s="155"/>
      <c r="L24" s="155"/>
      <c r="M24" s="155"/>
      <c r="N24" s="155"/>
      <c r="O24" s="155"/>
      <c r="P24" s="155"/>
      <c r="Q24" s="156"/>
      <c r="R24" s="156"/>
      <c r="S24" s="156"/>
      <c r="T24" s="156"/>
      <c r="U24" s="156"/>
      <c r="V24" s="156"/>
      <c r="W24" s="157"/>
      <c r="X24" s="157"/>
      <c r="Y24" s="157"/>
      <c r="Z24" s="157"/>
    </row>
    <row r="25" spans="1:26" s="158" customFormat="1" ht="15">
      <c r="A25" s="154"/>
      <c r="B25" s="161"/>
      <c r="C25" s="161"/>
      <c r="D25" s="161"/>
      <c r="E25" s="155"/>
      <c r="F25" s="161"/>
      <c r="G25" s="161"/>
      <c r="H25" s="155"/>
      <c r="I25" s="161"/>
      <c r="J25" s="161"/>
      <c r="K25" s="161"/>
      <c r="L25" s="155"/>
      <c r="M25" s="161"/>
      <c r="N25" s="161"/>
      <c r="O25" s="155"/>
      <c r="P25" s="155"/>
      <c r="Q25" s="156"/>
      <c r="R25" s="156"/>
      <c r="S25" s="156"/>
      <c r="T25" s="156"/>
      <c r="U25" s="156"/>
      <c r="V25" s="156"/>
      <c r="W25" s="157"/>
      <c r="X25" s="157"/>
      <c r="Y25" s="157"/>
      <c r="Z25" s="157"/>
    </row>
    <row r="26" spans="1:26" s="158" customFormat="1" ht="15">
      <c r="A26" s="154"/>
      <c r="B26" s="161"/>
      <c r="C26" s="161"/>
      <c r="D26" s="161"/>
      <c r="E26" s="155"/>
      <c r="F26" s="161"/>
      <c r="G26" s="161"/>
      <c r="H26" s="155"/>
      <c r="I26" s="161"/>
      <c r="J26" s="161"/>
      <c r="K26" s="161"/>
      <c r="L26" s="155"/>
      <c r="M26" s="161"/>
      <c r="N26" s="161"/>
      <c r="O26" s="155"/>
      <c r="P26" s="155"/>
      <c r="Q26" s="156"/>
      <c r="R26" s="156"/>
      <c r="S26" s="156"/>
      <c r="T26" s="156"/>
      <c r="U26" s="156"/>
      <c r="V26" s="156"/>
      <c r="W26" s="157"/>
      <c r="X26" s="157"/>
      <c r="Y26" s="157"/>
      <c r="Z26" s="157"/>
    </row>
    <row r="27" spans="1:26" s="158" customFormat="1" ht="15">
      <c r="A27" s="160"/>
      <c r="B27" s="161"/>
      <c r="C27" s="161"/>
      <c r="D27" s="161"/>
      <c r="E27" s="155"/>
      <c r="F27" s="161"/>
      <c r="G27" s="161"/>
      <c r="H27" s="155"/>
      <c r="I27" s="161"/>
      <c r="J27" s="161"/>
      <c r="K27" s="161"/>
      <c r="L27" s="155"/>
      <c r="M27" s="161"/>
      <c r="N27" s="161"/>
      <c r="O27" s="155"/>
      <c r="P27" s="155"/>
      <c r="Q27" s="156"/>
      <c r="R27" s="156"/>
      <c r="S27" s="156"/>
      <c r="T27" s="156"/>
      <c r="U27" s="156"/>
      <c r="V27" s="156"/>
      <c r="W27" s="157"/>
      <c r="X27" s="157"/>
      <c r="Y27" s="157"/>
      <c r="Z27" s="157"/>
    </row>
    <row r="28" spans="1:26" s="158" customFormat="1" ht="15">
      <c r="A28" s="160"/>
      <c r="B28" s="161"/>
      <c r="C28" s="161"/>
      <c r="D28" s="161"/>
      <c r="E28" s="155"/>
      <c r="F28" s="161"/>
      <c r="G28" s="161"/>
      <c r="H28" s="155"/>
      <c r="I28" s="161"/>
      <c r="J28" s="161"/>
      <c r="K28" s="161"/>
      <c r="L28" s="155"/>
      <c r="M28" s="161"/>
      <c r="N28" s="161"/>
      <c r="O28" s="155"/>
      <c r="P28" s="155"/>
      <c r="Q28" s="156"/>
      <c r="R28" s="156"/>
      <c r="S28" s="156"/>
      <c r="T28" s="156"/>
      <c r="U28" s="156"/>
      <c r="V28" s="156"/>
      <c r="W28" s="157"/>
      <c r="X28" s="157"/>
      <c r="Y28" s="157"/>
      <c r="Z28" s="157"/>
    </row>
    <row r="29" spans="1:26" s="158" customFormat="1" ht="15">
      <c r="A29" s="154"/>
      <c r="B29" s="161"/>
      <c r="C29" s="161"/>
      <c r="D29" s="161"/>
      <c r="E29" s="155"/>
      <c r="F29" s="161"/>
      <c r="G29" s="161"/>
      <c r="H29" s="155"/>
      <c r="I29" s="161"/>
      <c r="J29" s="161"/>
      <c r="K29" s="161"/>
      <c r="L29" s="155"/>
      <c r="M29" s="161"/>
      <c r="N29" s="161"/>
      <c r="O29" s="155"/>
      <c r="P29" s="155"/>
      <c r="Q29" s="156"/>
      <c r="R29" s="156"/>
      <c r="S29" s="156"/>
      <c r="T29" s="156"/>
      <c r="U29" s="156"/>
      <c r="V29" s="156"/>
      <c r="W29" s="157"/>
      <c r="X29" s="157"/>
      <c r="Y29" s="157"/>
      <c r="Z29" s="157"/>
    </row>
    <row r="30" spans="1:26" s="158" customFormat="1" ht="15" customHeight="1">
      <c r="A30" s="162"/>
      <c r="B30" s="161"/>
      <c r="C30" s="161"/>
      <c r="D30" s="161"/>
      <c r="E30" s="155"/>
      <c r="F30" s="161"/>
      <c r="G30" s="161"/>
      <c r="H30" s="155"/>
      <c r="I30" s="161"/>
      <c r="J30" s="161"/>
      <c r="K30" s="161"/>
      <c r="L30" s="155"/>
      <c r="M30" s="161"/>
      <c r="N30" s="161"/>
      <c r="O30" s="155"/>
      <c r="P30" s="155"/>
      <c r="Q30" s="156"/>
      <c r="R30" s="156"/>
      <c r="S30" s="156"/>
      <c r="T30" s="156"/>
      <c r="U30" s="156"/>
      <c r="V30" s="156"/>
      <c r="W30" s="157"/>
      <c r="X30" s="157"/>
      <c r="Y30" s="157"/>
      <c r="Z30" s="157"/>
    </row>
    <row r="31" spans="1:26" s="158" customFormat="1" ht="15">
      <c r="A31" s="160"/>
      <c r="B31" s="161"/>
      <c r="C31" s="161"/>
      <c r="D31" s="161"/>
      <c r="E31" s="155"/>
      <c r="F31" s="161"/>
      <c r="G31" s="161"/>
      <c r="H31" s="155"/>
      <c r="I31" s="161"/>
      <c r="J31" s="161"/>
      <c r="K31" s="161"/>
      <c r="L31" s="155"/>
      <c r="M31" s="161"/>
      <c r="N31" s="161"/>
      <c r="O31" s="155"/>
      <c r="P31" s="155"/>
      <c r="Q31" s="156"/>
      <c r="R31" s="156"/>
      <c r="S31" s="156"/>
      <c r="T31" s="156"/>
      <c r="U31" s="156"/>
      <c r="V31" s="156"/>
      <c r="W31" s="157"/>
      <c r="X31" s="157"/>
      <c r="Y31" s="157"/>
      <c r="Z31" s="157"/>
    </row>
    <row r="32" spans="1:26" ht="15">
      <c r="A32" s="163"/>
      <c r="B32" s="164"/>
      <c r="C32" s="164"/>
      <c r="D32" s="164"/>
      <c r="E32" s="164"/>
      <c r="F32" s="164"/>
      <c r="G32" s="164"/>
      <c r="H32" s="164"/>
      <c r="I32" s="164"/>
      <c r="J32" s="164"/>
      <c r="K32" s="164"/>
      <c r="L32" s="164"/>
      <c r="M32" s="164"/>
      <c r="N32" s="164"/>
      <c r="O32" s="164"/>
      <c r="P32" s="164"/>
      <c r="Q32" s="152"/>
      <c r="R32" s="152"/>
      <c r="S32" s="152"/>
      <c r="T32" s="152"/>
      <c r="U32" s="152"/>
      <c r="V32" s="152"/>
      <c r="W32" s="150"/>
      <c r="X32" s="150"/>
      <c r="Y32" s="150"/>
      <c r="Z32" s="150"/>
    </row>
    <row r="33" spans="1:22" ht="15">
      <c r="A33" s="165"/>
      <c r="B33" s="166"/>
      <c r="C33" s="166"/>
      <c r="D33" s="166"/>
      <c r="E33" s="161"/>
      <c r="F33" s="161"/>
      <c r="G33" s="161"/>
      <c r="H33" s="161"/>
      <c r="I33" s="161"/>
      <c r="J33" s="161"/>
      <c r="K33" s="161"/>
      <c r="L33" s="161"/>
      <c r="M33" s="161"/>
      <c r="N33" s="161"/>
      <c r="O33" s="161"/>
      <c r="P33" s="161"/>
      <c r="Q33" s="167"/>
      <c r="R33" s="167"/>
      <c r="S33" s="167"/>
      <c r="T33" s="167"/>
      <c r="U33" s="167"/>
      <c r="V33" s="167"/>
    </row>
    <row r="34" spans="14:16" ht="15">
      <c r="N34" s="168"/>
      <c r="O34" s="168"/>
      <c r="P34" s="168"/>
    </row>
    <row r="35" spans="1:16" ht="15">
      <c r="A35" s="169"/>
      <c r="B35" s="170"/>
      <c r="C35" s="170"/>
      <c r="D35" s="170"/>
      <c r="E35" s="169"/>
      <c r="F35" s="169"/>
      <c r="G35" s="169"/>
      <c r="H35" s="169"/>
      <c r="I35" s="169"/>
      <c r="J35" s="169"/>
      <c r="K35" s="169"/>
      <c r="L35" s="169"/>
      <c r="M35" s="169"/>
      <c r="N35" s="169"/>
      <c r="O35" s="169"/>
      <c r="P35" s="169"/>
    </row>
    <row r="36" spans="1:16" ht="15">
      <c r="A36" s="171"/>
      <c r="B36" s="170"/>
      <c r="C36" s="170"/>
      <c r="D36" s="170"/>
      <c r="E36" s="169"/>
      <c r="F36" s="169"/>
      <c r="G36" s="169"/>
      <c r="H36" s="169"/>
      <c r="I36" s="169"/>
      <c r="J36" s="169"/>
      <c r="K36" s="169"/>
      <c r="L36" s="169"/>
      <c r="M36" s="169"/>
      <c r="N36" s="169"/>
      <c r="O36" s="169"/>
      <c r="P36" s="169"/>
    </row>
    <row r="37" spans="1:16" ht="15">
      <c r="A37" s="172"/>
      <c r="B37" s="170"/>
      <c r="C37" s="170"/>
      <c r="D37" s="170"/>
      <c r="E37" s="169"/>
      <c r="F37" s="169"/>
      <c r="G37" s="169"/>
      <c r="H37" s="169"/>
      <c r="I37" s="169"/>
      <c r="J37" s="169"/>
      <c r="K37" s="169"/>
      <c r="L37" s="169"/>
      <c r="M37" s="169"/>
      <c r="N37" s="169"/>
      <c r="O37" s="169"/>
      <c r="P37" s="169"/>
    </row>
    <row r="38" spans="1:16" ht="15">
      <c r="A38" s="169"/>
      <c r="B38" s="170"/>
      <c r="C38" s="170"/>
      <c r="D38" s="170"/>
      <c r="E38" s="169"/>
      <c r="F38" s="169"/>
      <c r="G38" s="169"/>
      <c r="H38" s="169"/>
      <c r="I38" s="169"/>
      <c r="J38" s="169"/>
      <c r="K38" s="169"/>
      <c r="L38" s="169"/>
      <c r="M38" s="169"/>
      <c r="N38" s="169"/>
      <c r="O38" s="169"/>
      <c r="P38" s="169"/>
    </row>
    <row r="39" spans="1:16" ht="15">
      <c r="A39" s="169"/>
      <c r="B39" s="170"/>
      <c r="C39" s="170"/>
      <c r="D39" s="170"/>
      <c r="E39" s="169"/>
      <c r="F39" s="169"/>
      <c r="G39" s="169"/>
      <c r="H39" s="169"/>
      <c r="I39" s="169"/>
      <c r="J39" s="169"/>
      <c r="K39" s="169"/>
      <c r="L39" s="169"/>
      <c r="M39" s="169"/>
      <c r="N39" s="169"/>
      <c r="O39" s="169"/>
      <c r="P39" s="169"/>
    </row>
    <row r="40" spans="1:16" ht="15">
      <c r="A40" s="169"/>
      <c r="B40" s="170"/>
      <c r="C40" s="170"/>
      <c r="D40" s="170"/>
      <c r="E40" s="169"/>
      <c r="F40" s="169"/>
      <c r="G40" s="169"/>
      <c r="H40" s="169"/>
      <c r="I40" s="169"/>
      <c r="J40" s="169"/>
      <c r="K40" s="169"/>
      <c r="L40" s="169"/>
      <c r="M40" s="169"/>
      <c r="N40" s="169"/>
      <c r="O40" s="169"/>
      <c r="P40" s="169"/>
    </row>
    <row r="41" spans="2:4" ht="15">
      <c r="B41" s="173"/>
      <c r="C41" s="173"/>
      <c r="D41" s="173"/>
    </row>
    <row r="42" spans="2:4" ht="15">
      <c r="B42" s="173"/>
      <c r="C42" s="173"/>
      <c r="D42" s="173"/>
    </row>
    <row r="43" spans="2:4" ht="15">
      <c r="B43" s="173"/>
      <c r="C43" s="173"/>
      <c r="D43" s="173"/>
    </row>
    <row r="44" spans="2:4" ht="15">
      <c r="B44" s="173"/>
      <c r="C44" s="173"/>
      <c r="D44" s="173"/>
    </row>
    <row r="45" spans="2:4" ht="15">
      <c r="B45" s="173"/>
      <c r="C45" s="173"/>
      <c r="D45" s="173"/>
    </row>
    <row r="46" spans="2:4" ht="15">
      <c r="B46" s="173"/>
      <c r="C46" s="173"/>
      <c r="D46" s="173"/>
    </row>
    <row r="47" spans="2:4" ht="15">
      <c r="B47" s="173"/>
      <c r="C47" s="173"/>
      <c r="D47" s="173"/>
    </row>
    <row r="48" spans="2:4" ht="15">
      <c r="B48" s="173"/>
      <c r="C48" s="173"/>
      <c r="D48" s="173"/>
    </row>
    <row r="49" spans="2:4" ht="15">
      <c r="B49" s="173"/>
      <c r="C49" s="173"/>
      <c r="D49" s="173"/>
    </row>
    <row r="50" spans="2:4" ht="15">
      <c r="B50" s="173"/>
      <c r="C50" s="173"/>
      <c r="D50" s="173"/>
    </row>
    <row r="51" spans="2:4" ht="15">
      <c r="B51" s="173"/>
      <c r="C51" s="173"/>
      <c r="D51" s="173"/>
    </row>
    <row r="52" spans="2:4" ht="15">
      <c r="B52" s="173"/>
      <c r="C52" s="173"/>
      <c r="D52" s="173"/>
    </row>
    <row r="53" spans="2:4" ht="15">
      <c r="B53" s="173"/>
      <c r="C53" s="173"/>
      <c r="D53" s="173"/>
    </row>
    <row r="54" spans="2:4" ht="15">
      <c r="B54" s="173"/>
      <c r="C54" s="173"/>
      <c r="D54" s="173"/>
    </row>
    <row r="55" spans="2:4" ht="15">
      <c r="B55" s="173"/>
      <c r="C55" s="173"/>
      <c r="D55" s="173"/>
    </row>
    <row r="56" spans="2:4" ht="15">
      <c r="B56" s="173"/>
      <c r="C56" s="173"/>
      <c r="D56" s="173"/>
    </row>
    <row r="57" spans="2:4" ht="15">
      <c r="B57" s="173"/>
      <c r="C57" s="173"/>
      <c r="D57" s="173"/>
    </row>
    <row r="58" spans="3:4" ht="15">
      <c r="C58" s="173"/>
      <c r="D58" s="173"/>
    </row>
    <row r="59" spans="3:4" ht="15">
      <c r="C59" s="173"/>
      <c r="D59" s="173"/>
    </row>
    <row r="60" spans="3:4" ht="15">
      <c r="C60" s="173"/>
      <c r="D60" s="173"/>
    </row>
    <row r="61" spans="3:4" ht="15">
      <c r="C61" s="173"/>
      <c r="D61" s="173"/>
    </row>
    <row r="62" spans="3:4" ht="15">
      <c r="C62" s="173"/>
      <c r="D62" s="173"/>
    </row>
    <row r="63" spans="3:4" ht="15">
      <c r="C63" s="173"/>
      <c r="D63" s="173"/>
    </row>
    <row r="64" spans="3:4" ht="15">
      <c r="C64" s="173"/>
      <c r="D64" s="173"/>
    </row>
    <row r="65" spans="3:4" ht="15">
      <c r="C65" s="173"/>
      <c r="D65" s="173"/>
    </row>
    <row r="66" spans="3:4" ht="15">
      <c r="C66" s="173"/>
      <c r="D66" s="173"/>
    </row>
    <row r="67" spans="3:4" ht="15">
      <c r="C67" s="173"/>
      <c r="D67" s="173"/>
    </row>
    <row r="68" spans="3:4" ht="15">
      <c r="C68" s="173"/>
      <c r="D68" s="173"/>
    </row>
    <row r="69" spans="3:4" ht="15">
      <c r="C69" s="173"/>
      <c r="D69" s="173"/>
    </row>
    <row r="70" spans="3:4" ht="15">
      <c r="C70" s="173"/>
      <c r="D70" s="173"/>
    </row>
    <row r="71" spans="3:4" ht="15">
      <c r="C71" s="173"/>
      <c r="D71" s="173"/>
    </row>
    <row r="72" spans="3:4" ht="15">
      <c r="C72" s="173"/>
      <c r="D72" s="173"/>
    </row>
    <row r="73" spans="3:4" ht="15">
      <c r="C73" s="173"/>
      <c r="D73" s="173"/>
    </row>
    <row r="74" spans="3:4" ht="15">
      <c r="C74" s="173"/>
      <c r="D74" s="173"/>
    </row>
    <row r="75" spans="3:4" ht="15">
      <c r="C75" s="173"/>
      <c r="D75" s="173"/>
    </row>
    <row r="76" spans="3:4" ht="15">
      <c r="C76" s="173"/>
      <c r="D76" s="173"/>
    </row>
    <row r="77" spans="3:4" ht="15">
      <c r="C77" s="173"/>
      <c r="D77" s="173"/>
    </row>
    <row r="78" spans="3:4" ht="15">
      <c r="C78" s="173"/>
      <c r="D78" s="173"/>
    </row>
    <row r="79" spans="3:4" ht="15">
      <c r="C79" s="173"/>
      <c r="D79" s="173"/>
    </row>
    <row r="80" spans="3:4" ht="15">
      <c r="C80" s="173"/>
      <c r="D80" s="173"/>
    </row>
    <row r="81" spans="3:4" ht="15">
      <c r="C81" s="173"/>
      <c r="D81" s="173"/>
    </row>
    <row r="82" spans="3:4" ht="15">
      <c r="C82" s="173"/>
      <c r="D82" s="173"/>
    </row>
    <row r="83" spans="3:4" ht="15">
      <c r="C83" s="173"/>
      <c r="D83" s="173"/>
    </row>
    <row r="84" spans="3:4" ht="15">
      <c r="C84" s="173"/>
      <c r="D84" s="173"/>
    </row>
    <row r="85" spans="3:4" ht="15">
      <c r="C85" s="173"/>
      <c r="D85" s="173"/>
    </row>
    <row r="86" spans="3:4" ht="15">
      <c r="C86" s="173"/>
      <c r="D86" s="173"/>
    </row>
    <row r="87" spans="3:4" ht="15">
      <c r="C87" s="173"/>
      <c r="D87" s="173"/>
    </row>
    <row r="88" spans="3:4" ht="15">
      <c r="C88" s="173"/>
      <c r="D88" s="173"/>
    </row>
    <row r="89" spans="3:4" ht="15">
      <c r="C89" s="173"/>
      <c r="D89" s="173"/>
    </row>
    <row r="90" spans="3:4" ht="15">
      <c r="C90" s="173"/>
      <c r="D90" s="173"/>
    </row>
    <row r="91" spans="3:4" ht="15">
      <c r="C91" s="173"/>
      <c r="D91" s="173"/>
    </row>
    <row r="92" spans="3:4" ht="15">
      <c r="C92" s="173"/>
      <c r="D92" s="173"/>
    </row>
    <row r="93" spans="3:4" ht="15">
      <c r="C93" s="173"/>
      <c r="D93" s="173"/>
    </row>
    <row r="94" spans="3:4" ht="15">
      <c r="C94" s="173"/>
      <c r="D94" s="173"/>
    </row>
    <row r="95" spans="3:4" ht="15">
      <c r="C95" s="173"/>
      <c r="D95" s="173"/>
    </row>
    <row r="96" spans="3:4" ht="15">
      <c r="C96" s="173"/>
      <c r="D96" s="173"/>
    </row>
    <row r="97" spans="3:4" ht="15">
      <c r="C97" s="173"/>
      <c r="D97" s="173"/>
    </row>
    <row r="98" spans="3:4" ht="15">
      <c r="C98" s="173"/>
      <c r="D98" s="173"/>
    </row>
    <row r="99" spans="3:4" ht="15">
      <c r="C99" s="173"/>
      <c r="D99" s="173"/>
    </row>
    <row r="100" spans="3:4" ht="15">
      <c r="C100" s="173"/>
      <c r="D100" s="173"/>
    </row>
    <row r="101" spans="3:4" ht="15">
      <c r="C101" s="173"/>
      <c r="D101" s="173"/>
    </row>
    <row r="102" spans="3:4" ht="15">
      <c r="C102" s="173"/>
      <c r="D102" s="173"/>
    </row>
    <row r="103" spans="3:4" ht="15">
      <c r="C103" s="173"/>
      <c r="D103" s="173"/>
    </row>
    <row r="104" spans="3:4" ht="15">
      <c r="C104" s="173"/>
      <c r="D104" s="173"/>
    </row>
    <row r="105" spans="3:4" ht="15">
      <c r="C105" s="173"/>
      <c r="D105" s="173"/>
    </row>
    <row r="106" spans="3:4" ht="15">
      <c r="C106" s="173"/>
      <c r="D106" s="173"/>
    </row>
    <row r="107" spans="3:4" ht="15">
      <c r="C107" s="173"/>
      <c r="D107" s="173"/>
    </row>
    <row r="108" spans="3:4" ht="15">
      <c r="C108" s="173"/>
      <c r="D108" s="173"/>
    </row>
    <row r="109" spans="3:4" ht="15">
      <c r="C109" s="173"/>
      <c r="D109" s="173"/>
    </row>
    <row r="110" spans="3:4" ht="15">
      <c r="C110" s="173"/>
      <c r="D110" s="173"/>
    </row>
    <row r="111" spans="3:4" ht="15">
      <c r="C111" s="173"/>
      <c r="D111" s="173"/>
    </row>
    <row r="112" spans="3:4" ht="15">
      <c r="C112" s="173"/>
      <c r="D112" s="173"/>
    </row>
    <row r="113" spans="3:4" ht="15">
      <c r="C113" s="173"/>
      <c r="D113" s="173"/>
    </row>
    <row r="114" spans="3:4" ht="15">
      <c r="C114" s="173"/>
      <c r="D114" s="173"/>
    </row>
    <row r="115" spans="3:4" ht="15">
      <c r="C115" s="173"/>
      <c r="D115" s="173"/>
    </row>
    <row r="116" spans="3:4" ht="15">
      <c r="C116" s="173"/>
      <c r="D116" s="173"/>
    </row>
    <row r="117" spans="3:4" ht="15">
      <c r="C117" s="173"/>
      <c r="D117" s="173"/>
    </row>
    <row r="118" spans="3:4" ht="15">
      <c r="C118" s="173"/>
      <c r="D118" s="173"/>
    </row>
    <row r="119" spans="3:4" ht="15">
      <c r="C119" s="173"/>
      <c r="D119" s="173"/>
    </row>
    <row r="120" spans="3:4" ht="15">
      <c r="C120" s="173"/>
      <c r="D120" s="173"/>
    </row>
    <row r="121" spans="3:4" ht="15">
      <c r="C121" s="173"/>
      <c r="D121" s="173"/>
    </row>
    <row r="122" spans="3:4" ht="15">
      <c r="C122" s="173"/>
      <c r="D122" s="173"/>
    </row>
    <row r="123" spans="3:4" ht="15">
      <c r="C123" s="173"/>
      <c r="D123" s="173"/>
    </row>
    <row r="124" spans="3:4" ht="15">
      <c r="C124" s="173"/>
      <c r="D124" s="173"/>
    </row>
    <row r="125" spans="3:4" ht="15">
      <c r="C125" s="173"/>
      <c r="D125" s="173"/>
    </row>
    <row r="126" spans="3:4" ht="15">
      <c r="C126" s="173"/>
      <c r="D126" s="173"/>
    </row>
    <row r="127" spans="3:4" ht="15">
      <c r="C127" s="173"/>
      <c r="D127" s="173"/>
    </row>
    <row r="128" spans="3:4" ht="15">
      <c r="C128" s="173"/>
      <c r="D128" s="173"/>
    </row>
    <row r="129" spans="3:4" ht="15">
      <c r="C129" s="173"/>
      <c r="D129" s="173"/>
    </row>
    <row r="130" spans="3:4" ht="15">
      <c r="C130" s="173"/>
      <c r="D130" s="173"/>
    </row>
    <row r="131" spans="3:4" ht="15">
      <c r="C131" s="173"/>
      <c r="D131" s="173"/>
    </row>
    <row r="132" spans="3:4" ht="15">
      <c r="C132" s="173"/>
      <c r="D132" s="173"/>
    </row>
    <row r="133" spans="3:4" ht="15">
      <c r="C133" s="173"/>
      <c r="D133" s="173"/>
    </row>
    <row r="134" spans="3:4" ht="15">
      <c r="C134" s="173"/>
      <c r="D134" s="173"/>
    </row>
    <row r="135" spans="3:4" ht="15">
      <c r="C135" s="173"/>
      <c r="D135" s="173"/>
    </row>
    <row r="136" spans="3:4" ht="15">
      <c r="C136" s="173"/>
      <c r="D136" s="173"/>
    </row>
    <row r="137" spans="3:4" ht="15">
      <c r="C137" s="173"/>
      <c r="D137" s="173"/>
    </row>
    <row r="138" spans="3:4" ht="15">
      <c r="C138" s="173"/>
      <c r="D138" s="173"/>
    </row>
    <row r="139" spans="3:4" ht="15">
      <c r="C139" s="173"/>
      <c r="D139" s="173"/>
    </row>
    <row r="140" spans="3:4" ht="15">
      <c r="C140" s="173"/>
      <c r="D140" s="173"/>
    </row>
    <row r="141" spans="3:4" ht="15">
      <c r="C141" s="173"/>
      <c r="D141" s="173"/>
    </row>
    <row r="142" spans="3:4" ht="15">
      <c r="C142" s="173"/>
      <c r="D142" s="173"/>
    </row>
    <row r="143" spans="3:4" ht="15">
      <c r="C143" s="173"/>
      <c r="D143" s="173"/>
    </row>
    <row r="144" spans="3:4" ht="15">
      <c r="C144" s="173"/>
      <c r="D144" s="173"/>
    </row>
    <row r="145" spans="3:4" ht="15">
      <c r="C145" s="173"/>
      <c r="D145" s="173"/>
    </row>
    <row r="146" spans="3:4" ht="15">
      <c r="C146" s="173"/>
      <c r="D146" s="173"/>
    </row>
    <row r="147" spans="3:4" ht="15">
      <c r="C147" s="173"/>
      <c r="D147" s="173"/>
    </row>
    <row r="148" spans="3:4" ht="15">
      <c r="C148" s="173"/>
      <c r="D148" s="173"/>
    </row>
    <row r="149" spans="3:4" ht="15">
      <c r="C149" s="173"/>
      <c r="D149" s="173"/>
    </row>
    <row r="150" spans="3:4" ht="15">
      <c r="C150" s="173"/>
      <c r="D150" s="173"/>
    </row>
    <row r="151" spans="3:4" ht="15">
      <c r="C151" s="173"/>
      <c r="D151" s="173"/>
    </row>
    <row r="152" spans="3:4" ht="15">
      <c r="C152" s="173"/>
      <c r="D152" s="173"/>
    </row>
    <row r="153" spans="3:4" ht="15">
      <c r="C153" s="173"/>
      <c r="D153" s="173"/>
    </row>
    <row r="154" spans="3:4" ht="15">
      <c r="C154" s="173"/>
      <c r="D154" s="173"/>
    </row>
    <row r="155" spans="3:4" ht="15">
      <c r="C155" s="173"/>
      <c r="D155" s="173"/>
    </row>
    <row r="156" spans="3:4" ht="15">
      <c r="C156" s="173"/>
      <c r="D156" s="173"/>
    </row>
    <row r="157" spans="3:4" ht="15">
      <c r="C157" s="173"/>
      <c r="D157" s="173"/>
    </row>
    <row r="158" spans="3:4" ht="15">
      <c r="C158" s="173"/>
      <c r="D158" s="173"/>
    </row>
    <row r="159" spans="3:4" ht="15">
      <c r="C159" s="173"/>
      <c r="D159" s="173"/>
    </row>
    <row r="160" spans="3:4" ht="15">
      <c r="C160" s="173"/>
      <c r="D160" s="173"/>
    </row>
  </sheetData>
  <sheetProtection selectLockedCells="1" selectUnlockedCells="1"/>
  <mergeCells count="20">
    <mergeCell ref="I19:P19"/>
    <mergeCell ref="B19:H19"/>
    <mergeCell ref="B6:E6"/>
    <mergeCell ref="F6:G6"/>
    <mergeCell ref="A1:P1"/>
    <mergeCell ref="A2:P2"/>
    <mergeCell ref="P6:P7"/>
    <mergeCell ref="H6:H7"/>
    <mergeCell ref="I6:L6"/>
    <mergeCell ref="M6:N6"/>
    <mergeCell ref="I18:P18"/>
    <mergeCell ref="B18:H18"/>
    <mergeCell ref="A17:P17"/>
    <mergeCell ref="A6:A7"/>
    <mergeCell ref="O6:O7"/>
    <mergeCell ref="A3:P3"/>
    <mergeCell ref="A4:G4"/>
    <mergeCell ref="A5:G5"/>
    <mergeCell ref="H4:P4"/>
    <mergeCell ref="H5:P5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I25:K31 M25:N31 B25:D31 F25:G31 F12:G16 B12:D16 M12:N16 I12:K16">
      <formula1>0</formula1>
      <formula2>9999999999999990</formula2>
    </dataValidation>
  </dataValidations>
  <printOptions/>
  <pageMargins left="0.3298611111111111" right="0.25" top="0.5097222222222222" bottom="0.65" header="0.5118055555555555" footer="0.20972222222222223"/>
  <pageSetup horizontalDpi="300" verticalDpi="300" orientation="landscape" scale="76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tabColor rgb="FFFFFF00"/>
  </sheetPr>
  <dimension ref="A1:N81"/>
  <sheetViews>
    <sheetView zoomScalePageLayoutView="0" workbookViewId="0" topLeftCell="A25">
      <selection activeCell="A44" sqref="A44"/>
    </sheetView>
  </sheetViews>
  <sheetFormatPr defaultColWidth="9.140625" defaultRowHeight="12.75"/>
  <cols>
    <col min="1" max="1" width="40.7109375" style="1" customWidth="1"/>
    <col min="2" max="5" width="14.7109375" style="1" customWidth="1"/>
    <col min="6" max="16384" width="9.140625" style="1" customWidth="1"/>
  </cols>
  <sheetData>
    <row r="1" spans="1:14" s="186" customFormat="1" ht="15" customHeight="1">
      <c r="A1" s="304" t="s">
        <v>206</v>
      </c>
      <c r="B1" s="304"/>
      <c r="C1" s="304"/>
      <c r="D1" s="304"/>
      <c r="E1" s="304"/>
      <c r="F1" s="185"/>
      <c r="G1" s="185"/>
      <c r="H1" s="185"/>
      <c r="I1" s="185"/>
      <c r="J1" s="185"/>
      <c r="K1" s="185"/>
      <c r="L1" s="185"/>
      <c r="M1" s="185"/>
      <c r="N1" s="185"/>
    </row>
    <row r="2" spans="1:5" ht="15" customHeight="1">
      <c r="A2" s="305" t="s">
        <v>360</v>
      </c>
      <c r="B2" s="305"/>
      <c r="C2" s="305"/>
      <c r="D2" s="305"/>
      <c r="E2" s="305"/>
    </row>
    <row r="3" spans="1:5" ht="15" customHeight="1">
      <c r="A3" s="303"/>
      <c r="B3" s="303"/>
      <c r="C3" s="303"/>
      <c r="D3" s="303"/>
      <c r="E3" s="303"/>
    </row>
    <row r="4" spans="1:5" ht="15" customHeight="1">
      <c r="A4" s="306" t="s">
        <v>451</v>
      </c>
      <c r="B4" s="306"/>
      <c r="C4" s="307" t="s">
        <v>2</v>
      </c>
      <c r="D4" s="307"/>
      <c r="E4" s="307"/>
    </row>
    <row r="5" spans="1:5" ht="15" customHeight="1">
      <c r="A5" s="306" t="str">
        <f>'справка № 4-КИС-ОСК'!A5:D5</f>
        <v>Отчетен период 30/06/2014 г. </v>
      </c>
      <c r="B5" s="306"/>
      <c r="C5" s="308" t="s">
        <v>3</v>
      </c>
      <c r="D5" s="308"/>
      <c r="E5" s="308"/>
    </row>
    <row r="6" spans="1:5" ht="15" customHeight="1">
      <c r="A6" s="302" t="s">
        <v>208</v>
      </c>
      <c r="B6" s="302"/>
      <c r="C6" s="302"/>
      <c r="D6" s="302"/>
      <c r="E6" s="302"/>
    </row>
    <row r="7" spans="1:5" ht="13.5" customHeight="1">
      <c r="A7" s="275" t="s">
        <v>209</v>
      </c>
      <c r="B7" s="275" t="s">
        <v>210</v>
      </c>
      <c r="C7" s="275" t="s">
        <v>211</v>
      </c>
      <c r="D7" s="275"/>
      <c r="E7" s="275"/>
    </row>
    <row r="8" spans="1:5" ht="30">
      <c r="A8" s="275"/>
      <c r="B8" s="275"/>
      <c r="C8" s="202" t="s">
        <v>212</v>
      </c>
      <c r="D8" s="202" t="s">
        <v>213</v>
      </c>
      <c r="E8" s="99" t="s">
        <v>214</v>
      </c>
    </row>
    <row r="9" spans="1:5" s="187" customFormat="1" ht="15" customHeight="1">
      <c r="A9" s="202" t="s">
        <v>10</v>
      </c>
      <c r="B9" s="99">
        <v>1</v>
      </c>
      <c r="C9" s="99">
        <v>2</v>
      </c>
      <c r="D9" s="99">
        <v>3</v>
      </c>
      <c r="E9" s="202">
        <v>4</v>
      </c>
    </row>
    <row r="10" spans="1:5" ht="15" customHeight="1">
      <c r="A10" s="32" t="s">
        <v>215</v>
      </c>
      <c r="B10" s="34" t="s">
        <v>207</v>
      </c>
      <c r="C10" s="34" t="s">
        <v>207</v>
      </c>
      <c r="D10" s="34" t="s">
        <v>207</v>
      </c>
      <c r="E10" s="30"/>
    </row>
    <row r="11" spans="1:5" ht="15" customHeight="1">
      <c r="A11" s="35" t="s">
        <v>216</v>
      </c>
      <c r="B11" s="36"/>
      <c r="C11" s="36"/>
      <c r="D11" s="36"/>
      <c r="E11" s="40"/>
    </row>
    <row r="12" spans="1:5" ht="15" customHeight="1">
      <c r="A12" s="35" t="s">
        <v>217</v>
      </c>
      <c r="B12" s="36" t="s">
        <v>207</v>
      </c>
      <c r="C12" s="36" t="s">
        <v>207</v>
      </c>
      <c r="D12" s="36" t="s">
        <v>207</v>
      </c>
      <c r="E12" s="40"/>
    </row>
    <row r="13" spans="1:5" ht="15" customHeight="1">
      <c r="A13" s="35" t="s">
        <v>218</v>
      </c>
      <c r="B13" s="36">
        <v>199415.75</v>
      </c>
      <c r="C13" s="36" t="s">
        <v>207</v>
      </c>
      <c r="D13" s="36">
        <v>199415.75</v>
      </c>
      <c r="E13" s="36"/>
    </row>
    <row r="14" spans="1:5" ht="15" customHeight="1">
      <c r="A14" s="35" t="s">
        <v>219</v>
      </c>
      <c r="B14" s="36">
        <v>641.7</v>
      </c>
      <c r="C14" s="36"/>
      <c r="D14" s="36">
        <v>641.7</v>
      </c>
      <c r="E14" s="40"/>
    </row>
    <row r="15" spans="1:5" ht="15" customHeight="1">
      <c r="A15" s="35" t="s">
        <v>220</v>
      </c>
      <c r="B15" s="36"/>
      <c r="C15" s="36" t="s">
        <v>207</v>
      </c>
      <c r="D15" s="36" t="s">
        <v>207</v>
      </c>
      <c r="E15" s="40"/>
    </row>
    <row r="16" spans="1:5" ht="15" customHeight="1">
      <c r="A16" s="35" t="s">
        <v>221</v>
      </c>
      <c r="B16" s="36" t="s">
        <v>207</v>
      </c>
      <c r="C16" s="36" t="s">
        <v>207</v>
      </c>
      <c r="D16" s="36" t="s">
        <v>207</v>
      </c>
      <c r="E16" s="40"/>
    </row>
    <row r="17" spans="1:5" ht="30.75" customHeight="1">
      <c r="A17" s="35" t="s">
        <v>222</v>
      </c>
      <c r="B17" s="36" t="s">
        <v>207</v>
      </c>
      <c r="C17" s="36" t="s">
        <v>207</v>
      </c>
      <c r="D17" s="36" t="s">
        <v>207</v>
      </c>
      <c r="E17" s="40"/>
    </row>
    <row r="18" spans="1:5" ht="15" customHeight="1">
      <c r="A18" s="35" t="s">
        <v>223</v>
      </c>
      <c r="B18" s="36"/>
      <c r="C18" s="36"/>
      <c r="D18" s="36"/>
      <c r="E18" s="40"/>
    </row>
    <row r="19" spans="1:5" ht="15" customHeight="1">
      <c r="A19" s="35" t="s">
        <v>224</v>
      </c>
      <c r="B19" s="36">
        <v>0</v>
      </c>
      <c r="C19" s="36"/>
      <c r="D19" s="36"/>
      <c r="E19" s="40"/>
    </row>
    <row r="20" spans="1:5" ht="15" customHeight="1">
      <c r="A20" s="35" t="s">
        <v>47</v>
      </c>
      <c r="B20" s="36"/>
      <c r="C20" s="36"/>
      <c r="D20" s="36"/>
      <c r="E20" s="40"/>
    </row>
    <row r="21" spans="1:5" ht="15" customHeight="1">
      <c r="A21" s="35" t="s">
        <v>225</v>
      </c>
      <c r="B21" s="36"/>
      <c r="C21" s="36"/>
      <c r="D21" s="36"/>
      <c r="E21" s="40"/>
    </row>
    <row r="22" spans="1:5" ht="15" customHeight="1">
      <c r="A22" s="32" t="s">
        <v>226</v>
      </c>
      <c r="B22" s="34">
        <f>B13+B14</f>
        <v>200057.45</v>
      </c>
      <c r="C22" s="34" t="s">
        <v>207</v>
      </c>
      <c r="D22" s="34" t="s">
        <v>207</v>
      </c>
      <c r="E22" s="30"/>
    </row>
    <row r="23" spans="1:5" ht="15" customHeight="1">
      <c r="A23" s="124"/>
      <c r="B23" s="35" t="s">
        <v>207</v>
      </c>
      <c r="C23" s="35" t="s">
        <v>207</v>
      </c>
      <c r="D23" s="35" t="s">
        <v>207</v>
      </c>
      <c r="E23" s="124"/>
    </row>
    <row r="24" spans="1:5" ht="15" customHeight="1">
      <c r="A24" s="32" t="s">
        <v>227</v>
      </c>
      <c r="B24" s="124"/>
      <c r="C24" s="124"/>
      <c r="D24" s="124"/>
      <c r="E24" s="124"/>
    </row>
    <row r="25" spans="1:5" ht="44.25" customHeight="1">
      <c r="A25" s="99" t="s">
        <v>209</v>
      </c>
      <c r="B25" s="99" t="s">
        <v>228</v>
      </c>
      <c r="C25" s="275" t="s">
        <v>229</v>
      </c>
      <c r="D25" s="275"/>
      <c r="E25" s="275"/>
    </row>
    <row r="26" spans="1:5" ht="30.75" customHeight="1">
      <c r="A26" s="99"/>
      <c r="B26" s="99"/>
      <c r="C26" s="99" t="s">
        <v>212</v>
      </c>
      <c r="D26" s="99" t="s">
        <v>230</v>
      </c>
      <c r="E26" s="99" t="s">
        <v>231</v>
      </c>
    </row>
    <row r="27" spans="1:5" ht="15" customHeight="1">
      <c r="A27" s="99" t="s">
        <v>10</v>
      </c>
      <c r="B27" s="99">
        <v>1</v>
      </c>
      <c r="C27" s="99">
        <v>2</v>
      </c>
      <c r="D27" s="99">
        <v>3</v>
      </c>
      <c r="E27" s="99">
        <v>4</v>
      </c>
    </row>
    <row r="28" spans="1:5" ht="15" customHeight="1">
      <c r="A28" s="35" t="s">
        <v>232</v>
      </c>
      <c r="B28" s="36" t="s">
        <v>207</v>
      </c>
      <c r="C28" s="36" t="s">
        <v>207</v>
      </c>
      <c r="D28" s="36" t="s">
        <v>207</v>
      </c>
      <c r="E28" s="36" t="s">
        <v>207</v>
      </c>
    </row>
    <row r="29" spans="1:5" ht="15" customHeight="1">
      <c r="A29" s="118" t="s">
        <v>233</v>
      </c>
      <c r="B29" s="36">
        <v>0</v>
      </c>
      <c r="C29" s="36"/>
      <c r="D29" s="36"/>
      <c r="E29" s="36"/>
    </row>
    <row r="30" spans="1:5" ht="15" customHeight="1">
      <c r="A30" s="35" t="s">
        <v>389</v>
      </c>
      <c r="B30" s="36">
        <f>B31+B32</f>
        <v>24291.07</v>
      </c>
      <c r="C30" s="36">
        <f>C31+C32</f>
        <v>24291.07</v>
      </c>
      <c r="D30" s="36" t="s">
        <v>207</v>
      </c>
      <c r="E30" s="36" t="s">
        <v>207</v>
      </c>
    </row>
    <row r="31" spans="1:5" ht="15" customHeight="1">
      <c r="A31" s="118" t="s">
        <v>234</v>
      </c>
      <c r="B31" s="36">
        <v>1280.36</v>
      </c>
      <c r="C31" s="36">
        <v>1280.36</v>
      </c>
      <c r="D31" s="36" t="s">
        <v>207</v>
      </c>
      <c r="E31" s="36" t="s">
        <v>207</v>
      </c>
    </row>
    <row r="32" spans="1:5" ht="15" customHeight="1">
      <c r="A32" s="118" t="s">
        <v>235</v>
      </c>
      <c r="B32" s="36">
        <v>23010.71</v>
      </c>
      <c r="C32" s="36">
        <v>23010.71</v>
      </c>
      <c r="D32" s="36"/>
      <c r="E32" s="36"/>
    </row>
    <row r="33" spans="1:5" ht="15" customHeight="1">
      <c r="A33" s="118" t="s">
        <v>236</v>
      </c>
      <c r="B33" s="36"/>
      <c r="C33" s="36"/>
      <c r="D33" s="36"/>
      <c r="E33" s="36"/>
    </row>
    <row r="34" spans="1:5" ht="15" customHeight="1">
      <c r="A34" s="35" t="s">
        <v>50</v>
      </c>
      <c r="B34" s="36">
        <v>13.25</v>
      </c>
      <c r="C34" s="36">
        <v>13.25</v>
      </c>
      <c r="D34" s="36"/>
      <c r="E34" s="36"/>
    </row>
    <row r="35" spans="1:5" ht="15" customHeight="1">
      <c r="A35" s="35" t="s">
        <v>52</v>
      </c>
      <c r="B35" s="36">
        <v>0</v>
      </c>
      <c r="C35" s="36"/>
      <c r="D35" s="36"/>
      <c r="E35" s="36"/>
    </row>
    <row r="36" spans="1:5" ht="15" customHeight="1">
      <c r="A36" s="35" t="s">
        <v>54</v>
      </c>
      <c r="B36" s="36">
        <v>0</v>
      </c>
      <c r="C36" s="36" t="s">
        <v>207</v>
      </c>
      <c r="D36" s="36" t="s">
        <v>207</v>
      </c>
      <c r="E36" s="36" t="s">
        <v>207</v>
      </c>
    </row>
    <row r="37" spans="1:5" ht="15" customHeight="1">
      <c r="A37" s="35" t="s">
        <v>56</v>
      </c>
      <c r="B37" s="36">
        <v>0</v>
      </c>
      <c r="C37" s="36" t="s">
        <v>207</v>
      </c>
      <c r="D37" s="36" t="s">
        <v>207</v>
      </c>
      <c r="E37" s="36" t="s">
        <v>207</v>
      </c>
    </row>
    <row r="38" spans="1:5" ht="30">
      <c r="A38" s="243" t="s">
        <v>237</v>
      </c>
      <c r="B38" s="36">
        <v>0</v>
      </c>
      <c r="C38" s="239">
        <v>0</v>
      </c>
      <c r="D38" s="36" t="s">
        <v>207</v>
      </c>
      <c r="E38" s="36" t="s">
        <v>207</v>
      </c>
    </row>
    <row r="39" spans="1:5" ht="30">
      <c r="A39" s="35" t="s">
        <v>238</v>
      </c>
      <c r="B39" s="36">
        <v>0</v>
      </c>
      <c r="C39" s="36" t="s">
        <v>207</v>
      </c>
      <c r="D39" s="36" t="s">
        <v>207</v>
      </c>
      <c r="E39" s="36" t="s">
        <v>207</v>
      </c>
    </row>
    <row r="40" spans="1:5" ht="15" customHeight="1">
      <c r="A40" s="35" t="s">
        <v>239</v>
      </c>
      <c r="B40" s="36">
        <v>100</v>
      </c>
      <c r="C40" s="36">
        <v>100</v>
      </c>
      <c r="D40" s="36" t="s">
        <v>207</v>
      </c>
      <c r="E40" s="36" t="s">
        <v>207</v>
      </c>
    </row>
    <row r="41" spans="1:5" s="3" customFormat="1" ht="15" customHeight="1">
      <c r="A41" s="35" t="s">
        <v>240</v>
      </c>
      <c r="B41" s="36" t="s">
        <v>207</v>
      </c>
      <c r="C41" s="36" t="s">
        <v>207</v>
      </c>
      <c r="D41" s="36" t="s">
        <v>207</v>
      </c>
      <c r="E41" s="36" t="s">
        <v>207</v>
      </c>
    </row>
    <row r="42" spans="1:5" s="3" customFormat="1" ht="15" customHeight="1">
      <c r="A42" s="32" t="s">
        <v>241</v>
      </c>
      <c r="B42" s="34">
        <f>B30+B34+B40</f>
        <v>24404.32</v>
      </c>
      <c r="C42" s="238">
        <f>C30+C34+C40</f>
        <v>24404.32</v>
      </c>
      <c r="D42" s="34" t="s">
        <v>207</v>
      </c>
      <c r="E42" s="34" t="s">
        <v>207</v>
      </c>
    </row>
    <row r="43" spans="1:5" s="3" customFormat="1" ht="15" customHeight="1">
      <c r="A43" s="276"/>
      <c r="B43" s="276"/>
      <c r="C43" s="276"/>
      <c r="D43" s="276"/>
      <c r="E43" s="276"/>
    </row>
    <row r="44" spans="1:6" ht="15" customHeight="1">
      <c r="A44" s="7" t="str">
        <f>'справка № 4-КИС-ОСК'!A36</f>
        <v>Дата  21/07/2014 г. </v>
      </c>
      <c r="B44" s="309" t="s">
        <v>359</v>
      </c>
      <c r="C44" s="309"/>
      <c r="D44" s="259" t="s">
        <v>73</v>
      </c>
      <c r="E44" s="259"/>
      <c r="F44" s="2"/>
    </row>
    <row r="45" spans="1:6" ht="15" customHeight="1">
      <c r="A45" s="6"/>
      <c r="B45" s="312" t="str">
        <f>'справка № 3-КИС-ОПП'!B40:C40</f>
        <v>Стойчо Стойчев</v>
      </c>
      <c r="C45" s="312"/>
      <c r="D45" s="311" t="s">
        <v>380</v>
      </c>
      <c r="E45" s="311"/>
      <c r="F45" s="2"/>
    </row>
    <row r="46" spans="1:6" ht="15" customHeight="1">
      <c r="A46" s="311"/>
      <c r="B46" s="311"/>
      <c r="C46" s="311"/>
      <c r="D46" s="311"/>
      <c r="E46" s="311"/>
      <c r="F46" s="2"/>
    </row>
    <row r="47" spans="1:6" ht="15" customHeight="1">
      <c r="A47" s="311"/>
      <c r="B47" s="311"/>
      <c r="C47" s="311"/>
      <c r="D47" s="311"/>
      <c r="E47" s="311"/>
      <c r="F47" s="2"/>
    </row>
    <row r="48" spans="1:6" ht="15" customHeight="1">
      <c r="A48" s="310" t="s">
        <v>390</v>
      </c>
      <c r="B48" s="310"/>
      <c r="C48" s="310"/>
      <c r="D48" s="310"/>
      <c r="E48" s="310"/>
      <c r="F48" s="2"/>
    </row>
    <row r="49" spans="2:6" ht="15" customHeight="1">
      <c r="B49" s="188"/>
      <c r="C49" s="188"/>
      <c r="D49" s="12"/>
      <c r="E49" s="12"/>
      <c r="F49" s="2"/>
    </row>
    <row r="50" ht="15" customHeight="1">
      <c r="F50" s="189"/>
    </row>
    <row r="51" spans="1:6" ht="15">
      <c r="A51" s="2"/>
      <c r="B51" s="190"/>
      <c r="C51" s="190"/>
      <c r="D51" s="190"/>
      <c r="E51" s="190"/>
      <c r="F51" s="2"/>
    </row>
    <row r="52" spans="1:6" ht="15">
      <c r="A52" s="2"/>
      <c r="B52" s="190" t="s">
        <v>207</v>
      </c>
      <c r="C52" s="190" t="s">
        <v>207</v>
      </c>
      <c r="D52" s="190" t="s">
        <v>207</v>
      </c>
      <c r="E52" s="190" t="s">
        <v>207</v>
      </c>
      <c r="F52" s="2"/>
    </row>
    <row r="53" spans="1:6" ht="15">
      <c r="A53" s="2"/>
      <c r="B53" s="190" t="s">
        <v>207</v>
      </c>
      <c r="C53" s="190" t="s">
        <v>207</v>
      </c>
      <c r="D53" s="190" t="s">
        <v>207</v>
      </c>
      <c r="E53" s="190" t="s">
        <v>207</v>
      </c>
      <c r="F53" s="2"/>
    </row>
    <row r="54" spans="1:6" ht="15">
      <c r="A54" s="2"/>
      <c r="B54" s="191"/>
      <c r="C54" s="190" t="s">
        <v>207</v>
      </c>
      <c r="D54" s="190" t="s">
        <v>207</v>
      </c>
      <c r="E54" s="190" t="s">
        <v>207</v>
      </c>
      <c r="F54" s="2"/>
    </row>
    <row r="55" ht="15" customHeight="1"/>
    <row r="57" spans="1:6" ht="15">
      <c r="A57" s="192"/>
      <c r="B57" s="193"/>
      <c r="C57" s="193"/>
      <c r="D57" s="193"/>
      <c r="E57" s="193"/>
      <c r="F57" s="185"/>
    </row>
    <row r="58" spans="1:6" ht="15">
      <c r="A58" s="192"/>
      <c r="B58" s="193"/>
      <c r="C58" s="193"/>
      <c r="D58" s="193"/>
      <c r="E58" s="193"/>
      <c r="F58" s="185"/>
    </row>
    <row r="59" spans="1:6" ht="16.5" customHeight="1">
      <c r="A59" s="192"/>
      <c r="B59" s="193"/>
      <c r="C59" s="193"/>
      <c r="D59" s="193"/>
      <c r="E59" s="193"/>
      <c r="F59" s="185"/>
    </row>
    <row r="60" spans="1:6" ht="15" customHeight="1">
      <c r="A60" s="192"/>
      <c r="B60" s="193"/>
      <c r="C60" s="193"/>
      <c r="D60" s="193"/>
      <c r="E60" s="193"/>
      <c r="F60" s="185"/>
    </row>
    <row r="61" spans="1:6" ht="15">
      <c r="A61" s="192"/>
      <c r="B61" s="193"/>
      <c r="C61" s="193"/>
      <c r="D61" s="193"/>
      <c r="E61" s="193"/>
      <c r="F61" s="185"/>
    </row>
    <row r="62" spans="1:6" s="3" customFormat="1" ht="15">
      <c r="A62" s="192"/>
      <c r="B62" s="193"/>
      <c r="C62" s="193"/>
      <c r="D62" s="193"/>
      <c r="E62" s="193"/>
      <c r="F62" s="194"/>
    </row>
    <row r="63" spans="1:6" ht="15">
      <c r="A63" s="192"/>
      <c r="B63" s="193"/>
      <c r="C63" s="193"/>
      <c r="D63" s="193"/>
      <c r="E63" s="193"/>
      <c r="F63" s="185"/>
    </row>
    <row r="64" spans="1:6" ht="15">
      <c r="A64" s="193"/>
      <c r="B64" s="193"/>
      <c r="C64" s="193"/>
      <c r="D64" s="193"/>
      <c r="E64" s="193"/>
      <c r="F64" s="185"/>
    </row>
    <row r="65" spans="1:6" ht="15">
      <c r="A65" s="192"/>
      <c r="B65" s="193"/>
      <c r="C65" s="193"/>
      <c r="D65" s="193"/>
      <c r="E65" s="193"/>
      <c r="F65" s="185"/>
    </row>
    <row r="66" spans="1:6" ht="15">
      <c r="A66" s="193"/>
      <c r="B66" s="193"/>
      <c r="C66" s="193"/>
      <c r="D66" s="193"/>
      <c r="E66" s="193"/>
      <c r="F66" s="185"/>
    </row>
    <row r="67" spans="1:6" ht="15">
      <c r="A67" s="195"/>
      <c r="B67" s="194"/>
      <c r="C67" s="193"/>
      <c r="D67" s="193"/>
      <c r="E67" s="193"/>
      <c r="F67" s="185"/>
    </row>
    <row r="68" spans="1:6" ht="15" customHeight="1">
      <c r="A68" s="185"/>
      <c r="B68" s="144"/>
      <c r="C68" s="144"/>
      <c r="D68" s="144"/>
      <c r="E68" s="144"/>
      <c r="F68" s="185"/>
    </row>
    <row r="69" spans="1:6" ht="15" customHeight="1">
      <c r="A69" s="196"/>
      <c r="B69" s="196"/>
      <c r="C69" s="196"/>
      <c r="D69" s="196"/>
      <c r="E69" s="196"/>
      <c r="F69" s="185"/>
    </row>
    <row r="70" spans="1:6" ht="13.5" customHeight="1">
      <c r="A70" s="185"/>
      <c r="B70" s="185"/>
      <c r="C70" s="185"/>
      <c r="D70" s="185"/>
      <c r="E70" s="185"/>
      <c r="F70" s="185"/>
    </row>
    <row r="71" ht="15">
      <c r="A71" s="190"/>
    </row>
    <row r="72" ht="15">
      <c r="A72" s="190"/>
    </row>
    <row r="73" ht="15">
      <c r="A73" s="190"/>
    </row>
    <row r="74" spans="1:5" ht="13.5" customHeight="1">
      <c r="A74" s="197"/>
      <c r="B74" s="197"/>
      <c r="C74" s="198"/>
      <c r="D74" s="198"/>
      <c r="E74" s="199"/>
    </row>
    <row r="75" spans="1:5" s="84" customFormat="1" ht="15" customHeight="1">
      <c r="A75" s="200"/>
      <c r="B75" s="200"/>
      <c r="C75" s="200"/>
      <c r="D75" s="200"/>
      <c r="E75" s="200"/>
    </row>
    <row r="76" spans="1:5" s="3" customFormat="1" ht="15">
      <c r="A76" s="199"/>
      <c r="B76" s="199"/>
      <c r="C76" s="199"/>
      <c r="D76" s="199"/>
      <c r="E76" s="199"/>
    </row>
    <row r="77" spans="1:5" ht="15">
      <c r="A77" s="201"/>
      <c r="B77" s="201"/>
      <c r="C77" s="201"/>
      <c r="D77" s="201"/>
      <c r="E77" s="201"/>
    </row>
    <row r="78" spans="1:5" ht="15">
      <c r="A78" s="201"/>
      <c r="B78" s="201"/>
      <c r="C78" s="201"/>
      <c r="D78" s="201"/>
      <c r="E78" s="201"/>
    </row>
    <row r="79" spans="1:5" ht="15">
      <c r="A79" s="201"/>
      <c r="B79" s="201"/>
      <c r="C79" s="201"/>
      <c r="D79" s="201"/>
      <c r="E79" s="201"/>
    </row>
    <row r="80" spans="1:5" ht="15">
      <c r="A80" s="197"/>
      <c r="B80" s="201"/>
      <c r="C80" s="201"/>
      <c r="D80" s="201"/>
      <c r="E80" s="201"/>
    </row>
    <row r="81" spans="1:5" ht="15" customHeight="1">
      <c r="A81" s="2"/>
      <c r="B81" s="2"/>
      <c r="C81" s="2"/>
      <c r="D81" s="2"/>
      <c r="E81" s="2"/>
    </row>
  </sheetData>
  <sheetProtection selectLockedCells="1" selectUnlockedCells="1"/>
  <mergeCells count="20">
    <mergeCell ref="C7:E7"/>
    <mergeCell ref="B44:C44"/>
    <mergeCell ref="D44:E44"/>
    <mergeCell ref="A48:E48"/>
    <mergeCell ref="D45:E45"/>
    <mergeCell ref="B45:C45"/>
    <mergeCell ref="C25:E25"/>
    <mergeCell ref="A43:E43"/>
    <mergeCell ref="A47:E47"/>
    <mergeCell ref="A46:E46"/>
    <mergeCell ref="A6:E6"/>
    <mergeCell ref="A3:E3"/>
    <mergeCell ref="A7:A8"/>
    <mergeCell ref="A1:E1"/>
    <mergeCell ref="A2:E2"/>
    <mergeCell ref="A4:B4"/>
    <mergeCell ref="A5:B5"/>
    <mergeCell ref="C4:E4"/>
    <mergeCell ref="C5:E5"/>
    <mergeCell ref="B7:B8"/>
  </mergeCells>
  <printOptions/>
  <pageMargins left="0.4" right="0.2" top="0.17" bottom="0.2" header="0.18" footer="0.17"/>
  <pageSetup horizontalDpi="300" verticalDpi="300" orientation="portrait" paperSize="9" r:id="rId1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>
    <tabColor rgb="FFFFFF00"/>
  </sheetPr>
  <dimension ref="A1:R157"/>
  <sheetViews>
    <sheetView zoomScale="70" zoomScaleNormal="70" zoomScalePageLayoutView="0" workbookViewId="0" topLeftCell="A70">
      <selection activeCell="N27" sqref="N27"/>
    </sheetView>
  </sheetViews>
  <sheetFormatPr defaultColWidth="33.00390625" defaultRowHeight="12.75"/>
  <cols>
    <col min="1" max="1" width="30.7109375" style="6" customWidth="1"/>
    <col min="2" max="2" width="16.7109375" style="6" customWidth="1"/>
    <col min="3" max="3" width="13.140625" style="6" customWidth="1"/>
    <col min="4" max="4" width="11.57421875" style="6" customWidth="1"/>
    <col min="5" max="5" width="23.57421875" style="6" customWidth="1"/>
    <col min="6" max="6" width="10.7109375" style="6" customWidth="1"/>
    <col min="7" max="8" width="10.57421875" style="6" customWidth="1"/>
    <col min="9" max="9" width="12.7109375" style="6" customWidth="1"/>
    <col min="10" max="10" width="6.8515625" style="6" customWidth="1"/>
    <col min="11" max="13" width="10.7109375" style="6" customWidth="1"/>
    <col min="14" max="14" width="104.28125" style="6" bestFit="1" customWidth="1"/>
    <col min="15" max="15" width="11.7109375" style="6" customWidth="1"/>
    <col min="16" max="18" width="11.421875" style="6" customWidth="1"/>
    <col min="19" max="16384" width="33.00390625" style="6" customWidth="1"/>
  </cols>
  <sheetData>
    <row r="1" spans="1:18" ht="15">
      <c r="A1" s="315" t="s">
        <v>242</v>
      </c>
      <c r="B1" s="315"/>
      <c r="C1" s="315"/>
      <c r="D1" s="315"/>
      <c r="E1" s="315"/>
      <c r="F1" s="315"/>
      <c r="G1" s="315"/>
      <c r="H1" s="315"/>
      <c r="I1" s="315"/>
      <c r="J1" s="315"/>
      <c r="K1" s="315"/>
      <c r="L1" s="315"/>
      <c r="M1" s="315"/>
      <c r="N1" s="315"/>
      <c r="O1" s="315"/>
      <c r="P1" s="315"/>
      <c r="Q1" s="315"/>
      <c r="R1" s="315"/>
    </row>
    <row r="2" spans="1:18" ht="15">
      <c r="A2" s="316" t="s">
        <v>361</v>
      </c>
      <c r="B2" s="316"/>
      <c r="C2" s="316"/>
      <c r="D2" s="316"/>
      <c r="E2" s="316"/>
      <c r="F2" s="316"/>
      <c r="G2" s="316"/>
      <c r="H2" s="316"/>
      <c r="I2" s="316"/>
      <c r="J2" s="316"/>
      <c r="K2" s="316"/>
      <c r="L2" s="316"/>
      <c r="M2" s="316"/>
      <c r="N2" s="316"/>
      <c r="O2" s="316"/>
      <c r="P2" s="316"/>
      <c r="Q2" s="316"/>
      <c r="R2" s="316"/>
    </row>
    <row r="3" spans="1:18" ht="15">
      <c r="A3" s="316" t="s">
        <v>207</v>
      </c>
      <c r="B3" s="316"/>
      <c r="C3" s="316"/>
      <c r="D3" s="316"/>
      <c r="E3" s="316"/>
      <c r="F3" s="316"/>
      <c r="G3" s="316"/>
      <c r="H3" s="316"/>
      <c r="I3" s="316"/>
      <c r="J3" s="316"/>
      <c r="K3" s="316"/>
      <c r="L3" s="316"/>
      <c r="M3" s="316"/>
      <c r="N3" s="316"/>
      <c r="O3" s="316"/>
      <c r="P3" s="316"/>
      <c r="Q3" s="316"/>
      <c r="R3" s="316"/>
    </row>
    <row r="4" spans="1:18" ht="15">
      <c r="A4" s="317" t="s">
        <v>384</v>
      </c>
      <c r="B4" s="317"/>
      <c r="C4" s="317"/>
      <c r="D4" s="317"/>
      <c r="E4" s="317"/>
      <c r="F4" s="317"/>
      <c r="G4" s="317"/>
      <c r="H4" s="318" t="s">
        <v>2</v>
      </c>
      <c r="I4" s="318"/>
      <c r="J4" s="318"/>
      <c r="K4" s="318"/>
      <c r="L4" s="318"/>
      <c r="M4" s="318"/>
      <c r="N4" s="318"/>
      <c r="O4" s="318"/>
      <c r="P4" s="318"/>
      <c r="Q4" s="318"/>
      <c r="R4" s="318"/>
    </row>
    <row r="5" spans="1:18" ht="15">
      <c r="A5" s="317" t="s">
        <v>382</v>
      </c>
      <c r="B5" s="317"/>
      <c r="C5" s="317"/>
      <c r="D5" s="317"/>
      <c r="E5" s="317"/>
      <c r="F5" s="317"/>
      <c r="G5" s="317"/>
      <c r="H5" s="307" t="s">
        <v>3</v>
      </c>
      <c r="I5" s="307"/>
      <c r="J5" s="307"/>
      <c r="K5" s="307"/>
      <c r="L5" s="307"/>
      <c r="M5" s="307"/>
      <c r="N5" s="307"/>
      <c r="O5" s="307"/>
      <c r="P5" s="307"/>
      <c r="Q5" s="307"/>
      <c r="R5" s="307"/>
    </row>
    <row r="6" spans="1:18" ht="26.25" customHeight="1">
      <c r="A6" s="275" t="s">
        <v>209</v>
      </c>
      <c r="B6" s="275" t="s">
        <v>243</v>
      </c>
      <c r="C6" s="275"/>
      <c r="D6" s="275"/>
      <c r="E6" s="275"/>
      <c r="F6" s="275"/>
      <c r="G6" s="275"/>
      <c r="H6" s="275"/>
      <c r="I6" s="247"/>
      <c r="J6" s="247"/>
      <c r="K6" s="275" t="s">
        <v>244</v>
      </c>
      <c r="L6" s="275"/>
      <c r="M6" s="275"/>
      <c r="N6" s="275"/>
      <c r="O6" s="275"/>
      <c r="P6" s="275"/>
      <c r="Q6" s="275" t="s">
        <v>245</v>
      </c>
      <c r="R6" s="321" t="s">
        <v>246</v>
      </c>
    </row>
    <row r="7" spans="1:18" ht="12.75" customHeight="1">
      <c r="A7" s="275"/>
      <c r="B7" s="275" t="s">
        <v>247</v>
      </c>
      <c r="C7" s="319" t="s">
        <v>248</v>
      </c>
      <c r="D7" s="319" t="s">
        <v>249</v>
      </c>
      <c r="E7" s="319" t="s">
        <v>250</v>
      </c>
      <c r="F7" s="319" t="s">
        <v>251</v>
      </c>
      <c r="G7" s="319" t="s">
        <v>252</v>
      </c>
      <c r="H7" s="319" t="s">
        <v>253</v>
      </c>
      <c r="I7" s="319" t="s">
        <v>362</v>
      </c>
      <c r="J7" s="319" t="s">
        <v>254</v>
      </c>
      <c r="K7" s="319" t="s">
        <v>255</v>
      </c>
      <c r="L7" s="275" t="s">
        <v>256</v>
      </c>
      <c r="M7" s="319" t="s">
        <v>257</v>
      </c>
      <c r="N7" s="320" t="s">
        <v>258</v>
      </c>
      <c r="O7" s="275" t="s">
        <v>259</v>
      </c>
      <c r="P7" s="275" t="s">
        <v>260</v>
      </c>
      <c r="Q7" s="275"/>
      <c r="R7" s="321"/>
    </row>
    <row r="8" spans="1:18" ht="25.5" customHeight="1">
      <c r="A8" s="275"/>
      <c r="B8" s="275"/>
      <c r="C8" s="319"/>
      <c r="D8" s="319"/>
      <c r="E8" s="319"/>
      <c r="F8" s="319"/>
      <c r="G8" s="319"/>
      <c r="H8" s="319"/>
      <c r="I8" s="319"/>
      <c r="J8" s="319"/>
      <c r="K8" s="319"/>
      <c r="L8" s="275"/>
      <c r="M8" s="319"/>
      <c r="N8" s="320"/>
      <c r="O8" s="275"/>
      <c r="P8" s="275"/>
      <c r="Q8" s="275"/>
      <c r="R8" s="321"/>
    </row>
    <row r="9" spans="1:18" ht="8.25" customHeight="1">
      <c r="A9" s="275"/>
      <c r="B9" s="275"/>
      <c r="C9" s="319"/>
      <c r="D9" s="319"/>
      <c r="E9" s="319"/>
      <c r="F9" s="319"/>
      <c r="G9" s="319"/>
      <c r="H9" s="319"/>
      <c r="I9" s="319"/>
      <c r="J9" s="319"/>
      <c r="K9" s="319"/>
      <c r="L9" s="275"/>
      <c r="M9" s="319"/>
      <c r="N9" s="320"/>
      <c r="O9" s="275"/>
      <c r="P9" s="275"/>
      <c r="Q9" s="275"/>
      <c r="R9" s="321"/>
    </row>
    <row r="10" spans="1:18" ht="74.25" customHeight="1">
      <c r="A10" s="275"/>
      <c r="B10" s="275"/>
      <c r="C10" s="319"/>
      <c r="D10" s="319"/>
      <c r="E10" s="319"/>
      <c r="F10" s="319"/>
      <c r="G10" s="319"/>
      <c r="H10" s="319"/>
      <c r="I10" s="319"/>
      <c r="J10" s="319"/>
      <c r="K10" s="319"/>
      <c r="L10" s="275"/>
      <c r="M10" s="319"/>
      <c r="N10" s="320"/>
      <c r="O10" s="275"/>
      <c r="P10" s="275"/>
      <c r="Q10" s="275"/>
      <c r="R10" s="321"/>
    </row>
    <row r="11" spans="1:18" s="85" customFormat="1" ht="15">
      <c r="A11" s="247" t="s">
        <v>10</v>
      </c>
      <c r="B11" s="247">
        <v>1</v>
      </c>
      <c r="C11" s="247">
        <v>2</v>
      </c>
      <c r="D11" s="247">
        <v>3</v>
      </c>
      <c r="E11" s="247">
        <v>4</v>
      </c>
      <c r="F11" s="250">
        <v>5</v>
      </c>
      <c r="G11" s="250">
        <v>6</v>
      </c>
      <c r="H11" s="250">
        <v>7</v>
      </c>
      <c r="I11" s="250">
        <v>8</v>
      </c>
      <c r="J11" s="250">
        <v>9</v>
      </c>
      <c r="K11" s="250">
        <v>10</v>
      </c>
      <c r="L11" s="250">
        <v>11</v>
      </c>
      <c r="M11" s="250">
        <v>12</v>
      </c>
      <c r="N11" s="120">
        <v>13</v>
      </c>
      <c r="O11" s="250">
        <v>14</v>
      </c>
      <c r="P11" s="250">
        <v>15</v>
      </c>
      <c r="Q11" s="250">
        <v>16</v>
      </c>
      <c r="R11" s="250">
        <v>17</v>
      </c>
    </row>
    <row r="12" spans="1:18" s="86" customFormat="1" ht="15">
      <c r="A12" s="249" t="s">
        <v>261</v>
      </c>
      <c r="B12" s="100"/>
      <c r="C12" s="32" t="s">
        <v>207</v>
      </c>
      <c r="D12" s="238" t="s">
        <v>207</v>
      </c>
      <c r="E12" s="32"/>
      <c r="F12" s="32"/>
      <c r="G12" s="32"/>
      <c r="H12" s="32"/>
      <c r="I12" s="238"/>
      <c r="J12" s="101"/>
      <c r="K12" s="221" t="s">
        <v>207</v>
      </c>
      <c r="L12" s="101"/>
      <c r="M12" s="221"/>
      <c r="N12" s="120"/>
      <c r="O12" s="238"/>
      <c r="P12" s="238"/>
      <c r="Q12" s="102"/>
      <c r="R12" s="102"/>
    </row>
    <row r="13" spans="1:18" ht="15">
      <c r="A13" s="103" t="s">
        <v>355</v>
      </c>
      <c r="B13" s="104"/>
      <c r="C13" s="105"/>
      <c r="D13" s="36" t="s">
        <v>207</v>
      </c>
      <c r="E13" s="35" t="s">
        <v>207</v>
      </c>
      <c r="F13" s="35"/>
      <c r="G13" s="35"/>
      <c r="H13" s="35"/>
      <c r="I13" s="36"/>
      <c r="J13" s="106"/>
      <c r="K13" s="216" t="s">
        <v>207</v>
      </c>
      <c r="L13" s="106"/>
      <c r="M13" s="216"/>
      <c r="N13" s="243"/>
      <c r="O13" s="36"/>
      <c r="P13" s="36"/>
      <c r="Q13" s="107"/>
      <c r="R13" s="107"/>
    </row>
    <row r="14" spans="1:18" s="86" customFormat="1" ht="15">
      <c r="A14" s="249" t="s">
        <v>262</v>
      </c>
      <c r="B14" s="249"/>
      <c r="C14" s="105"/>
      <c r="D14" s="238"/>
      <c r="E14" s="32"/>
      <c r="F14" s="32"/>
      <c r="G14" s="32"/>
      <c r="H14" s="32"/>
      <c r="I14" s="238"/>
      <c r="J14" s="101"/>
      <c r="K14" s="221"/>
      <c r="L14" s="101"/>
      <c r="M14" s="221"/>
      <c r="N14" s="120"/>
      <c r="O14" s="238"/>
      <c r="P14" s="238"/>
      <c r="Q14" s="102"/>
      <c r="R14" s="102"/>
    </row>
    <row r="15" spans="1:18" s="86" customFormat="1" ht="30">
      <c r="A15" s="104" t="s">
        <v>263</v>
      </c>
      <c r="B15" s="108"/>
      <c r="C15" s="105"/>
      <c r="D15" s="238"/>
      <c r="E15" s="32"/>
      <c r="F15" s="32"/>
      <c r="G15" s="32"/>
      <c r="H15" s="32"/>
      <c r="I15" s="238"/>
      <c r="J15" s="101"/>
      <c r="K15" s="221"/>
      <c r="L15" s="101"/>
      <c r="M15" s="221"/>
      <c r="N15" s="120"/>
      <c r="O15" s="238"/>
      <c r="P15" s="238"/>
      <c r="Q15" s="102"/>
      <c r="R15" s="102"/>
    </row>
    <row r="16" spans="1:18" s="86" customFormat="1" ht="15">
      <c r="A16" s="104" t="s">
        <v>264</v>
      </c>
      <c r="B16" s="108"/>
      <c r="C16" s="105"/>
      <c r="D16" s="238"/>
      <c r="E16" s="32"/>
      <c r="F16" s="32"/>
      <c r="G16" s="32"/>
      <c r="H16" s="32"/>
      <c r="I16" s="238"/>
      <c r="J16" s="101"/>
      <c r="K16" s="221"/>
      <c r="L16" s="101"/>
      <c r="M16" s="221"/>
      <c r="N16" s="120"/>
      <c r="O16" s="238"/>
      <c r="P16" s="238"/>
      <c r="Q16" s="102"/>
      <c r="R16" s="102"/>
    </row>
    <row r="17" spans="1:18" ht="15">
      <c r="A17" s="104" t="s">
        <v>265</v>
      </c>
      <c r="B17" s="101"/>
      <c r="C17" s="105"/>
      <c r="D17" s="36" t="s">
        <v>207</v>
      </c>
      <c r="E17" s="35" t="s">
        <v>207</v>
      </c>
      <c r="F17" s="35"/>
      <c r="G17" s="35"/>
      <c r="H17" s="35"/>
      <c r="I17" s="36"/>
      <c r="J17" s="106"/>
      <c r="K17" s="216" t="s">
        <v>207</v>
      </c>
      <c r="L17" s="106"/>
      <c r="M17" s="216"/>
      <c r="N17" s="243"/>
      <c r="O17" s="36"/>
      <c r="P17" s="36"/>
      <c r="Q17" s="107"/>
      <c r="R17" s="107"/>
    </row>
    <row r="18" spans="1:18" s="86" customFormat="1" ht="15">
      <c r="A18" s="104" t="s">
        <v>266</v>
      </c>
      <c r="B18" s="249"/>
      <c r="C18" s="105"/>
      <c r="D18" s="238"/>
      <c r="E18" s="32"/>
      <c r="F18" s="32"/>
      <c r="G18" s="32"/>
      <c r="H18" s="32"/>
      <c r="I18" s="238"/>
      <c r="J18" s="101"/>
      <c r="K18" s="221"/>
      <c r="L18" s="101"/>
      <c r="M18" s="221"/>
      <c r="N18" s="120"/>
      <c r="O18" s="238"/>
      <c r="P18" s="238"/>
      <c r="Q18" s="102"/>
      <c r="R18" s="102"/>
    </row>
    <row r="19" spans="1:18" s="86" customFormat="1" ht="15">
      <c r="A19" s="104" t="s">
        <v>267</v>
      </c>
      <c r="B19" s="109"/>
      <c r="C19" s="105"/>
      <c r="D19" s="238"/>
      <c r="E19" s="32"/>
      <c r="F19" s="32"/>
      <c r="G19" s="32"/>
      <c r="H19" s="32"/>
      <c r="I19" s="238"/>
      <c r="J19" s="101"/>
      <c r="K19" s="221"/>
      <c r="L19" s="101"/>
      <c r="M19" s="221"/>
      <c r="N19" s="120"/>
      <c r="O19" s="238"/>
      <c r="P19" s="238"/>
      <c r="Q19" s="102"/>
      <c r="R19" s="102"/>
    </row>
    <row r="20" spans="1:18" s="86" customFormat="1" ht="15">
      <c r="A20" s="104" t="s">
        <v>268</v>
      </c>
      <c r="B20" s="35"/>
      <c r="C20" s="105"/>
      <c r="D20" s="238"/>
      <c r="E20" s="32"/>
      <c r="F20" s="32"/>
      <c r="G20" s="32"/>
      <c r="H20" s="32"/>
      <c r="I20" s="238"/>
      <c r="J20" s="101"/>
      <c r="K20" s="221"/>
      <c r="L20" s="101"/>
      <c r="M20" s="221"/>
      <c r="N20" s="120"/>
      <c r="O20" s="238"/>
      <c r="P20" s="238"/>
      <c r="Q20" s="102"/>
      <c r="R20" s="102"/>
    </row>
    <row r="21" spans="1:18" s="86" customFormat="1" ht="15">
      <c r="A21" s="249" t="s">
        <v>269</v>
      </c>
      <c r="B21" s="32"/>
      <c r="C21" s="110"/>
      <c r="D21" s="238"/>
      <c r="E21" s="32"/>
      <c r="F21" s="32"/>
      <c r="G21" s="32"/>
      <c r="H21" s="32"/>
      <c r="I21" s="238"/>
      <c r="J21" s="101"/>
      <c r="K21" s="221"/>
      <c r="L21" s="101"/>
      <c r="M21" s="221"/>
      <c r="N21" s="120"/>
      <c r="O21" s="238"/>
      <c r="P21" s="238"/>
      <c r="Q21" s="102"/>
      <c r="R21" s="102"/>
    </row>
    <row r="22" spans="1:18" s="86" customFormat="1" ht="30">
      <c r="A22" s="104" t="s">
        <v>270</v>
      </c>
      <c r="B22" s="35"/>
      <c r="C22" s="105"/>
      <c r="D22" s="238"/>
      <c r="E22" s="32"/>
      <c r="F22" s="32"/>
      <c r="G22" s="32"/>
      <c r="H22" s="32"/>
      <c r="I22" s="238"/>
      <c r="J22" s="101"/>
      <c r="K22" s="221"/>
      <c r="L22" s="101"/>
      <c r="M22" s="221"/>
      <c r="N22" s="120"/>
      <c r="O22" s="238"/>
      <c r="P22" s="238"/>
      <c r="Q22" s="102"/>
      <c r="R22" s="102"/>
    </row>
    <row r="23" spans="1:18" s="86" customFormat="1" ht="15">
      <c r="A23" s="249" t="s">
        <v>271</v>
      </c>
      <c r="B23" s="32"/>
      <c r="C23" s="105"/>
      <c r="D23" s="238"/>
      <c r="E23" s="32"/>
      <c r="F23" s="32"/>
      <c r="G23" s="32"/>
      <c r="H23" s="32"/>
      <c r="I23" s="238"/>
      <c r="J23" s="101"/>
      <c r="K23" s="221"/>
      <c r="L23" s="101"/>
      <c r="M23" s="221"/>
      <c r="N23" s="120"/>
      <c r="O23" s="238"/>
      <c r="P23" s="238"/>
      <c r="Q23" s="102"/>
      <c r="R23" s="102"/>
    </row>
    <row r="24" spans="1:18" s="86" customFormat="1" ht="15">
      <c r="A24" s="249" t="s">
        <v>272</v>
      </c>
      <c r="B24" s="32"/>
      <c r="C24" s="105"/>
      <c r="D24" s="238"/>
      <c r="E24" s="32"/>
      <c r="F24" s="32"/>
      <c r="G24" s="32"/>
      <c r="H24" s="32"/>
      <c r="I24" s="238">
        <f>I14+I21+I23</f>
        <v>0</v>
      </c>
      <c r="J24" s="101"/>
      <c r="K24" s="221"/>
      <c r="L24" s="101"/>
      <c r="M24" s="221"/>
      <c r="N24" s="120"/>
      <c r="O24" s="238">
        <f>O14+O21+O23</f>
        <v>0</v>
      </c>
      <c r="P24" s="238">
        <f>P14+P21+P23</f>
        <v>0</v>
      </c>
      <c r="Q24" s="238">
        <f>Q14+Q21+Q23</f>
        <v>0</v>
      </c>
      <c r="R24" s="102"/>
    </row>
    <row r="25" spans="1:18" s="86" customFormat="1" ht="15">
      <c r="A25" s="111" t="s">
        <v>273</v>
      </c>
      <c r="B25" s="32"/>
      <c r="C25" s="105"/>
      <c r="D25" s="238"/>
      <c r="E25" s="32"/>
      <c r="F25" s="32"/>
      <c r="G25" s="32"/>
      <c r="H25" s="32"/>
      <c r="I25" s="238"/>
      <c r="J25" s="101"/>
      <c r="K25" s="221"/>
      <c r="L25" s="101"/>
      <c r="M25" s="221"/>
      <c r="N25" s="120"/>
      <c r="O25" s="238"/>
      <c r="P25" s="238"/>
      <c r="Q25" s="102"/>
      <c r="R25" s="102"/>
    </row>
    <row r="26" spans="1:18" s="86" customFormat="1" ht="15">
      <c r="A26" s="104" t="s">
        <v>355</v>
      </c>
      <c r="B26" s="35"/>
      <c r="C26" s="32"/>
      <c r="D26" s="238"/>
      <c r="E26" s="32"/>
      <c r="F26" s="32"/>
      <c r="G26" s="32"/>
      <c r="H26" s="32"/>
      <c r="I26" s="238"/>
      <c r="J26" s="101"/>
      <c r="K26" s="221"/>
      <c r="L26" s="101"/>
      <c r="M26" s="221"/>
      <c r="N26" s="120"/>
      <c r="O26" s="238"/>
      <c r="P26" s="238"/>
      <c r="Q26" s="102"/>
      <c r="R26" s="102"/>
    </row>
    <row r="27" spans="1:18" s="86" customFormat="1" ht="15">
      <c r="A27" s="244" t="s">
        <v>445</v>
      </c>
      <c r="B27" s="112" t="s">
        <v>366</v>
      </c>
      <c r="C27" s="113" t="s">
        <v>392</v>
      </c>
      <c r="D27" s="114" t="s">
        <v>391</v>
      </c>
      <c r="E27" s="109" t="s">
        <v>274</v>
      </c>
      <c r="F27" s="109" t="s">
        <v>275</v>
      </c>
      <c r="G27" s="35"/>
      <c r="H27" s="35"/>
      <c r="I27" s="114"/>
      <c r="J27" s="106" t="s">
        <v>276</v>
      </c>
      <c r="K27" s="216"/>
      <c r="L27" s="106"/>
      <c r="M27" s="216"/>
      <c r="N27" s="243"/>
      <c r="O27" s="36">
        <v>74393.1</v>
      </c>
      <c r="P27" s="36"/>
      <c r="Q27" s="115"/>
      <c r="R27" s="241"/>
    </row>
    <row r="28" spans="1:18" s="86" customFormat="1" ht="15">
      <c r="A28" s="244" t="s">
        <v>446</v>
      </c>
      <c r="B28" s="112" t="s">
        <v>365</v>
      </c>
      <c r="C28" s="113" t="s">
        <v>392</v>
      </c>
      <c r="D28" s="114" t="s">
        <v>391</v>
      </c>
      <c r="E28" s="109" t="s">
        <v>274</v>
      </c>
      <c r="F28" s="109" t="s">
        <v>275</v>
      </c>
      <c r="G28" s="35"/>
      <c r="H28" s="35"/>
      <c r="I28" s="114"/>
      <c r="J28" s="106" t="s">
        <v>276</v>
      </c>
      <c r="K28" s="216"/>
      <c r="L28" s="106"/>
      <c r="M28" s="216"/>
      <c r="N28" s="243"/>
      <c r="O28" s="36">
        <v>21832.22</v>
      </c>
      <c r="P28" s="36"/>
      <c r="Q28" s="115"/>
      <c r="R28" s="241"/>
    </row>
    <row r="29" spans="1:18" s="86" customFormat="1" ht="15">
      <c r="A29" s="244" t="s">
        <v>397</v>
      </c>
      <c r="B29" s="112" t="s">
        <v>277</v>
      </c>
      <c r="C29" s="113" t="s">
        <v>392</v>
      </c>
      <c r="D29" s="114" t="s">
        <v>391</v>
      </c>
      <c r="E29" s="109" t="s">
        <v>274</v>
      </c>
      <c r="F29" s="109" t="s">
        <v>275</v>
      </c>
      <c r="G29" s="35"/>
      <c r="H29" s="35"/>
      <c r="I29" s="114">
        <v>23333</v>
      </c>
      <c r="J29" s="106" t="s">
        <v>276</v>
      </c>
      <c r="K29" s="239">
        <v>25106.31</v>
      </c>
      <c r="L29" s="106"/>
      <c r="M29" s="252">
        <v>1</v>
      </c>
      <c r="N29" s="323" t="s">
        <v>460</v>
      </c>
      <c r="O29" s="36">
        <v>19459.722</v>
      </c>
      <c r="P29" s="36">
        <f>K29+L29</f>
        <v>25106.31</v>
      </c>
      <c r="Q29" s="115">
        <v>0.0029</v>
      </c>
      <c r="R29" s="241">
        <v>0.0003432406605125385</v>
      </c>
    </row>
    <row r="30" spans="1:18" s="86" customFormat="1" ht="15">
      <c r="A30" s="244" t="s">
        <v>398</v>
      </c>
      <c r="B30" s="242" t="s">
        <v>376</v>
      </c>
      <c r="C30" s="113" t="s">
        <v>392</v>
      </c>
      <c r="D30" s="114" t="s">
        <v>391</v>
      </c>
      <c r="E30" s="109" t="s">
        <v>274</v>
      </c>
      <c r="F30" s="109" t="s">
        <v>275</v>
      </c>
      <c r="G30" s="35"/>
      <c r="H30" s="35"/>
      <c r="I30" s="114">
        <v>60</v>
      </c>
      <c r="J30" s="106" t="s">
        <v>276</v>
      </c>
      <c r="K30" s="239">
        <v>83289.12</v>
      </c>
      <c r="L30" s="106"/>
      <c r="M30" s="252">
        <v>1</v>
      </c>
      <c r="N30" s="323" t="s">
        <v>460</v>
      </c>
      <c r="O30" s="36">
        <v>171404.353</v>
      </c>
      <c r="P30" s="36">
        <f aca="true" t="shared" si="0" ref="P30:P77">K30+L30</f>
        <v>83289.12</v>
      </c>
      <c r="Q30" s="115">
        <v>0.0095</v>
      </c>
      <c r="R30" s="241">
        <v>0.00031120331950207467</v>
      </c>
    </row>
    <row r="31" spans="1:18" s="86" customFormat="1" ht="15">
      <c r="A31" s="244" t="s">
        <v>399</v>
      </c>
      <c r="B31" s="112" t="s">
        <v>278</v>
      </c>
      <c r="C31" s="113" t="s">
        <v>392</v>
      </c>
      <c r="D31" s="114" t="s">
        <v>391</v>
      </c>
      <c r="E31" s="109" t="s">
        <v>274</v>
      </c>
      <c r="F31" s="109" t="s">
        <v>275</v>
      </c>
      <c r="G31" s="35"/>
      <c r="H31" s="35"/>
      <c r="I31" s="114">
        <v>149450</v>
      </c>
      <c r="J31" s="106" t="s">
        <v>276</v>
      </c>
      <c r="K31" s="239">
        <v>45179.42</v>
      </c>
      <c r="L31" s="106"/>
      <c r="M31" s="252">
        <v>1</v>
      </c>
      <c r="N31" s="323" t="s">
        <v>465</v>
      </c>
      <c r="O31" s="36">
        <v>45179.4167909</v>
      </c>
      <c r="P31" s="36">
        <f t="shared" si="0"/>
        <v>45179.42</v>
      </c>
      <c r="Q31" s="115">
        <v>0.0051</v>
      </c>
      <c r="R31" s="241">
        <v>0.19926666666666668</v>
      </c>
    </row>
    <row r="32" spans="1:18" s="86" customFormat="1" ht="15">
      <c r="A32" s="244" t="s">
        <v>400</v>
      </c>
      <c r="B32" s="112" t="s">
        <v>279</v>
      </c>
      <c r="C32" s="113" t="s">
        <v>392</v>
      </c>
      <c r="D32" s="114" t="s">
        <v>391</v>
      </c>
      <c r="E32" s="109" t="s">
        <v>274</v>
      </c>
      <c r="F32" s="109" t="s">
        <v>275</v>
      </c>
      <c r="G32" s="35"/>
      <c r="H32" s="35"/>
      <c r="I32" s="114">
        <v>5317</v>
      </c>
      <c r="J32" s="106" t="s">
        <v>276</v>
      </c>
      <c r="K32" s="239">
        <v>34268.07</v>
      </c>
      <c r="L32" s="106"/>
      <c r="M32" s="252">
        <v>1</v>
      </c>
      <c r="N32" s="323" t="s">
        <v>460</v>
      </c>
      <c r="O32" s="36">
        <v>31662.735</v>
      </c>
      <c r="P32" s="36">
        <f t="shared" si="0"/>
        <v>34268.07</v>
      </c>
      <c r="Q32" s="115">
        <v>0.0039</v>
      </c>
      <c r="R32" s="241">
        <v>0.0009667272727272727</v>
      </c>
    </row>
    <row r="33" spans="1:18" s="86" customFormat="1" ht="15">
      <c r="A33" s="244" t="s">
        <v>401</v>
      </c>
      <c r="B33" s="112" t="s">
        <v>356</v>
      </c>
      <c r="C33" s="113" t="s">
        <v>392</v>
      </c>
      <c r="D33" s="114" t="s">
        <v>391</v>
      </c>
      <c r="E33" s="109" t="s">
        <v>274</v>
      </c>
      <c r="F33" s="109" t="s">
        <v>275</v>
      </c>
      <c r="G33" s="35"/>
      <c r="H33" s="35"/>
      <c r="I33" s="114">
        <v>6272</v>
      </c>
      <c r="J33" s="106" t="s">
        <v>276</v>
      </c>
      <c r="K33" s="239">
        <v>36992.26</v>
      </c>
      <c r="L33" s="106"/>
      <c r="M33" s="252">
        <v>1</v>
      </c>
      <c r="N33" s="323" t="s">
        <v>460</v>
      </c>
      <c r="O33" s="36">
        <v>24686.592</v>
      </c>
      <c r="P33" s="36">
        <f t="shared" si="0"/>
        <v>36992.26</v>
      </c>
      <c r="Q33" s="115">
        <v>0.0042</v>
      </c>
      <c r="R33" s="241">
        <v>0.0002591735537190083</v>
      </c>
    </row>
    <row r="34" spans="1:18" s="86" customFormat="1" ht="15">
      <c r="A34" s="244" t="s">
        <v>402</v>
      </c>
      <c r="B34" s="117" t="s">
        <v>385</v>
      </c>
      <c r="C34" s="113" t="s">
        <v>392</v>
      </c>
      <c r="D34" s="114" t="s">
        <v>391</v>
      </c>
      <c r="E34" s="109" t="s">
        <v>274</v>
      </c>
      <c r="F34" s="109" t="s">
        <v>275</v>
      </c>
      <c r="G34" s="35"/>
      <c r="H34" s="35"/>
      <c r="I34" s="114">
        <v>20000</v>
      </c>
      <c r="J34" s="106" t="s">
        <v>276</v>
      </c>
      <c r="K34" s="239">
        <v>171300</v>
      </c>
      <c r="L34" s="106"/>
      <c r="M34" s="252">
        <v>1</v>
      </c>
      <c r="N34" s="323" t="s">
        <v>460</v>
      </c>
      <c r="O34" s="36">
        <v>134160</v>
      </c>
      <c r="P34" s="36">
        <f t="shared" si="0"/>
        <v>171300</v>
      </c>
      <c r="Q34" s="115">
        <v>0.0195</v>
      </c>
      <c r="R34" s="241">
        <v>0.0005128205128205128</v>
      </c>
    </row>
    <row r="35" spans="1:18" s="86" customFormat="1" ht="15" customHeight="1">
      <c r="A35" s="244" t="s">
        <v>403</v>
      </c>
      <c r="B35" s="112" t="s">
        <v>280</v>
      </c>
      <c r="C35" s="113" t="s">
        <v>392</v>
      </c>
      <c r="D35" s="114" t="s">
        <v>391</v>
      </c>
      <c r="E35" s="109" t="s">
        <v>274</v>
      </c>
      <c r="F35" s="243" t="s">
        <v>275</v>
      </c>
      <c r="G35" s="35"/>
      <c r="H35" s="35"/>
      <c r="I35" s="114">
        <v>282929</v>
      </c>
      <c r="J35" s="106" t="s">
        <v>276</v>
      </c>
      <c r="K35" s="239">
        <v>176830.63</v>
      </c>
      <c r="L35" s="106"/>
      <c r="M35" s="252">
        <v>1</v>
      </c>
      <c r="N35" s="323" t="s">
        <v>460</v>
      </c>
      <c r="O35" s="36">
        <v>196635.655</v>
      </c>
      <c r="P35" s="36">
        <f t="shared" si="0"/>
        <v>176830.63</v>
      </c>
      <c r="Q35" s="115">
        <v>0.0201</v>
      </c>
      <c r="R35" s="241">
        <v>0.007923718737321145</v>
      </c>
    </row>
    <row r="36" spans="1:18" s="86" customFormat="1" ht="15" customHeight="1">
      <c r="A36" s="244" t="s">
        <v>404</v>
      </c>
      <c r="B36" s="242" t="s">
        <v>364</v>
      </c>
      <c r="C36" s="113" t="s">
        <v>392</v>
      </c>
      <c r="D36" s="114" t="s">
        <v>391</v>
      </c>
      <c r="E36" s="109" t="s">
        <v>274</v>
      </c>
      <c r="F36" s="109" t="s">
        <v>275</v>
      </c>
      <c r="G36" s="35"/>
      <c r="H36" s="35"/>
      <c r="I36" s="114">
        <v>11490</v>
      </c>
      <c r="J36" s="106" t="s">
        <v>276</v>
      </c>
      <c r="K36" s="239">
        <v>58771.35</v>
      </c>
      <c r="L36" s="106"/>
      <c r="M36" s="252">
        <v>1</v>
      </c>
      <c r="N36" s="323" t="s">
        <v>460</v>
      </c>
      <c r="O36" s="36">
        <v>36308.4</v>
      </c>
      <c r="P36" s="36">
        <f t="shared" si="0"/>
        <v>58771.35</v>
      </c>
      <c r="Q36" s="115">
        <v>0.0067</v>
      </c>
      <c r="R36" s="241">
        <v>0.0002941989799053647</v>
      </c>
    </row>
    <row r="37" spans="1:18" s="86" customFormat="1" ht="15" customHeight="1">
      <c r="A37" s="244" t="s">
        <v>405</v>
      </c>
      <c r="B37" s="112" t="s">
        <v>377</v>
      </c>
      <c r="C37" s="113" t="s">
        <v>392</v>
      </c>
      <c r="D37" s="114" t="s">
        <v>391</v>
      </c>
      <c r="E37" s="109" t="s">
        <v>274</v>
      </c>
      <c r="F37" s="243" t="s">
        <v>275</v>
      </c>
      <c r="G37" s="35"/>
      <c r="H37" s="35"/>
      <c r="I37" s="114">
        <v>81992</v>
      </c>
      <c r="J37" s="106" t="s">
        <v>276</v>
      </c>
      <c r="K37" s="239">
        <v>348384.01</v>
      </c>
      <c r="L37" s="106"/>
      <c r="M37" s="252">
        <v>1</v>
      </c>
      <c r="N37" s="323" t="s">
        <v>460</v>
      </c>
      <c r="O37" s="36">
        <v>319932.784</v>
      </c>
      <c r="P37" s="36">
        <f t="shared" si="0"/>
        <v>348384.01</v>
      </c>
      <c r="Q37" s="115">
        <v>0.0396</v>
      </c>
      <c r="R37" s="241">
        <v>0.0006211515151515151</v>
      </c>
    </row>
    <row r="38" spans="1:18" s="86" customFormat="1" ht="15" customHeight="1">
      <c r="A38" s="244" t="s">
        <v>406</v>
      </c>
      <c r="B38" s="112" t="s">
        <v>281</v>
      </c>
      <c r="C38" s="113" t="s">
        <v>392</v>
      </c>
      <c r="D38" s="114" t="s">
        <v>391</v>
      </c>
      <c r="E38" s="109" t="s">
        <v>274</v>
      </c>
      <c r="F38" s="243" t="s">
        <v>275</v>
      </c>
      <c r="G38" s="243"/>
      <c r="H38" s="243"/>
      <c r="I38" s="114">
        <v>4812</v>
      </c>
      <c r="J38" s="106" t="s">
        <v>276</v>
      </c>
      <c r="K38" s="239">
        <v>28448.54</v>
      </c>
      <c r="L38" s="106"/>
      <c r="M38" s="252">
        <v>1</v>
      </c>
      <c r="N38" s="323" t="s">
        <v>461</v>
      </c>
      <c r="O38" s="36">
        <v>31516.992</v>
      </c>
      <c r="P38" s="36">
        <f t="shared" si="0"/>
        <v>28448.54</v>
      </c>
      <c r="Q38" s="115">
        <v>0.0032</v>
      </c>
      <c r="R38" s="241">
        <v>0.01203</v>
      </c>
    </row>
    <row r="39" spans="1:18" s="217" customFormat="1" ht="15" customHeight="1">
      <c r="A39" s="244" t="s">
        <v>407</v>
      </c>
      <c r="B39" s="112" t="s">
        <v>393</v>
      </c>
      <c r="C39" s="113" t="s">
        <v>392</v>
      </c>
      <c r="D39" s="114" t="s">
        <v>391</v>
      </c>
      <c r="E39" s="243" t="s">
        <v>274</v>
      </c>
      <c r="F39" s="243" t="s">
        <v>275</v>
      </c>
      <c r="G39" s="243"/>
      <c r="H39" s="243"/>
      <c r="I39" s="114">
        <v>9766</v>
      </c>
      <c r="J39" s="216" t="s">
        <v>276</v>
      </c>
      <c r="K39" s="239">
        <v>4814.64</v>
      </c>
      <c r="L39" s="216"/>
      <c r="M39" s="252">
        <v>1</v>
      </c>
      <c r="N39" s="323" t="s">
        <v>461</v>
      </c>
      <c r="O39" s="239">
        <v>0</v>
      </c>
      <c r="P39" s="36">
        <f t="shared" si="0"/>
        <v>4814.64</v>
      </c>
      <c r="Q39" s="115">
        <v>0.0005</v>
      </c>
      <c r="R39" s="241">
        <v>4.991304137257041E-05</v>
      </c>
    </row>
    <row r="40" spans="1:18" s="86" customFormat="1" ht="15" customHeight="1">
      <c r="A40" s="244" t="s">
        <v>408</v>
      </c>
      <c r="B40" s="112" t="s">
        <v>357</v>
      </c>
      <c r="C40" s="113" t="s">
        <v>392</v>
      </c>
      <c r="D40" s="114" t="s">
        <v>391</v>
      </c>
      <c r="E40" s="109" t="s">
        <v>283</v>
      </c>
      <c r="F40" s="243" t="s">
        <v>284</v>
      </c>
      <c r="G40" s="243"/>
      <c r="H40" s="243"/>
      <c r="I40" s="114">
        <v>560</v>
      </c>
      <c r="J40" s="106" t="s">
        <v>285</v>
      </c>
      <c r="K40" s="239">
        <v>40045.93</v>
      </c>
      <c r="L40" s="106"/>
      <c r="M40" s="253">
        <v>0.258161051766639</v>
      </c>
      <c r="N40" s="323" t="s">
        <v>462</v>
      </c>
      <c r="O40" s="36">
        <v>39790.0266512</v>
      </c>
      <c r="P40" s="36">
        <f t="shared" si="0"/>
        <v>40045.93</v>
      </c>
      <c r="Q40" s="115">
        <v>0.0046</v>
      </c>
      <c r="R40" s="241">
        <v>8.254595303724887E-05</v>
      </c>
    </row>
    <row r="41" spans="1:18" s="86" customFormat="1" ht="15" customHeight="1">
      <c r="A41" s="244" t="s">
        <v>409</v>
      </c>
      <c r="B41" s="112" t="s">
        <v>282</v>
      </c>
      <c r="C41" s="113" t="s">
        <v>392</v>
      </c>
      <c r="D41" s="114" t="s">
        <v>391</v>
      </c>
      <c r="E41" s="109" t="s">
        <v>283</v>
      </c>
      <c r="F41" s="243" t="s">
        <v>284</v>
      </c>
      <c r="G41" s="243"/>
      <c r="H41" s="243"/>
      <c r="I41" s="114">
        <v>730</v>
      </c>
      <c r="J41" s="106" t="s">
        <v>285</v>
      </c>
      <c r="K41" s="239">
        <v>62731.86</v>
      </c>
      <c r="L41" s="106"/>
      <c r="M41" s="253">
        <v>0.258161051766639</v>
      </c>
      <c r="N41" s="323" t="s">
        <v>462</v>
      </c>
      <c r="O41" s="36">
        <v>23244.21124</v>
      </c>
      <c r="P41" s="36">
        <f t="shared" si="0"/>
        <v>62731.86</v>
      </c>
      <c r="Q41" s="115">
        <v>0.0071</v>
      </c>
      <c r="R41" s="241">
        <v>0.000523102499426737</v>
      </c>
    </row>
    <row r="42" spans="1:18" s="86" customFormat="1" ht="15" customHeight="1">
      <c r="A42" s="244" t="s">
        <v>410</v>
      </c>
      <c r="B42" s="112" t="s">
        <v>286</v>
      </c>
      <c r="C42" s="113" t="s">
        <v>392</v>
      </c>
      <c r="D42" s="114" t="s">
        <v>391</v>
      </c>
      <c r="E42" s="109" t="s">
        <v>283</v>
      </c>
      <c r="F42" s="243" t="s">
        <v>284</v>
      </c>
      <c r="G42" s="243"/>
      <c r="H42" s="243"/>
      <c r="I42" s="114">
        <v>1000</v>
      </c>
      <c r="J42" s="106" t="s">
        <v>285</v>
      </c>
      <c r="K42" s="239">
        <v>9425.46</v>
      </c>
      <c r="L42" s="106"/>
      <c r="M42" s="253">
        <v>0.258161051766639</v>
      </c>
      <c r="N42" s="323" t="s">
        <v>462</v>
      </c>
      <c r="O42" s="36">
        <v>17313.885</v>
      </c>
      <c r="P42" s="36">
        <f t="shared" si="0"/>
        <v>9425.46</v>
      </c>
      <c r="Q42" s="115">
        <v>0.0011</v>
      </c>
      <c r="R42" s="241">
        <v>0.0003089215302242647</v>
      </c>
    </row>
    <row r="43" spans="1:18" s="86" customFormat="1" ht="15" customHeight="1">
      <c r="A43" s="244" t="s">
        <v>411</v>
      </c>
      <c r="B43" s="112" t="s">
        <v>287</v>
      </c>
      <c r="C43" s="113" t="s">
        <v>392</v>
      </c>
      <c r="D43" s="114" t="s">
        <v>391</v>
      </c>
      <c r="E43" s="109" t="s">
        <v>283</v>
      </c>
      <c r="F43" s="243" t="s">
        <v>284</v>
      </c>
      <c r="G43" s="243"/>
      <c r="H43" s="243"/>
      <c r="I43" s="114">
        <v>412</v>
      </c>
      <c r="J43" s="106" t="s">
        <v>285</v>
      </c>
      <c r="K43" s="239">
        <v>110295.61</v>
      </c>
      <c r="L43" s="106"/>
      <c r="M43" s="253">
        <v>0.258161051766639</v>
      </c>
      <c r="N43" s="323" t="s">
        <v>462</v>
      </c>
      <c r="O43" s="36">
        <v>121210.44076328</v>
      </c>
      <c r="P43" s="36">
        <f t="shared" si="0"/>
        <v>110295.61</v>
      </c>
      <c r="Q43" s="115">
        <v>0.0125</v>
      </c>
      <c r="R43" s="241">
        <v>0.002121655303108328</v>
      </c>
    </row>
    <row r="44" spans="1:18" s="86" customFormat="1" ht="15" customHeight="1">
      <c r="A44" s="244" t="s">
        <v>412</v>
      </c>
      <c r="B44" s="112" t="s">
        <v>288</v>
      </c>
      <c r="C44" s="113" t="s">
        <v>392</v>
      </c>
      <c r="D44" s="114" t="s">
        <v>391</v>
      </c>
      <c r="E44" s="109" t="s">
        <v>283</v>
      </c>
      <c r="F44" s="243" t="s">
        <v>284</v>
      </c>
      <c r="G44" s="35"/>
      <c r="H44" s="35"/>
      <c r="I44" s="114">
        <v>844</v>
      </c>
      <c r="J44" s="106" t="s">
        <v>285</v>
      </c>
      <c r="K44" s="239">
        <v>147727.99</v>
      </c>
      <c r="L44" s="106"/>
      <c r="M44" s="253">
        <v>0.258161051766639</v>
      </c>
      <c r="N44" s="323" t="s">
        <v>462</v>
      </c>
      <c r="O44" s="36">
        <v>143964.31252</v>
      </c>
      <c r="P44" s="36">
        <f t="shared" si="0"/>
        <v>147727.99</v>
      </c>
      <c r="Q44" s="115">
        <v>0.0168</v>
      </c>
      <c r="R44" s="241">
        <v>0.00032813411821148243</v>
      </c>
    </row>
    <row r="45" spans="1:18" s="86" customFormat="1" ht="15" customHeight="1">
      <c r="A45" s="244" t="s">
        <v>413</v>
      </c>
      <c r="B45" s="112" t="s">
        <v>289</v>
      </c>
      <c r="C45" s="113" t="s">
        <v>392</v>
      </c>
      <c r="D45" s="114" t="s">
        <v>391</v>
      </c>
      <c r="E45" s="243" t="s">
        <v>290</v>
      </c>
      <c r="F45" s="243" t="s">
        <v>291</v>
      </c>
      <c r="G45" s="35"/>
      <c r="H45" s="35"/>
      <c r="I45" s="114">
        <v>24420</v>
      </c>
      <c r="J45" s="106" t="s">
        <v>292</v>
      </c>
      <c r="K45" s="239">
        <v>102758.34</v>
      </c>
      <c r="L45" s="106"/>
      <c r="M45" s="253">
        <v>0.4462311188811188</v>
      </c>
      <c r="N45" s="323" t="s">
        <v>462</v>
      </c>
      <c r="O45" s="36">
        <v>96148.69506</v>
      </c>
      <c r="P45" s="36">
        <f t="shared" si="0"/>
        <v>102758.34</v>
      </c>
      <c r="Q45" s="115">
        <v>0.0117</v>
      </c>
      <c r="R45" s="241">
        <v>3.504081906735063E-05</v>
      </c>
    </row>
    <row r="46" spans="1:18" s="86" customFormat="1" ht="15" customHeight="1">
      <c r="A46" s="244" t="s">
        <v>414</v>
      </c>
      <c r="B46" s="112" t="s">
        <v>358</v>
      </c>
      <c r="C46" s="113" t="s">
        <v>392</v>
      </c>
      <c r="D46" s="114" t="s">
        <v>391</v>
      </c>
      <c r="E46" s="243" t="s">
        <v>290</v>
      </c>
      <c r="F46" s="243" t="s">
        <v>291</v>
      </c>
      <c r="G46" s="35"/>
      <c r="H46" s="35"/>
      <c r="I46" s="114">
        <v>1584171</v>
      </c>
      <c r="J46" s="106" t="s">
        <v>292</v>
      </c>
      <c r="K46" s="239">
        <v>602991</v>
      </c>
      <c r="L46" s="106"/>
      <c r="M46" s="253">
        <v>0.4462311188811188</v>
      </c>
      <c r="N46" s="323" t="s">
        <v>462</v>
      </c>
      <c r="O46" s="36">
        <v>577647.48766068</v>
      </c>
      <c r="P46" s="36">
        <f t="shared" si="0"/>
        <v>602991</v>
      </c>
      <c r="Q46" s="115">
        <v>0.0685</v>
      </c>
      <c r="R46" s="241">
        <v>0.00011701586438132235</v>
      </c>
    </row>
    <row r="47" spans="1:18" s="86" customFormat="1" ht="15" customHeight="1">
      <c r="A47" s="244" t="s">
        <v>415</v>
      </c>
      <c r="B47" s="112" t="s">
        <v>293</v>
      </c>
      <c r="C47" s="113" t="s">
        <v>392</v>
      </c>
      <c r="D47" s="114" t="s">
        <v>391</v>
      </c>
      <c r="E47" s="243" t="s">
        <v>290</v>
      </c>
      <c r="F47" s="243" t="s">
        <v>291</v>
      </c>
      <c r="G47" s="35"/>
      <c r="H47" s="35"/>
      <c r="I47" s="114">
        <v>104000</v>
      </c>
      <c r="J47" s="106" t="s">
        <v>292</v>
      </c>
      <c r="K47" s="239">
        <v>12762.21</v>
      </c>
      <c r="L47" s="106"/>
      <c r="M47" s="253">
        <v>0.4462311188811188</v>
      </c>
      <c r="N47" s="323" t="s">
        <v>462</v>
      </c>
      <c r="O47" s="36">
        <v>13421.79436</v>
      </c>
      <c r="P47" s="36">
        <f t="shared" si="0"/>
        <v>12762.21</v>
      </c>
      <c r="Q47" s="115">
        <v>0.0015</v>
      </c>
      <c r="R47" s="241">
        <v>0.000980301593555648</v>
      </c>
    </row>
    <row r="48" spans="1:18" s="86" customFormat="1" ht="15" customHeight="1">
      <c r="A48" s="244" t="s">
        <v>416</v>
      </c>
      <c r="B48" s="112" t="s">
        <v>294</v>
      </c>
      <c r="C48" s="113" t="s">
        <v>392</v>
      </c>
      <c r="D48" s="114" t="s">
        <v>391</v>
      </c>
      <c r="E48" s="243" t="s">
        <v>290</v>
      </c>
      <c r="F48" s="243" t="s">
        <v>291</v>
      </c>
      <c r="G48" s="35"/>
      <c r="H48" s="35"/>
      <c r="I48" s="114">
        <v>17700</v>
      </c>
      <c r="J48" s="106" t="s">
        <v>292</v>
      </c>
      <c r="K48" s="239">
        <v>12542.49</v>
      </c>
      <c r="L48" s="106"/>
      <c r="M48" s="253">
        <v>0.4462311188811188</v>
      </c>
      <c r="N48" s="323" t="s">
        <v>462</v>
      </c>
      <c r="O48" s="36">
        <v>10027.6290555</v>
      </c>
      <c r="P48" s="36">
        <f t="shared" si="0"/>
        <v>12542.49</v>
      </c>
      <c r="Q48" s="115">
        <v>0.0014</v>
      </c>
      <c r="R48" s="241">
        <v>0.001549516371428354</v>
      </c>
    </row>
    <row r="49" spans="1:18" s="86" customFormat="1" ht="15" customHeight="1">
      <c r="A49" s="244" t="s">
        <v>417</v>
      </c>
      <c r="B49" s="112" t="s">
        <v>295</v>
      </c>
      <c r="C49" s="113" t="s">
        <v>392</v>
      </c>
      <c r="D49" s="114" t="s">
        <v>391</v>
      </c>
      <c r="E49" s="243" t="s">
        <v>290</v>
      </c>
      <c r="F49" s="243" t="s">
        <v>291</v>
      </c>
      <c r="G49" s="35"/>
      <c r="H49" s="35"/>
      <c r="I49" s="114">
        <v>250000</v>
      </c>
      <c r="J49" s="106" t="s">
        <v>292</v>
      </c>
      <c r="K49" s="239">
        <v>134315.53</v>
      </c>
      <c r="L49" s="106"/>
      <c r="M49" s="253">
        <v>0.4462311188811188</v>
      </c>
      <c r="N49" s="323" t="s">
        <v>462</v>
      </c>
      <c r="O49" s="36">
        <v>70652.5355</v>
      </c>
      <c r="P49" s="36">
        <f t="shared" si="0"/>
        <v>134315.53</v>
      </c>
      <c r="Q49" s="115">
        <v>0.0153</v>
      </c>
      <c r="R49" s="241">
        <v>0.0004554984666573337</v>
      </c>
    </row>
    <row r="50" spans="1:18" s="86" customFormat="1" ht="15" customHeight="1">
      <c r="A50" s="244" t="s">
        <v>418</v>
      </c>
      <c r="B50" s="112" t="s">
        <v>296</v>
      </c>
      <c r="C50" s="113" t="s">
        <v>392</v>
      </c>
      <c r="D50" s="114" t="s">
        <v>391</v>
      </c>
      <c r="E50" s="243" t="s">
        <v>290</v>
      </c>
      <c r="F50" s="243" t="s">
        <v>291</v>
      </c>
      <c r="G50" s="35"/>
      <c r="H50" s="35"/>
      <c r="I50" s="114">
        <v>234000</v>
      </c>
      <c r="J50" s="106" t="s">
        <v>292</v>
      </c>
      <c r="K50" s="239">
        <v>142008.55</v>
      </c>
      <c r="L50" s="106"/>
      <c r="M50" s="253">
        <v>0.4462311188811188</v>
      </c>
      <c r="N50" s="323" t="s">
        <v>462</v>
      </c>
      <c r="O50" s="36">
        <v>150483.33846</v>
      </c>
      <c r="P50" s="36">
        <f t="shared" si="0"/>
        <v>142008.55</v>
      </c>
      <c r="Q50" s="115">
        <v>0.0161</v>
      </c>
      <c r="R50" s="241">
        <v>0.00045078923833086014</v>
      </c>
    </row>
    <row r="51" spans="1:18" s="86" customFormat="1" ht="15" customHeight="1">
      <c r="A51" s="244" t="s">
        <v>419</v>
      </c>
      <c r="B51" s="112" t="s">
        <v>367</v>
      </c>
      <c r="C51" s="113" t="s">
        <v>392</v>
      </c>
      <c r="D51" s="114" t="s">
        <v>391</v>
      </c>
      <c r="E51" s="35" t="s">
        <v>290</v>
      </c>
      <c r="F51" s="35" t="s">
        <v>291</v>
      </c>
      <c r="G51" s="35"/>
      <c r="H51" s="35"/>
      <c r="I51" s="114">
        <v>200000</v>
      </c>
      <c r="J51" s="106" t="s">
        <v>292</v>
      </c>
      <c r="K51" s="239">
        <v>27666.32</v>
      </c>
      <c r="L51" s="106"/>
      <c r="M51" s="253">
        <v>0.4462311188811188</v>
      </c>
      <c r="N51" s="323" t="s">
        <v>462</v>
      </c>
      <c r="O51" s="36">
        <v>58753.1612</v>
      </c>
      <c r="P51" s="36">
        <f t="shared" si="0"/>
        <v>27666.32</v>
      </c>
      <c r="Q51" s="115">
        <v>0.0031</v>
      </c>
      <c r="R51" s="241">
        <v>0.000689458184700656</v>
      </c>
    </row>
    <row r="52" spans="1:18" s="86" customFormat="1" ht="15" customHeight="1">
      <c r="A52" s="244" t="s">
        <v>420</v>
      </c>
      <c r="B52" s="242" t="s">
        <v>297</v>
      </c>
      <c r="C52" s="113" t="s">
        <v>392</v>
      </c>
      <c r="D52" s="114" t="s">
        <v>391</v>
      </c>
      <c r="E52" s="35" t="s">
        <v>290</v>
      </c>
      <c r="F52" s="35" t="s">
        <v>291</v>
      </c>
      <c r="G52" s="35"/>
      <c r="H52" s="35"/>
      <c r="I52" s="114">
        <v>335000</v>
      </c>
      <c r="J52" s="106" t="s">
        <v>292</v>
      </c>
      <c r="K52" s="239">
        <v>282680.65</v>
      </c>
      <c r="L52" s="106"/>
      <c r="M52" s="253">
        <v>0.4462311188811188</v>
      </c>
      <c r="N52" s="323" t="s">
        <v>462</v>
      </c>
      <c r="O52" s="36">
        <v>290764.71328</v>
      </c>
      <c r="P52" s="36">
        <f t="shared" si="0"/>
        <v>282680.65</v>
      </c>
      <c r="Q52" s="115">
        <v>0.0321</v>
      </c>
      <c r="R52" s="241">
        <v>0.0001533681478357458</v>
      </c>
    </row>
    <row r="53" spans="1:18" s="86" customFormat="1" ht="15" customHeight="1">
      <c r="A53" s="244" t="s">
        <v>421</v>
      </c>
      <c r="B53" s="242" t="s">
        <v>378</v>
      </c>
      <c r="C53" s="113" t="s">
        <v>392</v>
      </c>
      <c r="D53" s="114" t="s">
        <v>391</v>
      </c>
      <c r="E53" s="35" t="s">
        <v>290</v>
      </c>
      <c r="F53" s="35" t="s">
        <v>291</v>
      </c>
      <c r="G53" s="35"/>
      <c r="H53" s="35"/>
      <c r="I53" s="114">
        <v>3000000</v>
      </c>
      <c r="J53" s="106" t="s">
        <v>292</v>
      </c>
      <c r="K53" s="239">
        <v>645250.03</v>
      </c>
      <c r="L53" s="106"/>
      <c r="M53" s="253">
        <v>0.4462311188811188</v>
      </c>
      <c r="N53" s="323" t="s">
        <v>462</v>
      </c>
      <c r="O53" s="36">
        <v>452158.729</v>
      </c>
      <c r="P53" s="36">
        <f t="shared" si="0"/>
        <v>645250.03</v>
      </c>
      <c r="Q53" s="115">
        <v>0.0733</v>
      </c>
      <c r="R53" s="241">
        <v>5.2962260121699556E-05</v>
      </c>
    </row>
    <row r="54" spans="1:18" s="86" customFormat="1" ht="15" customHeight="1">
      <c r="A54" s="244" t="s">
        <v>422</v>
      </c>
      <c r="B54" s="242" t="s">
        <v>298</v>
      </c>
      <c r="C54" s="113" t="s">
        <v>392</v>
      </c>
      <c r="D54" s="114" t="s">
        <v>391</v>
      </c>
      <c r="E54" s="35" t="s">
        <v>290</v>
      </c>
      <c r="F54" s="35" t="s">
        <v>291</v>
      </c>
      <c r="G54" s="35"/>
      <c r="H54" s="35"/>
      <c r="I54" s="114">
        <v>29275</v>
      </c>
      <c r="J54" s="106" t="s">
        <v>292</v>
      </c>
      <c r="K54" s="239">
        <v>293926.78</v>
      </c>
      <c r="L54" s="106"/>
      <c r="M54" s="253">
        <v>0.4462311188811188</v>
      </c>
      <c r="N54" s="323" t="s">
        <v>462</v>
      </c>
      <c r="O54" s="36">
        <v>202224.72757325</v>
      </c>
      <c r="P54" s="36">
        <f t="shared" si="0"/>
        <v>293926.78</v>
      </c>
      <c r="Q54" s="115">
        <v>0.0334</v>
      </c>
      <c r="R54" s="241">
        <v>0.0003993689656577067</v>
      </c>
    </row>
    <row r="55" spans="1:18" s="86" customFormat="1" ht="15" customHeight="1">
      <c r="A55" s="244" t="s">
        <v>423</v>
      </c>
      <c r="B55" s="242" t="s">
        <v>299</v>
      </c>
      <c r="C55" s="113"/>
      <c r="D55" s="114">
        <v>132</v>
      </c>
      <c r="E55" s="35" t="s">
        <v>302</v>
      </c>
      <c r="F55" s="35" t="s">
        <v>300</v>
      </c>
      <c r="G55" s="35"/>
      <c r="H55" s="35"/>
      <c r="I55" s="114">
        <v>132</v>
      </c>
      <c r="J55" s="106" t="s">
        <v>303</v>
      </c>
      <c r="K55" s="239">
        <v>0.01</v>
      </c>
      <c r="L55" s="106"/>
      <c r="M55" s="253">
        <v>0.01689186394557823</v>
      </c>
      <c r="N55" s="323" t="s">
        <v>463</v>
      </c>
      <c r="O55" s="36">
        <v>0.01</v>
      </c>
      <c r="P55" s="36">
        <f t="shared" si="0"/>
        <v>0.01</v>
      </c>
      <c r="Q55" s="115">
        <v>0</v>
      </c>
      <c r="R55" s="241">
        <v>0</v>
      </c>
    </row>
    <row r="56" spans="1:18" s="86" customFormat="1" ht="15">
      <c r="A56" s="244" t="s">
        <v>424</v>
      </c>
      <c r="B56" s="242" t="s">
        <v>301</v>
      </c>
      <c r="C56" s="113" t="s">
        <v>392</v>
      </c>
      <c r="D56" s="114" t="s">
        <v>391</v>
      </c>
      <c r="E56" s="35" t="s">
        <v>302</v>
      </c>
      <c r="F56" s="35" t="s">
        <v>300</v>
      </c>
      <c r="G56" s="35"/>
      <c r="H56" s="35"/>
      <c r="I56" s="114">
        <v>2774</v>
      </c>
      <c r="J56" s="106" t="s">
        <v>303</v>
      </c>
      <c r="K56" s="239">
        <v>75160.3</v>
      </c>
      <c r="L56" s="106"/>
      <c r="M56" s="253">
        <v>0.01689186394557823</v>
      </c>
      <c r="N56" s="323" t="s">
        <v>462</v>
      </c>
      <c r="O56" s="36">
        <v>72549.693523928</v>
      </c>
      <c r="P56" s="36">
        <f t="shared" si="0"/>
        <v>75160.3</v>
      </c>
      <c r="Q56" s="115">
        <v>0.0085</v>
      </c>
      <c r="R56" s="241">
        <v>0.0003066631467839725</v>
      </c>
    </row>
    <row r="57" spans="1:18" s="86" customFormat="1" ht="15">
      <c r="A57" s="244" t="s">
        <v>425</v>
      </c>
      <c r="B57" s="242" t="s">
        <v>304</v>
      </c>
      <c r="C57" s="113" t="s">
        <v>392</v>
      </c>
      <c r="D57" s="114" t="s">
        <v>391</v>
      </c>
      <c r="E57" s="35" t="s">
        <v>302</v>
      </c>
      <c r="F57" s="35" t="s">
        <v>300</v>
      </c>
      <c r="G57" s="35"/>
      <c r="H57" s="35"/>
      <c r="I57" s="114">
        <v>266</v>
      </c>
      <c r="J57" s="106" t="s">
        <v>303</v>
      </c>
      <c r="K57" s="239">
        <v>63601.77</v>
      </c>
      <c r="L57" s="106"/>
      <c r="M57" s="253">
        <v>0.01689186394557823</v>
      </c>
      <c r="N57" s="323" t="s">
        <v>462</v>
      </c>
      <c r="O57" s="36">
        <v>56929.74949956</v>
      </c>
      <c r="P57" s="36">
        <f t="shared" si="0"/>
        <v>63601.77</v>
      </c>
      <c r="Q57" s="115">
        <v>0.0072</v>
      </c>
      <c r="R57" s="241">
        <v>0.0015216346703887606</v>
      </c>
    </row>
    <row r="58" spans="1:18" s="86" customFormat="1" ht="15">
      <c r="A58" s="244" t="s">
        <v>426</v>
      </c>
      <c r="B58" s="242" t="s">
        <v>368</v>
      </c>
      <c r="C58" s="113" t="s">
        <v>392</v>
      </c>
      <c r="D58" s="114" t="s">
        <v>391</v>
      </c>
      <c r="E58" s="35" t="s">
        <v>302</v>
      </c>
      <c r="F58" s="35" t="s">
        <v>300</v>
      </c>
      <c r="G58" s="35"/>
      <c r="H58" s="35"/>
      <c r="I58" s="114">
        <v>210</v>
      </c>
      <c r="J58" s="106" t="s">
        <v>303</v>
      </c>
      <c r="K58" s="239">
        <v>6207.76</v>
      </c>
      <c r="L58" s="106"/>
      <c r="M58" s="253">
        <v>0.01689186394557823</v>
      </c>
      <c r="N58" s="323" t="s">
        <v>462</v>
      </c>
      <c r="O58" s="36">
        <v>5399.07695418</v>
      </c>
      <c r="P58" s="36">
        <f t="shared" si="0"/>
        <v>6207.76</v>
      </c>
      <c r="Q58" s="115">
        <v>0.0007</v>
      </c>
      <c r="R58" s="241">
        <v>2.4112128285708054E-05</v>
      </c>
    </row>
    <row r="59" spans="1:18" s="86" customFormat="1" ht="15">
      <c r="A59" s="244" t="s">
        <v>427</v>
      </c>
      <c r="B59" s="242" t="s">
        <v>305</v>
      </c>
      <c r="C59" s="113" t="s">
        <v>392</v>
      </c>
      <c r="D59" s="114" t="s">
        <v>391</v>
      </c>
      <c r="E59" s="35" t="s">
        <v>302</v>
      </c>
      <c r="F59" s="35" t="s">
        <v>300</v>
      </c>
      <c r="G59" s="35"/>
      <c r="H59" s="35"/>
      <c r="I59" s="114">
        <v>223</v>
      </c>
      <c r="J59" s="106" t="s">
        <v>303</v>
      </c>
      <c r="K59" s="239">
        <v>11671.28</v>
      </c>
      <c r="L59" s="106"/>
      <c r="M59" s="253">
        <v>0.01689186394557823</v>
      </c>
      <c r="N59" s="323" t="s">
        <v>464</v>
      </c>
      <c r="O59" s="36">
        <v>11669.614989826</v>
      </c>
      <c r="P59" s="36">
        <f t="shared" si="0"/>
        <v>11671.28</v>
      </c>
      <c r="Q59" s="115">
        <v>0.0013</v>
      </c>
      <c r="R59" s="241">
        <v>0.0010126191416804028</v>
      </c>
    </row>
    <row r="60" spans="1:18" s="86" customFormat="1" ht="15">
      <c r="A60" s="244" t="s">
        <v>428</v>
      </c>
      <c r="B60" s="242" t="s">
        <v>381</v>
      </c>
      <c r="C60" s="113" t="s">
        <v>392</v>
      </c>
      <c r="D60" s="114" t="s">
        <v>391</v>
      </c>
      <c r="E60" s="35" t="s">
        <v>302</v>
      </c>
      <c r="F60" s="35" t="s">
        <v>300</v>
      </c>
      <c r="G60" s="35"/>
      <c r="H60" s="35"/>
      <c r="I60" s="114">
        <v>3881</v>
      </c>
      <c r="J60" s="106" t="s">
        <v>303</v>
      </c>
      <c r="K60" s="239">
        <v>58149.36</v>
      </c>
      <c r="L60" s="106"/>
      <c r="M60" s="253">
        <v>0.01689186394557823</v>
      </c>
      <c r="N60" s="323" t="s">
        <v>462</v>
      </c>
      <c r="O60" s="36">
        <v>61377.66287687</v>
      </c>
      <c r="P60" s="36">
        <f t="shared" si="0"/>
        <v>58149.36</v>
      </c>
      <c r="Q60" s="115">
        <v>0.0066</v>
      </c>
      <c r="R60" s="241">
        <v>2.3800996440582755E-05</v>
      </c>
    </row>
    <row r="61" spans="1:18" s="86" customFormat="1" ht="15">
      <c r="A61" s="244" t="s">
        <v>429</v>
      </c>
      <c r="B61" s="242" t="s">
        <v>306</v>
      </c>
      <c r="C61" s="113" t="s">
        <v>392</v>
      </c>
      <c r="D61" s="114" t="s">
        <v>391</v>
      </c>
      <c r="E61" s="35" t="s">
        <v>302</v>
      </c>
      <c r="F61" s="35" t="s">
        <v>300</v>
      </c>
      <c r="G61" s="35"/>
      <c r="H61" s="35"/>
      <c r="I61" s="114">
        <v>1745</v>
      </c>
      <c r="J61" s="106" t="s">
        <v>303</v>
      </c>
      <c r="K61" s="239">
        <v>6320.37</v>
      </c>
      <c r="L61" s="106"/>
      <c r="M61" s="253">
        <v>0.01689186394557823</v>
      </c>
      <c r="N61" s="323" t="s">
        <v>464</v>
      </c>
      <c r="O61" s="36">
        <v>4795.62103701</v>
      </c>
      <c r="P61" s="36">
        <f t="shared" si="0"/>
        <v>6320.37</v>
      </c>
      <c r="Q61" s="115">
        <v>0.0007</v>
      </c>
      <c r="R61" s="241">
        <v>0.002247231526662211</v>
      </c>
    </row>
    <row r="62" spans="1:18" s="86" customFormat="1" ht="15">
      <c r="A62" s="244" t="s">
        <v>430</v>
      </c>
      <c r="B62" s="242" t="s">
        <v>307</v>
      </c>
      <c r="C62" s="113" t="s">
        <v>392</v>
      </c>
      <c r="D62" s="114" t="s">
        <v>391</v>
      </c>
      <c r="E62" s="35" t="s">
        <v>302</v>
      </c>
      <c r="F62" s="35" t="s">
        <v>300</v>
      </c>
      <c r="G62" s="35"/>
      <c r="H62" s="35"/>
      <c r="I62" s="114">
        <v>3017</v>
      </c>
      <c r="J62" s="106" t="s">
        <v>303</v>
      </c>
      <c r="K62" s="239">
        <v>17786.01</v>
      </c>
      <c r="L62" s="106"/>
      <c r="M62" s="253">
        <v>0.01689186394557823</v>
      </c>
      <c r="N62" s="323" t="s">
        <v>462</v>
      </c>
      <c r="O62" s="36">
        <v>26661.958033914</v>
      </c>
      <c r="P62" s="36">
        <f t="shared" si="0"/>
        <v>17786.01</v>
      </c>
      <c r="Q62" s="115">
        <v>0.002</v>
      </c>
      <c r="R62" s="241">
        <v>0.000708183379356255</v>
      </c>
    </row>
    <row r="63" spans="1:18" s="86" customFormat="1" ht="15">
      <c r="A63" s="244" t="s">
        <v>447</v>
      </c>
      <c r="B63" s="242" t="s">
        <v>308</v>
      </c>
      <c r="C63" s="113" t="s">
        <v>392</v>
      </c>
      <c r="D63" s="114" t="s">
        <v>391</v>
      </c>
      <c r="E63" s="35" t="s">
        <v>311</v>
      </c>
      <c r="F63" s="35" t="s">
        <v>309</v>
      </c>
      <c r="G63" s="35"/>
      <c r="H63" s="35"/>
      <c r="I63" s="114"/>
      <c r="J63" s="106" t="s">
        <v>312</v>
      </c>
      <c r="K63" s="239"/>
      <c r="L63" s="106"/>
      <c r="M63" s="253">
        <v>0.675145957918051</v>
      </c>
      <c r="N63" s="323"/>
      <c r="O63" s="36">
        <v>92274.9485594</v>
      </c>
      <c r="P63" s="36">
        <f t="shared" si="0"/>
        <v>0</v>
      </c>
      <c r="Q63" s="115"/>
      <c r="R63" s="241"/>
    </row>
    <row r="64" spans="1:18" s="86" customFormat="1" ht="15">
      <c r="A64" s="244" t="s">
        <v>431</v>
      </c>
      <c r="B64" s="242" t="s">
        <v>310</v>
      </c>
      <c r="C64" s="113" t="s">
        <v>392</v>
      </c>
      <c r="D64" s="114" t="s">
        <v>391</v>
      </c>
      <c r="E64" s="35" t="s">
        <v>311</v>
      </c>
      <c r="F64" s="35" t="s">
        <v>309</v>
      </c>
      <c r="G64" s="35"/>
      <c r="H64" s="35"/>
      <c r="I64" s="114">
        <v>26457</v>
      </c>
      <c r="J64" s="106" t="s">
        <v>312</v>
      </c>
      <c r="K64" s="239">
        <v>20720.31</v>
      </c>
      <c r="L64" s="106"/>
      <c r="M64" s="253">
        <v>0.675145957918051</v>
      </c>
      <c r="N64" s="323" t="s">
        <v>462</v>
      </c>
      <c r="O64" s="36">
        <v>21157.9909668</v>
      </c>
      <c r="P64" s="36">
        <f t="shared" si="0"/>
        <v>20720.31</v>
      </c>
      <c r="Q64" s="115">
        <v>0.0024</v>
      </c>
      <c r="R64" s="241">
        <v>0</v>
      </c>
    </row>
    <row r="65" spans="1:18" s="86" customFormat="1" ht="15">
      <c r="A65" s="244" t="s">
        <v>432</v>
      </c>
      <c r="B65" s="242" t="s">
        <v>313</v>
      </c>
      <c r="C65" s="113" t="s">
        <v>392</v>
      </c>
      <c r="D65" s="114" t="s">
        <v>391</v>
      </c>
      <c r="E65" s="35" t="s">
        <v>311</v>
      </c>
      <c r="F65" s="35" t="s">
        <v>309</v>
      </c>
      <c r="G65" s="35"/>
      <c r="H65" s="35"/>
      <c r="I65" s="114">
        <v>42500</v>
      </c>
      <c r="J65" s="106" t="s">
        <v>312</v>
      </c>
      <c r="K65" s="239">
        <v>237870.81</v>
      </c>
      <c r="L65" s="106"/>
      <c r="M65" s="253">
        <v>0.675145957918051</v>
      </c>
      <c r="N65" s="323" t="s">
        <v>462</v>
      </c>
      <c r="O65" s="36">
        <v>382662.3834</v>
      </c>
      <c r="P65" s="36">
        <f t="shared" si="0"/>
        <v>237870.81</v>
      </c>
      <c r="Q65" s="115">
        <v>0.027</v>
      </c>
      <c r="R65" s="241">
        <v>0</v>
      </c>
    </row>
    <row r="66" spans="1:18" s="86" customFormat="1" ht="15">
      <c r="A66" s="244" t="s">
        <v>433</v>
      </c>
      <c r="B66" s="242" t="s">
        <v>314</v>
      </c>
      <c r="C66" s="113" t="s">
        <v>392</v>
      </c>
      <c r="D66" s="114" t="s">
        <v>391</v>
      </c>
      <c r="E66" s="35" t="s">
        <v>311</v>
      </c>
      <c r="F66" s="35" t="s">
        <v>309</v>
      </c>
      <c r="G66" s="35"/>
      <c r="H66" s="35"/>
      <c r="I66" s="114">
        <v>33800</v>
      </c>
      <c r="J66" s="106" t="s">
        <v>312</v>
      </c>
      <c r="K66" s="239">
        <v>130758.23</v>
      </c>
      <c r="L66" s="106"/>
      <c r="M66" s="253">
        <v>0.675145957918051</v>
      </c>
      <c r="N66" s="323" t="s">
        <v>462</v>
      </c>
      <c r="O66" s="36">
        <v>104742.33159</v>
      </c>
      <c r="P66" s="36">
        <f t="shared" si="0"/>
        <v>130758.23</v>
      </c>
      <c r="Q66" s="115">
        <v>0.0149</v>
      </c>
      <c r="R66" s="241">
        <v>0</v>
      </c>
    </row>
    <row r="67" spans="1:18" s="86" customFormat="1" ht="15">
      <c r="A67" s="244" t="s">
        <v>434</v>
      </c>
      <c r="B67" s="242" t="s">
        <v>315</v>
      </c>
      <c r="C67" s="113" t="s">
        <v>392</v>
      </c>
      <c r="D67" s="114" t="s">
        <v>391</v>
      </c>
      <c r="E67" s="243" t="s">
        <v>311</v>
      </c>
      <c r="F67" s="35" t="s">
        <v>309</v>
      </c>
      <c r="G67" s="35"/>
      <c r="H67" s="35"/>
      <c r="I67" s="114">
        <v>34755</v>
      </c>
      <c r="J67" s="106" t="s">
        <v>312</v>
      </c>
      <c r="K67" s="239">
        <v>244032.87</v>
      </c>
      <c r="L67" s="106"/>
      <c r="M67" s="253">
        <v>0.675145957918051</v>
      </c>
      <c r="N67" s="323" t="s">
        <v>462</v>
      </c>
      <c r="O67" s="36">
        <v>203822.699388</v>
      </c>
      <c r="P67" s="36">
        <f t="shared" si="0"/>
        <v>244032.87</v>
      </c>
      <c r="Q67" s="115">
        <v>0.0277</v>
      </c>
      <c r="R67" s="241">
        <v>0</v>
      </c>
    </row>
    <row r="68" spans="1:18" s="86" customFormat="1" ht="15">
      <c r="A68" s="244" t="s">
        <v>435</v>
      </c>
      <c r="B68" s="242" t="s">
        <v>316</v>
      </c>
      <c r="C68" s="113" t="s">
        <v>392</v>
      </c>
      <c r="D68" s="114" t="s">
        <v>391</v>
      </c>
      <c r="E68" s="243" t="s">
        <v>311</v>
      </c>
      <c r="F68" s="35" t="s">
        <v>309</v>
      </c>
      <c r="G68" s="35"/>
      <c r="H68" s="35"/>
      <c r="I68" s="114">
        <v>16888</v>
      </c>
      <c r="J68" s="106" t="s">
        <v>312</v>
      </c>
      <c r="K68" s="239">
        <v>112764.45</v>
      </c>
      <c r="L68" s="106"/>
      <c r="M68" s="253">
        <v>0.675145957918051</v>
      </c>
      <c r="N68" s="323" t="s">
        <v>462</v>
      </c>
      <c r="O68" s="36">
        <v>97239.90968064</v>
      </c>
      <c r="P68" s="36">
        <f t="shared" si="0"/>
        <v>112764.45</v>
      </c>
      <c r="Q68" s="115">
        <v>0.0128</v>
      </c>
      <c r="R68" s="241">
        <v>0</v>
      </c>
    </row>
    <row r="69" spans="1:18" s="86" customFormat="1" ht="15">
      <c r="A69" s="244" t="s">
        <v>436</v>
      </c>
      <c r="B69" s="242" t="s">
        <v>317</v>
      </c>
      <c r="C69" s="113" t="s">
        <v>392</v>
      </c>
      <c r="D69" s="114" t="s">
        <v>391</v>
      </c>
      <c r="E69" s="243" t="s">
        <v>311</v>
      </c>
      <c r="F69" s="109" t="s">
        <v>309</v>
      </c>
      <c r="G69" s="35"/>
      <c r="H69" s="35"/>
      <c r="I69" s="114">
        <v>15000</v>
      </c>
      <c r="J69" s="106" t="s">
        <v>312</v>
      </c>
      <c r="K69" s="239">
        <v>134185.27</v>
      </c>
      <c r="L69" s="106"/>
      <c r="M69" s="253">
        <v>0.675145957918051</v>
      </c>
      <c r="N69" s="323" t="s">
        <v>462</v>
      </c>
      <c r="O69" s="36">
        <v>113459.19675</v>
      </c>
      <c r="P69" s="36">
        <f t="shared" si="0"/>
        <v>134185.27</v>
      </c>
      <c r="Q69" s="115">
        <v>0.0152</v>
      </c>
      <c r="R69" s="241">
        <v>0</v>
      </c>
    </row>
    <row r="70" spans="1:18" s="86" customFormat="1" ht="15">
      <c r="A70" s="244" t="s">
        <v>437</v>
      </c>
      <c r="B70" s="242" t="s">
        <v>371</v>
      </c>
      <c r="C70" s="113" t="s">
        <v>392</v>
      </c>
      <c r="D70" s="114" t="s">
        <v>391</v>
      </c>
      <c r="E70" s="243" t="s">
        <v>311</v>
      </c>
      <c r="F70" s="109" t="s">
        <v>309</v>
      </c>
      <c r="G70" s="35"/>
      <c r="H70" s="35"/>
      <c r="I70" s="114">
        <v>63000</v>
      </c>
      <c r="J70" s="106" t="s">
        <v>312</v>
      </c>
      <c r="K70" s="239">
        <v>196507.99</v>
      </c>
      <c r="L70" s="106"/>
      <c r="M70" s="253">
        <v>0.675145957918051</v>
      </c>
      <c r="N70" s="323" t="s">
        <v>462</v>
      </c>
      <c r="O70" s="36">
        <v>156183.83172</v>
      </c>
      <c r="P70" s="36">
        <f t="shared" si="0"/>
        <v>196507.99</v>
      </c>
      <c r="Q70" s="115">
        <v>0.0223</v>
      </c>
      <c r="R70" s="241">
        <v>0</v>
      </c>
    </row>
    <row r="71" spans="1:18" s="86" customFormat="1" ht="15">
      <c r="A71" s="244" t="s">
        <v>438</v>
      </c>
      <c r="B71" s="242" t="s">
        <v>318</v>
      </c>
      <c r="C71" s="113" t="s">
        <v>392</v>
      </c>
      <c r="D71" s="114" t="s">
        <v>391</v>
      </c>
      <c r="E71" s="243" t="s">
        <v>311</v>
      </c>
      <c r="F71" s="109" t="s">
        <v>309</v>
      </c>
      <c r="G71" s="35"/>
      <c r="H71" s="35"/>
      <c r="I71" s="114">
        <v>22397</v>
      </c>
      <c r="J71" s="106" t="s">
        <v>312</v>
      </c>
      <c r="K71" s="239">
        <v>86947.16</v>
      </c>
      <c r="L71" s="106"/>
      <c r="M71" s="253">
        <v>0.675145957918051</v>
      </c>
      <c r="N71" s="323" t="s">
        <v>462</v>
      </c>
      <c r="O71" s="36">
        <v>79868.71687032</v>
      </c>
      <c r="P71" s="36">
        <f t="shared" si="0"/>
        <v>86947.16</v>
      </c>
      <c r="Q71" s="115">
        <v>0.0099</v>
      </c>
      <c r="R71" s="241">
        <v>0</v>
      </c>
    </row>
    <row r="72" spans="1:18" s="86" customFormat="1" ht="15">
      <c r="A72" s="244" t="s">
        <v>439</v>
      </c>
      <c r="B72" s="242" t="s">
        <v>379</v>
      </c>
      <c r="C72" s="113" t="s">
        <v>392</v>
      </c>
      <c r="D72" s="114" t="s">
        <v>391</v>
      </c>
      <c r="E72" s="243" t="s">
        <v>311</v>
      </c>
      <c r="F72" s="109" t="s">
        <v>309</v>
      </c>
      <c r="G72" s="35"/>
      <c r="H72" s="35"/>
      <c r="I72" s="114">
        <v>6000</v>
      </c>
      <c r="J72" s="106" t="s">
        <v>312</v>
      </c>
      <c r="K72" s="239">
        <v>82030.24</v>
      </c>
      <c r="L72" s="106"/>
      <c r="M72" s="253">
        <v>0.675145957918051</v>
      </c>
      <c r="N72" s="323" t="s">
        <v>462</v>
      </c>
      <c r="O72" s="36">
        <v>63976.992</v>
      </c>
      <c r="P72" s="36">
        <f t="shared" si="0"/>
        <v>82030.24</v>
      </c>
      <c r="Q72" s="115">
        <v>0.0093</v>
      </c>
      <c r="R72" s="241">
        <v>0</v>
      </c>
    </row>
    <row r="73" spans="1:18" s="86" customFormat="1" ht="15">
      <c r="A73" s="244" t="s">
        <v>440</v>
      </c>
      <c r="B73" s="242" t="s">
        <v>395</v>
      </c>
      <c r="C73" s="113" t="s">
        <v>392</v>
      </c>
      <c r="D73" s="114" t="s">
        <v>391</v>
      </c>
      <c r="E73" s="243" t="s">
        <v>311</v>
      </c>
      <c r="F73" s="109" t="s">
        <v>452</v>
      </c>
      <c r="G73" s="35"/>
      <c r="H73" s="35"/>
      <c r="I73" s="114">
        <v>62000</v>
      </c>
      <c r="J73" s="106" t="s">
        <v>312</v>
      </c>
      <c r="K73" s="239">
        <v>158645.81</v>
      </c>
      <c r="L73" s="106"/>
      <c r="M73" s="253">
        <v>0.675145957918051</v>
      </c>
      <c r="N73" s="323" t="s">
        <v>462</v>
      </c>
      <c r="O73" s="36">
        <v>0</v>
      </c>
      <c r="P73" s="36">
        <f t="shared" si="0"/>
        <v>158645.81</v>
      </c>
      <c r="Q73" s="115">
        <v>0.018</v>
      </c>
      <c r="R73" s="241">
        <v>0</v>
      </c>
    </row>
    <row r="74" spans="1:18" s="86" customFormat="1" ht="15">
      <c r="A74" s="244" t="s">
        <v>441</v>
      </c>
      <c r="B74" s="242" t="s">
        <v>369</v>
      </c>
      <c r="C74" s="113" t="s">
        <v>392</v>
      </c>
      <c r="D74" s="114" t="s">
        <v>391</v>
      </c>
      <c r="E74" s="243" t="s">
        <v>311</v>
      </c>
      <c r="F74" s="109" t="s">
        <v>453</v>
      </c>
      <c r="G74" s="35"/>
      <c r="H74" s="35"/>
      <c r="I74" s="114">
        <v>33000</v>
      </c>
      <c r="J74" s="106" t="s">
        <v>312</v>
      </c>
      <c r="K74" s="239">
        <v>375414.93</v>
      </c>
      <c r="L74" s="106"/>
      <c r="M74" s="253">
        <v>0.675145957918051</v>
      </c>
      <c r="N74" s="323" t="s">
        <v>462</v>
      </c>
      <c r="O74" s="36">
        <v>339777.80595</v>
      </c>
      <c r="P74" s="36">
        <f t="shared" si="0"/>
        <v>375414.93</v>
      </c>
      <c r="Q74" s="115">
        <v>0.0427</v>
      </c>
      <c r="R74" s="241">
        <v>0</v>
      </c>
    </row>
    <row r="75" spans="1:18" s="86" customFormat="1" ht="15">
      <c r="A75" s="244" t="s">
        <v>442</v>
      </c>
      <c r="B75" s="242" t="s">
        <v>394</v>
      </c>
      <c r="C75" s="113" t="s">
        <v>392</v>
      </c>
      <c r="D75" s="114" t="s">
        <v>391</v>
      </c>
      <c r="E75" s="243" t="s">
        <v>311</v>
      </c>
      <c r="F75" s="109" t="s">
        <v>454</v>
      </c>
      <c r="G75" s="35"/>
      <c r="H75" s="35"/>
      <c r="I75" s="114">
        <v>21000</v>
      </c>
      <c r="J75" s="106" t="s">
        <v>312</v>
      </c>
      <c r="K75" s="239">
        <v>182897.04</v>
      </c>
      <c r="L75" s="106"/>
      <c r="M75" s="253">
        <v>0.675145957918051</v>
      </c>
      <c r="N75" s="323" t="s">
        <v>462</v>
      </c>
      <c r="O75" s="36">
        <v>0</v>
      </c>
      <c r="P75" s="36">
        <f t="shared" si="0"/>
        <v>182897.04</v>
      </c>
      <c r="Q75" s="115">
        <v>0.0208</v>
      </c>
      <c r="R75" s="241">
        <v>0</v>
      </c>
    </row>
    <row r="76" spans="1:18" s="86" customFormat="1" ht="15">
      <c r="A76" s="244" t="s">
        <v>443</v>
      </c>
      <c r="B76" s="242" t="s">
        <v>370</v>
      </c>
      <c r="C76" s="113" t="s">
        <v>392</v>
      </c>
      <c r="D76" s="114" t="s">
        <v>391</v>
      </c>
      <c r="E76" s="243" t="s">
        <v>311</v>
      </c>
      <c r="F76" s="109" t="s">
        <v>309</v>
      </c>
      <c r="G76" s="35"/>
      <c r="H76" s="35"/>
      <c r="I76" s="114">
        <v>6500</v>
      </c>
      <c r="J76" s="106" t="s">
        <v>312</v>
      </c>
      <c r="K76" s="239">
        <v>302802.98</v>
      </c>
      <c r="L76" s="106"/>
      <c r="M76" s="253">
        <v>0.675145957918051</v>
      </c>
      <c r="N76" s="323" t="s">
        <v>462</v>
      </c>
      <c r="O76" s="36">
        <v>102463.15125</v>
      </c>
      <c r="P76" s="36">
        <f t="shared" si="0"/>
        <v>302802.98</v>
      </c>
      <c r="Q76" s="115">
        <v>0.0344</v>
      </c>
      <c r="R76" s="241">
        <v>0</v>
      </c>
    </row>
    <row r="77" spans="1:18" s="86" customFormat="1" ht="15">
      <c r="A77" s="244" t="s">
        <v>444</v>
      </c>
      <c r="B77" s="242" t="s">
        <v>396</v>
      </c>
      <c r="C77" s="113" t="s">
        <v>392</v>
      </c>
      <c r="D77" s="114" t="s">
        <v>391</v>
      </c>
      <c r="E77" s="243" t="s">
        <v>455</v>
      </c>
      <c r="F77" s="109" t="s">
        <v>456</v>
      </c>
      <c r="G77" s="35"/>
      <c r="H77" s="35"/>
      <c r="I77" s="106">
        <v>1999</v>
      </c>
      <c r="J77" s="106" t="s">
        <v>386</v>
      </c>
      <c r="K77" s="239">
        <v>273679.29</v>
      </c>
      <c r="L77" s="106"/>
      <c r="M77" s="253">
        <v>1.955829986421782</v>
      </c>
      <c r="N77" s="323" t="s">
        <v>462</v>
      </c>
      <c r="O77" s="36">
        <v>0</v>
      </c>
      <c r="P77" s="36">
        <f t="shared" si="0"/>
        <v>273679.29</v>
      </c>
      <c r="Q77" s="115">
        <v>0.0311</v>
      </c>
      <c r="R77" s="241">
        <v>0</v>
      </c>
    </row>
    <row r="78" spans="1:18" s="86" customFormat="1" ht="15">
      <c r="A78" s="249" t="s">
        <v>319</v>
      </c>
      <c r="B78" s="242"/>
      <c r="C78" s="105"/>
      <c r="D78" s="119"/>
      <c r="E78" s="120"/>
      <c r="F78" s="32"/>
      <c r="G78" s="32"/>
      <c r="H78" s="32"/>
      <c r="I78" s="119">
        <f>SUM(I27:I77)</f>
        <v>6775077</v>
      </c>
      <c r="J78" s="101"/>
      <c r="K78" s="119">
        <f>SUM(K27:K77)</f>
        <v>6418667.339999999</v>
      </c>
      <c r="L78" s="101"/>
      <c r="M78" s="221"/>
      <c r="N78" s="120"/>
      <c r="O78" s="238">
        <f>SUM(O27:O77)</f>
        <v>5371991.002155259</v>
      </c>
      <c r="P78" s="238">
        <f>SUM(P27:P77)</f>
        <v>6418667.339999999</v>
      </c>
      <c r="Q78" s="223">
        <f>SUM(Q27:Q77)</f>
        <v>0.7292000000000001</v>
      </c>
      <c r="R78" s="36"/>
    </row>
    <row r="79" spans="1:18" ht="15">
      <c r="A79" s="104" t="s">
        <v>320</v>
      </c>
      <c r="B79" s="242"/>
      <c r="C79" s="105"/>
      <c r="D79" s="121"/>
      <c r="E79" s="243"/>
      <c r="F79" s="35"/>
      <c r="G79" s="35"/>
      <c r="H79" s="35"/>
      <c r="I79" s="36"/>
      <c r="J79" s="106"/>
      <c r="K79" s="216"/>
      <c r="L79" s="106"/>
      <c r="M79" s="216"/>
      <c r="N79" s="243"/>
      <c r="P79" s="36"/>
      <c r="Q79" s="115"/>
      <c r="R79" s="241"/>
    </row>
    <row r="80" spans="1:18" s="86" customFormat="1" ht="15">
      <c r="A80" s="249" t="s">
        <v>321</v>
      </c>
      <c r="B80" s="242"/>
      <c r="C80" s="105"/>
      <c r="D80" s="119"/>
      <c r="E80" s="32"/>
      <c r="F80" s="32"/>
      <c r="G80" s="32"/>
      <c r="H80" s="32"/>
      <c r="I80" s="30"/>
      <c r="J80" s="101"/>
      <c r="K80" s="221"/>
      <c r="L80" s="101"/>
      <c r="M80" s="221"/>
      <c r="N80" s="120"/>
      <c r="O80" s="238"/>
      <c r="P80" s="238"/>
      <c r="Q80" s="122"/>
      <c r="R80" s="123"/>
    </row>
    <row r="81" spans="1:18" s="219" customFormat="1" ht="30">
      <c r="A81" s="215" t="s">
        <v>322</v>
      </c>
      <c r="B81" s="242"/>
      <c r="C81" s="105"/>
      <c r="D81" s="121"/>
      <c r="E81" s="243"/>
      <c r="F81" s="243"/>
      <c r="G81" s="243"/>
      <c r="H81" s="243"/>
      <c r="I81" s="121"/>
      <c r="J81" s="216"/>
      <c r="K81" s="216"/>
      <c r="L81" s="216"/>
      <c r="M81" s="216"/>
      <c r="N81" s="243"/>
      <c r="O81" s="239"/>
      <c r="P81" s="239"/>
      <c r="Q81" s="218"/>
      <c r="R81" s="110"/>
    </row>
    <row r="82" spans="1:18" s="219" customFormat="1" ht="15">
      <c r="A82" s="242" t="s">
        <v>448</v>
      </c>
      <c r="B82" s="242" t="s">
        <v>372</v>
      </c>
      <c r="C82" s="113" t="s">
        <v>392</v>
      </c>
      <c r="D82" s="114" t="s">
        <v>391</v>
      </c>
      <c r="E82" s="243" t="s">
        <v>274</v>
      </c>
      <c r="F82" s="243" t="s">
        <v>275</v>
      </c>
      <c r="G82" s="243"/>
      <c r="H82" s="243"/>
      <c r="I82" s="114"/>
      <c r="J82" s="216" t="s">
        <v>386</v>
      </c>
      <c r="K82" s="216"/>
      <c r="L82" s="216"/>
      <c r="M82" s="216"/>
      <c r="N82" s="243"/>
      <c r="O82" s="239">
        <v>51008.210470471</v>
      </c>
      <c r="P82" s="239"/>
      <c r="Q82" s="115"/>
      <c r="R82" s="241"/>
    </row>
    <row r="83" spans="1:18" s="219" customFormat="1" ht="15">
      <c r="A83" s="242" t="s">
        <v>449</v>
      </c>
      <c r="B83" s="117" t="s">
        <v>387</v>
      </c>
      <c r="C83" s="113" t="s">
        <v>392</v>
      </c>
      <c r="D83" s="114" t="s">
        <v>391</v>
      </c>
      <c r="E83" s="243" t="s">
        <v>274</v>
      </c>
      <c r="F83" s="243" t="s">
        <v>275</v>
      </c>
      <c r="G83" s="243"/>
      <c r="H83" s="243"/>
      <c r="I83" s="114"/>
      <c r="J83" s="216" t="s">
        <v>386</v>
      </c>
      <c r="K83" s="216"/>
      <c r="L83" s="216"/>
      <c r="M83" s="216"/>
      <c r="N83" s="243"/>
      <c r="O83" s="239">
        <v>171344.73504726</v>
      </c>
      <c r="P83" s="239"/>
      <c r="Q83" s="115"/>
      <c r="R83" s="241"/>
    </row>
    <row r="84" spans="1:18" s="219" customFormat="1" ht="15">
      <c r="A84" s="242" t="s">
        <v>450</v>
      </c>
      <c r="B84" s="117" t="s">
        <v>388</v>
      </c>
      <c r="C84" s="113" t="s">
        <v>392</v>
      </c>
      <c r="D84" s="114" t="s">
        <v>391</v>
      </c>
      <c r="E84" s="243" t="s">
        <v>274</v>
      </c>
      <c r="F84" s="243" t="s">
        <v>275</v>
      </c>
      <c r="G84" s="243"/>
      <c r="H84" s="243"/>
      <c r="I84" s="114">
        <v>3316</v>
      </c>
      <c r="J84" s="216" t="s">
        <v>276</v>
      </c>
      <c r="K84" s="239">
        <v>307681.03</v>
      </c>
      <c r="L84" s="216"/>
      <c r="M84" s="216"/>
      <c r="N84" s="243"/>
      <c r="O84" s="239">
        <v>124802.11</v>
      </c>
      <c r="P84" s="239">
        <v>307681.03</v>
      </c>
      <c r="Q84" s="115">
        <v>0.035</v>
      </c>
      <c r="R84" s="241"/>
    </row>
    <row r="85" spans="1:18" s="217" customFormat="1" ht="15">
      <c r="A85" s="111" t="s">
        <v>323</v>
      </c>
      <c r="B85" s="220"/>
      <c r="C85" s="105"/>
      <c r="D85" s="47"/>
      <c r="E85" s="120"/>
      <c r="F85" s="120"/>
      <c r="G85" s="120"/>
      <c r="H85" s="120"/>
      <c r="I85" s="47">
        <f>SUM(I82:I84)</f>
        <v>3316</v>
      </c>
      <c r="J85" s="221"/>
      <c r="K85" s="221"/>
      <c r="L85" s="221"/>
      <c r="M85" s="221"/>
      <c r="N85" s="120"/>
      <c r="O85" s="47">
        <f>SUM(O82:O84)</f>
        <v>347155.055517731</v>
      </c>
      <c r="P85" s="47">
        <f>SUM(P82:P84)</f>
        <v>307681.03</v>
      </c>
      <c r="Q85" s="224">
        <f>SUM(Q82:Q84)</f>
        <v>0.035</v>
      </c>
      <c r="R85" s="222"/>
    </row>
    <row r="86" spans="1:18" ht="15">
      <c r="A86" s="104" t="s">
        <v>324</v>
      </c>
      <c r="B86" s="244"/>
      <c r="C86" s="105"/>
      <c r="D86" s="36"/>
      <c r="E86" s="35"/>
      <c r="F86" s="35"/>
      <c r="G86" s="35"/>
      <c r="H86" s="35"/>
      <c r="I86" s="36"/>
      <c r="J86" s="106"/>
      <c r="K86" s="216"/>
      <c r="L86" s="106"/>
      <c r="M86" s="216"/>
      <c r="N86" s="243"/>
      <c r="O86" s="36"/>
      <c r="P86" s="36"/>
      <c r="Q86" s="107"/>
      <c r="R86" s="107"/>
    </row>
    <row r="87" spans="1:18" ht="15">
      <c r="A87" s="244" t="s">
        <v>325</v>
      </c>
      <c r="B87" s="244"/>
      <c r="C87" s="126"/>
      <c r="D87" s="36"/>
      <c r="E87" s="35"/>
      <c r="F87" s="35"/>
      <c r="G87" s="35"/>
      <c r="H87" s="35"/>
      <c r="I87" s="36"/>
      <c r="J87" s="106"/>
      <c r="K87" s="216"/>
      <c r="L87" s="106"/>
      <c r="M87" s="216"/>
      <c r="N87" s="243"/>
      <c r="O87" s="36"/>
      <c r="P87" s="36"/>
      <c r="Q87" s="107"/>
      <c r="R87" s="107"/>
    </row>
    <row r="88" spans="1:18" ht="15">
      <c r="A88" s="104" t="s">
        <v>265</v>
      </c>
      <c r="B88" s="244"/>
      <c r="C88" s="126"/>
      <c r="D88" s="36"/>
      <c r="E88" s="35"/>
      <c r="F88" s="35"/>
      <c r="G88" s="35"/>
      <c r="H88" s="35"/>
      <c r="I88" s="36"/>
      <c r="J88" s="106"/>
      <c r="K88" s="216"/>
      <c r="L88" s="106"/>
      <c r="M88" s="216"/>
      <c r="N88" s="243"/>
      <c r="O88" s="36"/>
      <c r="P88" s="36"/>
      <c r="Q88" s="107"/>
      <c r="R88" s="107"/>
    </row>
    <row r="89" spans="1:18" ht="15">
      <c r="A89" s="127" t="s">
        <v>266</v>
      </c>
      <c r="B89" s="244"/>
      <c r="C89" s="126"/>
      <c r="D89" s="36"/>
      <c r="E89" s="35"/>
      <c r="F89" s="35"/>
      <c r="G89" s="35"/>
      <c r="H89" s="35"/>
      <c r="I89" s="36"/>
      <c r="J89" s="106"/>
      <c r="K89" s="216"/>
      <c r="L89" s="106"/>
      <c r="M89" s="216"/>
      <c r="N89" s="243"/>
      <c r="O89" s="36"/>
      <c r="P89" s="36"/>
      <c r="Q89" s="107"/>
      <c r="R89" s="107"/>
    </row>
    <row r="90" spans="1:18" ht="15">
      <c r="A90" s="104" t="s">
        <v>267</v>
      </c>
      <c r="B90" s="244"/>
      <c r="C90" s="126"/>
      <c r="D90" s="36"/>
      <c r="E90" s="35"/>
      <c r="F90" s="35"/>
      <c r="G90" s="35"/>
      <c r="H90" s="35"/>
      <c r="I90" s="36"/>
      <c r="J90" s="106"/>
      <c r="K90" s="216"/>
      <c r="L90" s="106"/>
      <c r="M90" s="216"/>
      <c r="N90" s="243"/>
      <c r="O90" s="36"/>
      <c r="P90" s="36"/>
      <c r="Q90" s="107"/>
      <c r="R90" s="107"/>
    </row>
    <row r="91" spans="1:18" ht="15">
      <c r="A91" s="127" t="s">
        <v>268</v>
      </c>
      <c r="B91" s="244"/>
      <c r="C91" s="35"/>
      <c r="D91" s="36" t="s">
        <v>207</v>
      </c>
      <c r="E91" s="35"/>
      <c r="F91" s="35"/>
      <c r="G91" s="35"/>
      <c r="H91" s="35"/>
      <c r="I91" s="36"/>
      <c r="J91" s="106"/>
      <c r="K91" s="216"/>
      <c r="L91" s="106"/>
      <c r="M91" s="216"/>
      <c r="N91" s="243"/>
      <c r="O91" s="36"/>
      <c r="P91" s="36"/>
      <c r="Q91" s="107"/>
      <c r="R91" s="107"/>
    </row>
    <row r="92" spans="1:18" s="86" customFormat="1" ht="15">
      <c r="A92" s="244" t="s">
        <v>326</v>
      </c>
      <c r="B92" s="244"/>
      <c r="C92" s="35"/>
      <c r="D92" s="36"/>
      <c r="E92" s="35"/>
      <c r="F92" s="35"/>
      <c r="G92" s="35"/>
      <c r="H92" s="35"/>
      <c r="I92" s="36"/>
      <c r="J92" s="106"/>
      <c r="K92" s="216"/>
      <c r="L92" s="106"/>
      <c r="M92" s="216"/>
      <c r="N92" s="243"/>
      <c r="O92" s="36"/>
      <c r="P92" s="36"/>
      <c r="Q92" s="107"/>
      <c r="R92" s="107"/>
    </row>
    <row r="93" spans="1:18" s="86" customFormat="1" ht="15">
      <c r="A93" s="104" t="s">
        <v>327</v>
      </c>
      <c r="B93" s="244"/>
      <c r="C93" s="35" t="s">
        <v>207</v>
      </c>
      <c r="D93" s="36"/>
      <c r="E93" s="35" t="s">
        <v>207</v>
      </c>
      <c r="F93" s="35"/>
      <c r="G93" s="35"/>
      <c r="H93" s="35"/>
      <c r="I93" s="36"/>
      <c r="J93" s="106"/>
      <c r="K93" s="216" t="s">
        <v>207</v>
      </c>
      <c r="L93" s="106"/>
      <c r="M93" s="216"/>
      <c r="N93" s="243"/>
      <c r="O93" s="36"/>
      <c r="P93" s="36"/>
      <c r="Q93" s="107"/>
      <c r="R93" s="107"/>
    </row>
    <row r="94" spans="1:18" s="86" customFormat="1" ht="15">
      <c r="A94" s="125" t="s">
        <v>328</v>
      </c>
      <c r="B94" s="125"/>
      <c r="C94" s="32"/>
      <c r="D94" s="238"/>
      <c r="E94" s="32"/>
      <c r="F94" s="32"/>
      <c r="G94" s="32"/>
      <c r="H94" s="32"/>
      <c r="I94" s="238"/>
      <c r="J94" s="101"/>
      <c r="K94" s="221"/>
      <c r="L94" s="101"/>
      <c r="M94" s="221"/>
      <c r="N94" s="120"/>
      <c r="O94" s="238"/>
      <c r="P94" s="238"/>
      <c r="Q94" s="102"/>
      <c r="R94" s="102"/>
    </row>
    <row r="95" spans="1:18" ht="15" customHeight="1">
      <c r="A95" s="104" t="s">
        <v>57</v>
      </c>
      <c r="B95" s="244"/>
      <c r="C95" s="35"/>
      <c r="D95" s="36"/>
      <c r="E95" s="35"/>
      <c r="F95" s="35"/>
      <c r="G95" s="35"/>
      <c r="H95" s="35"/>
      <c r="I95" s="36"/>
      <c r="J95" s="106"/>
      <c r="K95" s="216"/>
      <c r="L95" s="106"/>
      <c r="M95" s="216"/>
      <c r="N95" s="243"/>
      <c r="O95" s="36"/>
      <c r="P95" s="36"/>
      <c r="Q95" s="107"/>
      <c r="R95" s="107"/>
    </row>
    <row r="96" spans="1:18" ht="15">
      <c r="A96" s="127" t="s">
        <v>329</v>
      </c>
      <c r="B96" s="244"/>
      <c r="C96" s="35"/>
      <c r="D96" s="36" t="s">
        <v>207</v>
      </c>
      <c r="E96" s="35"/>
      <c r="F96" s="35"/>
      <c r="G96" s="35"/>
      <c r="H96" s="35"/>
      <c r="I96" s="128"/>
      <c r="J96" s="106"/>
      <c r="K96" s="216"/>
      <c r="L96" s="106"/>
      <c r="M96" s="216"/>
      <c r="N96" s="243"/>
      <c r="O96" s="36"/>
      <c r="P96" s="36"/>
      <c r="Q96" s="107"/>
      <c r="R96" s="107"/>
    </row>
    <row r="97" spans="1:18" ht="15">
      <c r="A97" s="127" t="s">
        <v>330</v>
      </c>
      <c r="B97" s="244"/>
      <c r="C97" s="35"/>
      <c r="D97" s="36"/>
      <c r="E97" s="35"/>
      <c r="F97" s="35"/>
      <c r="G97" s="35"/>
      <c r="H97" s="35"/>
      <c r="I97" s="40"/>
      <c r="J97" s="106"/>
      <c r="K97" s="216"/>
      <c r="L97" s="106"/>
      <c r="M97" s="216"/>
      <c r="N97" s="243"/>
      <c r="O97" s="36"/>
      <c r="P97" s="36"/>
      <c r="Q97" s="107"/>
      <c r="R97" s="107"/>
    </row>
    <row r="98" spans="1:18" ht="30">
      <c r="A98" s="127" t="s">
        <v>331</v>
      </c>
      <c r="B98" s="244"/>
      <c r="C98" s="35" t="s">
        <v>207</v>
      </c>
      <c r="D98" s="36"/>
      <c r="E98" s="35" t="s">
        <v>207</v>
      </c>
      <c r="F98" s="35"/>
      <c r="G98" s="35"/>
      <c r="H98" s="35"/>
      <c r="I98" s="40"/>
      <c r="J98" s="106"/>
      <c r="K98" s="216" t="s">
        <v>207</v>
      </c>
      <c r="L98" s="106"/>
      <c r="M98" s="216"/>
      <c r="N98" s="243"/>
      <c r="O98" s="36"/>
      <c r="P98" s="36"/>
      <c r="Q98" s="107"/>
      <c r="R98" s="107"/>
    </row>
    <row r="99" spans="1:18" s="86" customFormat="1" ht="15">
      <c r="A99" s="249" t="s">
        <v>332</v>
      </c>
      <c r="B99" s="129"/>
      <c r="C99" s="32"/>
      <c r="D99" s="130"/>
      <c r="E99" s="32"/>
      <c r="F99" s="32"/>
      <c r="G99" s="32"/>
      <c r="H99" s="32"/>
      <c r="I99" s="30"/>
      <c r="J99" s="101"/>
      <c r="K99" s="221"/>
      <c r="L99" s="101"/>
      <c r="M99" s="221"/>
      <c r="N99" s="120"/>
      <c r="O99" s="238"/>
      <c r="P99" s="238"/>
      <c r="Q99" s="102"/>
      <c r="R99" s="102"/>
    </row>
    <row r="100" spans="1:18" s="86" customFormat="1" ht="15">
      <c r="A100" s="125" t="s">
        <v>333</v>
      </c>
      <c r="B100" s="32"/>
      <c r="C100" s="32" t="s">
        <v>207</v>
      </c>
      <c r="D100" s="30"/>
      <c r="E100" s="30"/>
      <c r="F100" s="30"/>
      <c r="G100" s="30"/>
      <c r="H100" s="30"/>
      <c r="I100" s="30">
        <f>I78+I80+I85+I92+I94+I96+I97+I99</f>
        <v>6778393</v>
      </c>
      <c r="J100" s="30"/>
      <c r="K100" s="30">
        <f>K78+K80+K85+K92+K94+K96+K97+K99</f>
        <v>6418667.339999999</v>
      </c>
      <c r="L100" s="30">
        <f>L78+L80+L85+L92+L94+L96+L97+L99</f>
        <v>0</v>
      </c>
      <c r="M100" s="119"/>
      <c r="N100" s="254"/>
      <c r="O100" s="30">
        <f>O78+O80+O85+O92+O94+O96+O97+O99</f>
        <v>5719146.0576729905</v>
      </c>
      <c r="P100" s="30">
        <f>P78+P80+P85+P92+P94+P96+P97+P99</f>
        <v>6726348.369999999</v>
      </c>
      <c r="Q100" s="225">
        <f>Q78+Q80+Q85+Q92+Q94+Q96+Q97+Q99</f>
        <v>0.7642000000000001</v>
      </c>
      <c r="R100" s="30"/>
    </row>
    <row r="101" spans="1:18" s="86" customFormat="1" ht="49.5" customHeight="1">
      <c r="A101" s="249" t="s">
        <v>334</v>
      </c>
      <c r="B101" s="131"/>
      <c r="C101" s="131"/>
      <c r="D101" s="30"/>
      <c r="E101" s="30"/>
      <c r="F101" s="30"/>
      <c r="G101" s="30"/>
      <c r="H101" s="30"/>
      <c r="I101" s="30"/>
      <c r="J101" s="30"/>
      <c r="K101" s="119"/>
      <c r="L101" s="30"/>
      <c r="M101" s="119"/>
      <c r="N101" s="254"/>
      <c r="O101" s="119"/>
      <c r="P101" s="36"/>
      <c r="Q101" s="225"/>
      <c r="R101" s="102"/>
    </row>
    <row r="102" spans="1:18" s="86" customFormat="1" ht="30">
      <c r="A102" s="32" t="s">
        <v>335</v>
      </c>
      <c r="B102" s="31"/>
      <c r="C102" s="31" t="s">
        <v>207</v>
      </c>
      <c r="D102" s="31"/>
      <c r="E102" s="31" t="s">
        <v>207</v>
      </c>
      <c r="F102" s="31"/>
      <c r="G102" s="31"/>
      <c r="H102" s="31"/>
      <c r="I102" s="255">
        <f>I78+I80+I85+I92+I94+I96+I97+I99</f>
        <v>6778393</v>
      </c>
      <c r="J102" s="125"/>
      <c r="K102" s="255">
        <f>K78+K80+K85+K92+K94+K96+K97+K99</f>
        <v>6418667.339999999</v>
      </c>
      <c r="L102" s="255">
        <f>L78+L80+L85+L92+L94+L96+L97+L99</f>
        <v>0</v>
      </c>
      <c r="M102" s="120"/>
      <c r="N102" s="120"/>
      <c r="O102" s="238">
        <f>O24+O100</f>
        <v>5719146.0576729905</v>
      </c>
      <c r="P102" s="238">
        <f>P24+P100</f>
        <v>6726348.369999999</v>
      </c>
      <c r="Q102" s="223">
        <f>Q24+Q100</f>
        <v>0.7642000000000001</v>
      </c>
      <c r="R102" s="125"/>
    </row>
    <row r="103" spans="1:18" s="86" customFormat="1" ht="15">
      <c r="A103" s="314"/>
      <c r="B103" s="314"/>
      <c r="C103" s="314"/>
      <c r="D103" s="314"/>
      <c r="E103" s="314"/>
      <c r="F103" s="314"/>
      <c r="G103" s="314"/>
      <c r="H103" s="314"/>
      <c r="I103" s="314"/>
      <c r="J103" s="314"/>
      <c r="K103" s="314"/>
      <c r="L103" s="314"/>
      <c r="M103" s="314"/>
      <c r="N103" s="314"/>
      <c r="O103" s="314"/>
      <c r="P103" s="314"/>
      <c r="Q103" s="314"/>
      <c r="R103" s="314"/>
    </row>
    <row r="104" spans="1:18" s="86" customFormat="1" ht="15" customHeight="1">
      <c r="A104" s="309" t="s">
        <v>459</v>
      </c>
      <c r="B104" s="309"/>
      <c r="C104" s="309"/>
      <c r="D104" s="309"/>
      <c r="E104" s="309"/>
      <c r="F104" s="309"/>
      <c r="G104" s="309"/>
      <c r="H104" s="309"/>
      <c r="I104" s="276" t="s">
        <v>359</v>
      </c>
      <c r="J104" s="276"/>
      <c r="K104" s="276"/>
      <c r="L104" s="276"/>
      <c r="M104" s="276"/>
      <c r="N104" s="276" t="s">
        <v>73</v>
      </c>
      <c r="O104" s="276"/>
      <c r="P104" s="276"/>
      <c r="Q104" s="276"/>
      <c r="R104" s="276"/>
    </row>
    <row r="105" spans="1:18" s="86" customFormat="1" ht="15" customHeight="1">
      <c r="A105" s="278"/>
      <c r="B105" s="278"/>
      <c r="C105" s="278"/>
      <c r="D105" s="278"/>
      <c r="E105" s="278"/>
      <c r="F105" s="278"/>
      <c r="G105" s="278"/>
      <c r="H105" s="278"/>
      <c r="I105" s="276" t="s">
        <v>383</v>
      </c>
      <c r="J105" s="276"/>
      <c r="K105" s="276"/>
      <c r="L105" s="276"/>
      <c r="M105" s="276"/>
      <c r="N105" s="276" t="s">
        <v>380</v>
      </c>
      <c r="O105" s="276"/>
      <c r="P105" s="276"/>
      <c r="Q105" s="276"/>
      <c r="R105" s="276"/>
    </row>
    <row r="106" spans="1:18" s="86" customFormat="1" ht="15" customHeight="1">
      <c r="A106" s="278"/>
      <c r="B106" s="278"/>
      <c r="C106" s="278"/>
      <c r="D106" s="278"/>
      <c r="E106" s="278"/>
      <c r="F106" s="278"/>
      <c r="G106" s="278"/>
      <c r="H106" s="278"/>
      <c r="I106" s="278"/>
      <c r="J106" s="278"/>
      <c r="K106" s="278"/>
      <c r="L106" s="278"/>
      <c r="M106" s="278"/>
      <c r="N106" s="278"/>
      <c r="O106" s="278"/>
      <c r="P106" s="278"/>
      <c r="Q106" s="278"/>
      <c r="R106" s="278"/>
    </row>
    <row r="107" spans="1:18" s="86" customFormat="1" ht="15" customHeight="1">
      <c r="A107" s="322" t="s">
        <v>373</v>
      </c>
      <c r="B107" s="322"/>
      <c r="C107" s="322"/>
      <c r="D107" s="322"/>
      <c r="E107" s="322"/>
      <c r="F107" s="322"/>
      <c r="G107" s="322"/>
      <c r="H107" s="322"/>
      <c r="I107" s="322"/>
      <c r="J107" s="322"/>
      <c r="K107" s="322"/>
      <c r="L107" s="322"/>
      <c r="M107" s="322"/>
      <c r="N107" s="322"/>
      <c r="O107" s="322"/>
      <c r="P107" s="322"/>
      <c r="Q107" s="322"/>
      <c r="R107" s="322"/>
    </row>
    <row r="108" spans="1:18" s="86" customFormat="1" ht="30" customHeight="1">
      <c r="A108" s="313" t="s">
        <v>374</v>
      </c>
      <c r="B108" s="313"/>
      <c r="C108" s="313"/>
      <c r="D108" s="313"/>
      <c r="E108" s="313"/>
      <c r="F108" s="313"/>
      <c r="G108" s="313"/>
      <c r="H108" s="313"/>
      <c r="I108" s="313"/>
      <c r="J108" s="313"/>
      <c r="K108" s="313"/>
      <c r="L108" s="313"/>
      <c r="M108" s="313"/>
      <c r="N108" s="313"/>
      <c r="O108" s="313"/>
      <c r="P108" s="313"/>
      <c r="Q108" s="313"/>
      <c r="R108" s="313"/>
    </row>
    <row r="109" spans="1:18" s="86" customFormat="1" ht="15" customHeight="1">
      <c r="A109" s="313" t="s">
        <v>375</v>
      </c>
      <c r="B109" s="313"/>
      <c r="C109" s="313"/>
      <c r="D109" s="313"/>
      <c r="E109" s="313"/>
      <c r="F109" s="313"/>
      <c r="G109" s="313"/>
      <c r="H109" s="313"/>
      <c r="I109" s="313"/>
      <c r="J109" s="313"/>
      <c r="K109" s="313"/>
      <c r="L109" s="313"/>
      <c r="M109" s="313"/>
      <c r="N109" s="313"/>
      <c r="O109" s="313"/>
      <c r="P109" s="313"/>
      <c r="Q109" s="313"/>
      <c r="R109" s="313"/>
    </row>
    <row r="110" spans="1:18" ht="15" customHeight="1">
      <c r="A110" s="309" t="s">
        <v>336</v>
      </c>
      <c r="B110" s="309"/>
      <c r="C110" s="309"/>
      <c r="D110" s="309"/>
      <c r="E110" s="309"/>
      <c r="F110" s="309"/>
      <c r="G110" s="309"/>
      <c r="H110" s="309"/>
      <c r="I110" s="309"/>
      <c r="J110" s="309"/>
      <c r="K110" s="309"/>
      <c r="L110" s="309"/>
      <c r="M110" s="309"/>
      <c r="N110" s="309"/>
      <c r="O110" s="309"/>
      <c r="P110" s="309"/>
      <c r="Q110" s="309"/>
      <c r="R110" s="309"/>
    </row>
    <row r="111" spans="1:18" s="86" customFormat="1" ht="15">
      <c r="A111" s="92"/>
      <c r="B111" s="251"/>
      <c r="C111" s="248"/>
      <c r="D111" s="248"/>
      <c r="E111" s="248"/>
      <c r="F111" s="248"/>
      <c r="G111" s="248"/>
      <c r="H111" s="248"/>
      <c r="I111" s="248"/>
      <c r="J111" s="248"/>
      <c r="K111" s="256"/>
      <c r="L111" s="248"/>
      <c r="M111" s="256"/>
      <c r="N111" s="256"/>
      <c r="O111" s="248"/>
      <c r="P111" s="248"/>
      <c r="Q111" s="87"/>
      <c r="R111" s="87"/>
    </row>
    <row r="112" spans="1:18" s="86" customFormat="1" ht="15">
      <c r="A112" s="93"/>
      <c r="B112" s="94"/>
      <c r="C112" s="248"/>
      <c r="D112" s="248"/>
      <c r="E112" s="248"/>
      <c r="F112" s="248"/>
      <c r="G112" s="248"/>
      <c r="H112" s="248"/>
      <c r="I112" s="248"/>
      <c r="J112" s="248"/>
      <c r="K112" s="256"/>
      <c r="L112" s="248"/>
      <c r="M112" s="256"/>
      <c r="N112" s="256"/>
      <c r="O112" s="248"/>
      <c r="P112" s="248"/>
      <c r="Q112" s="87"/>
      <c r="R112" s="87"/>
    </row>
    <row r="113" spans="1:18" s="86" customFormat="1" ht="15">
      <c r="A113" s="95"/>
      <c r="B113" s="251"/>
      <c r="C113" s="248"/>
      <c r="D113" s="248"/>
      <c r="E113" s="248"/>
      <c r="F113" s="248"/>
      <c r="G113" s="248"/>
      <c r="H113" s="248"/>
      <c r="I113" s="251"/>
      <c r="J113" s="248"/>
      <c r="K113" s="256"/>
      <c r="L113" s="248"/>
      <c r="M113" s="256"/>
      <c r="N113" s="256"/>
      <c r="O113" s="248"/>
      <c r="P113" s="248"/>
      <c r="Q113" s="87"/>
      <c r="R113" s="87"/>
    </row>
    <row r="114" spans="1:18" s="86" customFormat="1" ht="15" customHeight="1">
      <c r="A114" s="95"/>
      <c r="B114" s="94"/>
      <c r="C114" s="89"/>
      <c r="D114" s="89"/>
      <c r="E114" s="89"/>
      <c r="F114" s="89"/>
      <c r="G114" s="89"/>
      <c r="H114" s="89"/>
      <c r="I114" s="4"/>
      <c r="J114" s="89"/>
      <c r="K114" s="89"/>
      <c r="L114" s="89"/>
      <c r="M114" s="89"/>
      <c r="N114" s="89"/>
      <c r="O114" s="89"/>
      <c r="P114" s="89"/>
      <c r="Q114" s="87"/>
      <c r="R114" s="87"/>
    </row>
    <row r="115" spans="1:18" s="86" customFormat="1" ht="15">
      <c r="A115" s="95"/>
      <c r="B115" s="4"/>
      <c r="C115" s="89"/>
      <c r="D115" s="89"/>
      <c r="E115" s="89"/>
      <c r="F115" s="89"/>
      <c r="G115" s="89"/>
      <c r="H115" s="89"/>
      <c r="I115" s="4"/>
      <c r="J115" s="89"/>
      <c r="K115" s="89"/>
      <c r="L115" s="89"/>
      <c r="M115" s="89"/>
      <c r="N115" s="89"/>
      <c r="O115" s="89"/>
      <c r="P115" s="89"/>
      <c r="Q115" s="87"/>
      <c r="R115" s="87"/>
    </row>
    <row r="116" spans="1:18" s="86" customFormat="1" ht="15">
      <c r="A116" s="96"/>
      <c r="B116" s="97"/>
      <c r="C116" s="89"/>
      <c r="D116" s="4"/>
      <c r="E116" s="89"/>
      <c r="F116" s="89"/>
      <c r="G116" s="89"/>
      <c r="H116" s="89"/>
      <c r="I116" s="4"/>
      <c r="J116" s="89"/>
      <c r="K116" s="89"/>
      <c r="L116" s="89"/>
      <c r="M116" s="89"/>
      <c r="N116" s="89"/>
      <c r="O116" s="89"/>
      <c r="P116" s="89"/>
      <c r="Q116" s="87"/>
      <c r="R116" s="87"/>
    </row>
    <row r="117" spans="1:18" s="86" customFormat="1" ht="15">
      <c r="A117" s="93"/>
      <c r="B117" s="97"/>
      <c r="C117" s="89"/>
      <c r="D117" s="4"/>
      <c r="E117" s="89"/>
      <c r="F117" s="89"/>
      <c r="G117" s="89"/>
      <c r="H117" s="89"/>
      <c r="I117" s="4"/>
      <c r="J117" s="89"/>
      <c r="K117" s="89"/>
      <c r="L117" s="89"/>
      <c r="M117" s="89"/>
      <c r="N117" s="89"/>
      <c r="O117" s="89"/>
      <c r="P117" s="89"/>
      <c r="Q117" s="87"/>
      <c r="R117" s="87"/>
    </row>
    <row r="118" spans="1:18" ht="15">
      <c r="A118" s="93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5"/>
      <c r="R118" s="5"/>
    </row>
    <row r="119" spans="1:18" ht="15">
      <c r="A119" s="93"/>
      <c r="B119" s="94"/>
      <c r="C119" s="4"/>
      <c r="D119" s="4"/>
      <c r="E119" s="4"/>
      <c r="F119" s="4"/>
      <c r="G119" s="4"/>
      <c r="H119" s="4"/>
      <c r="I119" s="89"/>
      <c r="J119" s="4"/>
      <c r="K119" s="4"/>
      <c r="L119" s="4"/>
      <c r="M119" s="4"/>
      <c r="N119" s="4"/>
      <c r="O119" s="4"/>
      <c r="P119" s="4"/>
      <c r="Q119" s="5"/>
      <c r="R119" s="5"/>
    </row>
    <row r="120" spans="1:18" ht="15">
      <c r="A120" s="93"/>
      <c r="B120" s="4"/>
      <c r="C120" s="4"/>
      <c r="D120" s="4"/>
      <c r="E120" s="4"/>
      <c r="F120" s="4"/>
      <c r="G120" s="4"/>
      <c r="H120" s="4"/>
      <c r="I120" s="89"/>
      <c r="J120" s="4"/>
      <c r="K120" s="4"/>
      <c r="L120" s="4"/>
      <c r="M120" s="4"/>
      <c r="N120" s="4"/>
      <c r="O120" s="4"/>
      <c r="P120" s="4"/>
      <c r="Q120" s="5"/>
      <c r="R120" s="5"/>
    </row>
    <row r="121" spans="1:18" ht="15">
      <c r="A121" s="93"/>
      <c r="B121" s="4"/>
      <c r="C121" s="4"/>
      <c r="D121" s="4"/>
      <c r="E121" s="4"/>
      <c r="F121" s="4"/>
      <c r="G121" s="4"/>
      <c r="H121" s="4"/>
      <c r="I121" s="89"/>
      <c r="J121" s="4"/>
      <c r="K121" s="4"/>
      <c r="L121" s="4"/>
      <c r="M121" s="4"/>
      <c r="N121" s="4"/>
      <c r="O121" s="4"/>
      <c r="P121" s="4"/>
      <c r="Q121" s="5"/>
      <c r="R121" s="5"/>
    </row>
    <row r="122" spans="1:18" ht="15" customHeight="1">
      <c r="A122" s="93"/>
      <c r="B122" s="4"/>
      <c r="C122" s="4"/>
      <c r="D122" s="89"/>
      <c r="E122" s="4"/>
      <c r="F122" s="4"/>
      <c r="G122" s="4"/>
      <c r="H122" s="4"/>
      <c r="I122" s="89"/>
      <c r="J122" s="4"/>
      <c r="K122" s="4"/>
      <c r="L122" s="4"/>
      <c r="M122" s="4"/>
      <c r="N122" s="4"/>
      <c r="O122" s="4"/>
      <c r="P122" s="4"/>
      <c r="Q122" s="5"/>
      <c r="R122" s="5"/>
    </row>
    <row r="123" spans="1:18" ht="15" customHeight="1">
      <c r="A123" s="93"/>
      <c r="B123" s="4"/>
      <c r="C123" s="4"/>
      <c r="D123" s="89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5"/>
      <c r="R123" s="5"/>
    </row>
    <row r="124" spans="1:18" s="86" customFormat="1" ht="15">
      <c r="A124" s="93"/>
      <c r="B124" s="89"/>
      <c r="C124" s="89"/>
      <c r="D124" s="89"/>
      <c r="E124" s="89"/>
      <c r="F124" s="89"/>
      <c r="G124" s="89"/>
      <c r="H124" s="89"/>
      <c r="I124" s="4"/>
      <c r="J124" s="89"/>
      <c r="K124" s="89"/>
      <c r="L124" s="89"/>
      <c r="M124" s="89"/>
      <c r="N124" s="89"/>
      <c r="O124" s="89"/>
      <c r="P124" s="89"/>
      <c r="Q124" s="87"/>
      <c r="R124" s="87"/>
    </row>
    <row r="125" spans="1:18" s="86" customFormat="1" ht="15">
      <c r="A125" s="93"/>
      <c r="B125" s="89"/>
      <c r="C125" s="89"/>
      <c r="D125" s="89"/>
      <c r="E125" s="89"/>
      <c r="F125" s="89"/>
      <c r="G125" s="89"/>
      <c r="H125" s="89"/>
      <c r="I125" s="89"/>
      <c r="J125" s="89"/>
      <c r="K125" s="89"/>
      <c r="L125" s="89"/>
      <c r="M125" s="89"/>
      <c r="N125" s="89"/>
      <c r="O125" s="89"/>
      <c r="P125" s="89"/>
      <c r="Q125" s="87"/>
      <c r="R125" s="87"/>
    </row>
    <row r="126" spans="1:18" s="86" customFormat="1" ht="15">
      <c r="A126" s="93"/>
      <c r="B126" s="89"/>
      <c r="C126" s="89"/>
      <c r="D126" s="4"/>
      <c r="E126" s="89"/>
      <c r="F126" s="89"/>
      <c r="G126" s="89"/>
      <c r="H126" s="89"/>
      <c r="I126" s="89"/>
      <c r="J126" s="89"/>
      <c r="K126" s="89"/>
      <c r="L126" s="89"/>
      <c r="M126" s="89"/>
      <c r="N126" s="89"/>
      <c r="O126" s="89"/>
      <c r="P126" s="89"/>
      <c r="Q126" s="87"/>
      <c r="R126" s="87"/>
    </row>
    <row r="127" spans="1:18" s="86" customFormat="1" ht="15">
      <c r="A127" s="96"/>
      <c r="B127" s="89"/>
      <c r="C127" s="89"/>
      <c r="D127" s="4"/>
      <c r="E127" s="89"/>
      <c r="F127" s="89"/>
      <c r="G127" s="89"/>
      <c r="H127" s="89"/>
      <c r="I127" s="89"/>
      <c r="J127" s="89"/>
      <c r="K127" s="89"/>
      <c r="L127" s="89"/>
      <c r="M127" s="89"/>
      <c r="N127" s="89"/>
      <c r="O127" s="89"/>
      <c r="P127" s="89"/>
      <c r="Q127" s="87"/>
      <c r="R127" s="87"/>
    </row>
    <row r="128" spans="1:18" ht="15" customHeight="1">
      <c r="A128" s="93"/>
      <c r="B128" s="4"/>
      <c r="C128" s="4"/>
      <c r="D128" s="89"/>
      <c r="E128" s="4"/>
      <c r="F128" s="4"/>
      <c r="G128" s="4"/>
      <c r="H128" s="4"/>
      <c r="I128" s="89"/>
      <c r="J128" s="4"/>
      <c r="K128" s="4"/>
      <c r="L128" s="4"/>
      <c r="M128" s="4"/>
      <c r="N128" s="4"/>
      <c r="O128" s="4"/>
      <c r="P128" s="4"/>
      <c r="Q128" s="5"/>
      <c r="R128" s="5"/>
    </row>
    <row r="129" spans="1:18" ht="14.25" customHeight="1">
      <c r="A129" s="93"/>
      <c r="B129" s="4"/>
      <c r="C129" s="4"/>
      <c r="D129" s="89"/>
      <c r="E129" s="4"/>
      <c r="F129" s="4"/>
      <c r="G129" s="4"/>
      <c r="H129" s="4"/>
      <c r="I129" s="89"/>
      <c r="J129" s="4"/>
      <c r="K129" s="4"/>
      <c r="L129" s="4"/>
      <c r="M129" s="4"/>
      <c r="N129" s="4"/>
      <c r="O129" s="4"/>
      <c r="P129" s="4"/>
      <c r="Q129" s="5"/>
      <c r="R129" s="5"/>
    </row>
    <row r="130" spans="1:18" s="86" customFormat="1" ht="16.5" customHeight="1">
      <c r="A130" s="96"/>
      <c r="B130" s="4"/>
      <c r="C130" s="89"/>
      <c r="D130" s="89"/>
      <c r="E130" s="89"/>
      <c r="F130" s="89"/>
      <c r="G130" s="89"/>
      <c r="H130" s="89"/>
      <c r="I130" s="89"/>
      <c r="J130" s="89"/>
      <c r="K130" s="89"/>
      <c r="L130" s="89"/>
      <c r="M130" s="89"/>
      <c r="N130" s="89"/>
      <c r="O130" s="89"/>
      <c r="P130" s="89"/>
      <c r="Q130" s="87"/>
      <c r="R130" s="87"/>
    </row>
    <row r="131" spans="1:18" s="86" customFormat="1" ht="16.5" customHeight="1">
      <c r="A131" s="98"/>
      <c r="B131" s="4"/>
      <c r="C131" s="89"/>
      <c r="D131" s="89"/>
      <c r="E131" s="89"/>
      <c r="F131" s="89"/>
      <c r="G131" s="89"/>
      <c r="H131" s="89"/>
      <c r="I131" s="89"/>
      <c r="J131" s="89"/>
      <c r="K131" s="89"/>
      <c r="L131" s="89"/>
      <c r="M131" s="89"/>
      <c r="N131" s="89"/>
      <c r="O131" s="89"/>
      <c r="P131" s="89"/>
      <c r="Q131" s="87"/>
      <c r="R131" s="87"/>
    </row>
    <row r="132" spans="1:18" s="86" customFormat="1" ht="15.75" customHeight="1">
      <c r="A132" s="87"/>
      <c r="B132" s="4"/>
      <c r="C132" s="89"/>
      <c r="D132" s="89"/>
      <c r="E132" s="89"/>
      <c r="F132" s="89"/>
      <c r="G132" s="89"/>
      <c r="H132" s="89"/>
      <c r="I132" s="89"/>
      <c r="J132" s="89"/>
      <c r="K132" s="89"/>
      <c r="L132" s="89"/>
      <c r="M132" s="89"/>
      <c r="N132" s="89"/>
      <c r="O132" s="89"/>
      <c r="P132" s="89"/>
      <c r="Q132" s="87"/>
      <c r="R132" s="87"/>
    </row>
    <row r="133" spans="1:18" s="86" customFormat="1" ht="15" customHeight="1">
      <c r="A133" s="87"/>
      <c r="B133" s="4"/>
      <c r="C133" s="89"/>
      <c r="D133" s="89"/>
      <c r="E133" s="89"/>
      <c r="F133" s="89"/>
      <c r="G133" s="89"/>
      <c r="H133" s="89"/>
      <c r="I133" s="89"/>
      <c r="J133" s="89"/>
      <c r="K133" s="89"/>
      <c r="L133" s="89"/>
      <c r="M133" s="89"/>
      <c r="N133" s="89"/>
      <c r="O133" s="89"/>
      <c r="P133" s="89"/>
      <c r="Q133" s="87"/>
      <c r="R133" s="87"/>
    </row>
    <row r="134" spans="1:18" s="86" customFormat="1" ht="15" customHeight="1">
      <c r="A134" s="87"/>
      <c r="B134" s="4"/>
      <c r="C134" s="89"/>
      <c r="D134" s="89"/>
      <c r="E134" s="89"/>
      <c r="F134" s="89"/>
      <c r="G134" s="89"/>
      <c r="H134" s="89"/>
      <c r="I134" s="4"/>
      <c r="J134" s="89"/>
      <c r="K134" s="89"/>
      <c r="L134" s="89"/>
      <c r="M134" s="89"/>
      <c r="N134" s="89"/>
      <c r="O134" s="89"/>
      <c r="P134" s="89"/>
      <c r="Q134" s="87"/>
      <c r="R134" s="87"/>
    </row>
    <row r="135" spans="1:18" s="86" customFormat="1" ht="15" customHeight="1">
      <c r="A135" s="87"/>
      <c r="B135" s="4"/>
      <c r="C135" s="89"/>
      <c r="D135" s="89"/>
      <c r="E135" s="89"/>
      <c r="F135" s="89"/>
      <c r="G135" s="89"/>
      <c r="H135" s="89"/>
      <c r="I135" s="4"/>
      <c r="J135" s="89"/>
      <c r="K135" s="89"/>
      <c r="L135" s="89"/>
      <c r="M135" s="89"/>
      <c r="N135" s="89"/>
      <c r="O135" s="89"/>
      <c r="P135" s="89"/>
      <c r="Q135" s="87"/>
      <c r="R135" s="87"/>
    </row>
    <row r="136" spans="1:18" s="86" customFormat="1" ht="15" customHeight="1">
      <c r="A136" s="87"/>
      <c r="B136" s="4"/>
      <c r="C136" s="89"/>
      <c r="D136" s="89"/>
      <c r="E136" s="89"/>
      <c r="F136" s="89"/>
      <c r="G136" s="89"/>
      <c r="H136" s="89"/>
      <c r="I136" s="4"/>
      <c r="J136" s="89"/>
      <c r="K136" s="89"/>
      <c r="L136" s="89"/>
      <c r="M136" s="89"/>
      <c r="N136" s="89"/>
      <c r="O136" s="89"/>
      <c r="P136" s="89"/>
      <c r="Q136" s="87"/>
      <c r="R136" s="87"/>
    </row>
    <row r="137" spans="1:18" s="86" customFormat="1" ht="15" customHeight="1">
      <c r="A137" s="87"/>
      <c r="B137" s="4"/>
      <c r="C137" s="89"/>
      <c r="D137" s="4"/>
      <c r="E137" s="89"/>
      <c r="F137" s="89"/>
      <c r="G137" s="89"/>
      <c r="H137" s="89"/>
      <c r="I137" s="4"/>
      <c r="J137" s="89"/>
      <c r="K137" s="89"/>
      <c r="L137" s="89"/>
      <c r="M137" s="89"/>
      <c r="N137" s="89"/>
      <c r="O137" s="89"/>
      <c r="P137" s="89"/>
      <c r="Q137" s="87"/>
      <c r="R137" s="87"/>
    </row>
    <row r="138" spans="1:18" s="86" customFormat="1" ht="15" customHeight="1">
      <c r="A138" s="87"/>
      <c r="B138" s="89"/>
      <c r="C138" s="89"/>
      <c r="D138" s="4"/>
      <c r="E138" s="89"/>
      <c r="F138" s="89"/>
      <c r="G138" s="89"/>
      <c r="H138" s="89"/>
      <c r="I138" s="4"/>
      <c r="J138" s="89"/>
      <c r="K138" s="89"/>
      <c r="L138" s="89"/>
      <c r="M138" s="89"/>
      <c r="N138" s="89"/>
      <c r="O138" s="89"/>
      <c r="P138" s="89"/>
      <c r="Q138" s="87"/>
      <c r="R138" s="87"/>
    </row>
    <row r="139" spans="1:18" ht="15" customHeight="1">
      <c r="A139" s="5"/>
      <c r="B139" s="4"/>
      <c r="C139" s="4"/>
      <c r="D139" s="4"/>
      <c r="E139" s="4"/>
      <c r="F139" s="4"/>
      <c r="G139" s="4"/>
      <c r="H139" s="4"/>
      <c r="J139" s="4"/>
      <c r="K139" s="4"/>
      <c r="L139" s="4"/>
      <c r="M139" s="4"/>
      <c r="N139" s="4"/>
      <c r="O139" s="4"/>
      <c r="P139" s="4"/>
      <c r="Q139" s="5"/>
      <c r="R139" s="5"/>
    </row>
    <row r="140" spans="1:18" ht="15">
      <c r="A140" s="5"/>
      <c r="B140" s="4"/>
      <c r="C140" s="4"/>
      <c r="D140" s="4"/>
      <c r="E140" s="4"/>
      <c r="F140" s="4"/>
      <c r="G140" s="4"/>
      <c r="H140" s="4"/>
      <c r="J140" s="4"/>
      <c r="K140" s="4"/>
      <c r="L140" s="4"/>
      <c r="M140" s="4"/>
      <c r="N140" s="4"/>
      <c r="O140" s="4"/>
      <c r="P140" s="4"/>
      <c r="Q140" s="5"/>
      <c r="R140" s="5"/>
    </row>
    <row r="141" spans="1:18" ht="15">
      <c r="A141" s="5"/>
      <c r="B141" s="4"/>
      <c r="C141" s="4"/>
      <c r="D141" s="4"/>
      <c r="E141" s="4"/>
      <c r="F141" s="4"/>
      <c r="G141" s="4"/>
      <c r="H141" s="4"/>
      <c r="J141" s="4"/>
      <c r="K141" s="4"/>
      <c r="L141" s="4"/>
      <c r="M141" s="4"/>
      <c r="N141" s="4"/>
      <c r="O141" s="4"/>
      <c r="P141" s="4"/>
      <c r="Q141" s="5"/>
      <c r="R141" s="5"/>
    </row>
    <row r="142" spans="1:18" ht="15">
      <c r="A142" s="5"/>
      <c r="B142" s="4"/>
      <c r="C142" s="4"/>
      <c r="E142" s="4"/>
      <c r="F142" s="4"/>
      <c r="G142" s="4"/>
      <c r="H142" s="4"/>
      <c r="I142" s="5"/>
      <c r="J142" s="4"/>
      <c r="K142" s="4"/>
      <c r="L142" s="4"/>
      <c r="M142" s="4"/>
      <c r="N142" s="4"/>
      <c r="O142" s="4"/>
      <c r="P142" s="4"/>
      <c r="Q142" s="5"/>
      <c r="R142" s="5"/>
    </row>
    <row r="143" spans="1:18" ht="15">
      <c r="A143" s="5"/>
      <c r="B143" s="4"/>
      <c r="C143" s="4"/>
      <c r="E143" s="4"/>
      <c r="F143" s="4"/>
      <c r="G143" s="4"/>
      <c r="H143" s="4"/>
      <c r="I143" s="5"/>
      <c r="J143" s="4"/>
      <c r="K143" s="4"/>
      <c r="L143" s="4"/>
      <c r="M143" s="4"/>
      <c r="N143" s="4"/>
      <c r="O143" s="4"/>
      <c r="P143" s="4"/>
      <c r="Q143" s="5"/>
      <c r="R143" s="5"/>
    </row>
    <row r="144" spans="12:16" ht="15" customHeight="1">
      <c r="L144" s="4"/>
      <c r="M144" s="4"/>
      <c r="N144" s="4"/>
      <c r="O144" s="4"/>
      <c r="P144" s="4"/>
    </row>
    <row r="145" ht="15">
      <c r="D145" s="5"/>
    </row>
    <row r="146" spans="4:16" ht="15" customHeight="1">
      <c r="D146" s="5"/>
      <c r="E146" s="6" t="s">
        <v>337</v>
      </c>
      <c r="L146" s="5"/>
      <c r="M146" s="5"/>
      <c r="N146" s="5"/>
      <c r="O146" s="5"/>
      <c r="P146" s="5"/>
    </row>
    <row r="147" spans="1:11" ht="15">
      <c r="A147" s="5"/>
      <c r="B147" s="5"/>
      <c r="C147" s="5"/>
      <c r="E147" s="5"/>
      <c r="F147" s="5"/>
      <c r="G147" s="5"/>
      <c r="H147" s="5"/>
      <c r="J147" s="5"/>
      <c r="K147" s="5"/>
    </row>
    <row r="148" spans="1:11" ht="15">
      <c r="A148" s="5"/>
      <c r="B148" s="5"/>
      <c r="C148" s="5"/>
      <c r="E148" s="5"/>
      <c r="F148" s="5"/>
      <c r="G148" s="5"/>
      <c r="H148" s="5"/>
      <c r="J148" s="5"/>
      <c r="K148" s="5"/>
    </row>
    <row r="152" ht="15">
      <c r="I152" s="5"/>
    </row>
    <row r="157" spans="5:10" ht="15">
      <c r="E157" s="5"/>
      <c r="F157" s="5"/>
      <c r="G157" s="5"/>
      <c r="H157" s="5"/>
      <c r="J157" s="5"/>
    </row>
  </sheetData>
  <sheetProtection selectLockedCells="1" selectUnlockedCells="1"/>
  <mergeCells count="39">
    <mergeCell ref="R6:R10"/>
    <mergeCell ref="A107:R107"/>
    <mergeCell ref="B7:B10"/>
    <mergeCell ref="E7:E10"/>
    <mergeCell ref="F7:F10"/>
    <mergeCell ref="C7:C10"/>
    <mergeCell ref="D7:D10"/>
    <mergeCell ref="L7:L10"/>
    <mergeCell ref="B6:H6"/>
    <mergeCell ref="A6:A10"/>
    <mergeCell ref="Q6:Q10"/>
    <mergeCell ref="G7:G10"/>
    <mergeCell ref="H7:H10"/>
    <mergeCell ref="M7:M10"/>
    <mergeCell ref="N7:N10"/>
    <mergeCell ref="O7:O10"/>
    <mergeCell ref="P7:P10"/>
    <mergeCell ref="K7:K10"/>
    <mergeCell ref="J7:J10"/>
    <mergeCell ref="A108:R108"/>
    <mergeCell ref="A1:R1"/>
    <mergeCell ref="A2:R2"/>
    <mergeCell ref="A3:R3"/>
    <mergeCell ref="A4:G4"/>
    <mergeCell ref="A5:G5"/>
    <mergeCell ref="H4:R4"/>
    <mergeCell ref="H5:R5"/>
    <mergeCell ref="I7:I10"/>
    <mergeCell ref="K6:P6"/>
    <mergeCell ref="A109:R109"/>
    <mergeCell ref="A110:R110"/>
    <mergeCell ref="A103:R103"/>
    <mergeCell ref="A104:H104"/>
    <mergeCell ref="I104:M104"/>
    <mergeCell ref="N104:R104"/>
    <mergeCell ref="A105:H105"/>
    <mergeCell ref="I105:M105"/>
    <mergeCell ref="N105:R105"/>
    <mergeCell ref="A106:R106"/>
  </mergeCells>
  <printOptions/>
  <pageMargins left="0.17" right="0.17" top="0.2" bottom="0.21" header="0.17" footer="0.16"/>
  <pageSetup horizontalDpi="300" verticalDpi="300" orientation="landscape" paperSize="9" scale="94" r:id="rId1"/>
  <headerFooter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>
    <tabColor rgb="FFFFFF00"/>
  </sheetPr>
  <dimension ref="A1:E35"/>
  <sheetViews>
    <sheetView zoomScalePageLayoutView="0" workbookViewId="0" topLeftCell="A1">
      <selection activeCell="J26" sqref="J26"/>
    </sheetView>
  </sheetViews>
  <sheetFormatPr defaultColWidth="9.140625" defaultRowHeight="15" customHeight="1"/>
  <cols>
    <col min="1" max="1" width="48.57421875" style="6" customWidth="1"/>
    <col min="2" max="3" width="13.7109375" style="6" customWidth="1"/>
    <col min="4" max="16384" width="9.140625" style="6" customWidth="1"/>
  </cols>
  <sheetData>
    <row r="1" spans="1:3" ht="15" customHeight="1">
      <c r="A1" s="315" t="s">
        <v>338</v>
      </c>
      <c r="B1" s="315"/>
      <c r="C1" s="315"/>
    </row>
    <row r="2" spans="1:3" ht="15" customHeight="1">
      <c r="A2" s="305" t="s">
        <v>363</v>
      </c>
      <c r="B2" s="305"/>
      <c r="C2" s="305"/>
    </row>
    <row r="3" spans="1:5" ht="15" customHeight="1">
      <c r="A3" s="316"/>
      <c r="B3" s="316"/>
      <c r="C3" s="316"/>
      <c r="D3" s="7"/>
      <c r="E3" s="7"/>
    </row>
    <row r="4" spans="1:3" ht="15" customHeight="1">
      <c r="A4" s="203" t="s">
        <v>451</v>
      </c>
      <c r="B4" s="307" t="s">
        <v>2</v>
      </c>
      <c r="C4" s="307"/>
    </row>
    <row r="5" spans="1:3" ht="15" customHeight="1">
      <c r="A5" s="88" t="str">
        <f>'справка № 3-КИС-ОПП'!A5:B5</f>
        <v>Отчетен период 30/06/2014 г. </v>
      </c>
      <c r="B5" s="314" t="s">
        <v>3</v>
      </c>
      <c r="C5" s="314"/>
    </row>
    <row r="6" spans="1:5" ht="15" customHeight="1">
      <c r="A6" s="275" t="s">
        <v>209</v>
      </c>
      <c r="B6" s="275" t="s">
        <v>339</v>
      </c>
      <c r="C6" s="275"/>
      <c r="D6" s="7"/>
      <c r="E6" s="7"/>
    </row>
    <row r="7" spans="1:3" ht="30" customHeight="1">
      <c r="A7" s="275"/>
      <c r="B7" s="99" t="s">
        <v>340</v>
      </c>
      <c r="C7" s="99" t="s">
        <v>341</v>
      </c>
    </row>
    <row r="8" spans="1:3" ht="15" customHeight="1">
      <c r="A8" s="99" t="s">
        <v>10</v>
      </c>
      <c r="B8" s="99">
        <v>1</v>
      </c>
      <c r="C8" s="99">
        <v>2</v>
      </c>
    </row>
    <row r="9" spans="1:3" ht="15" customHeight="1">
      <c r="A9" s="32" t="s">
        <v>342</v>
      </c>
      <c r="B9" s="34"/>
      <c r="C9" s="34"/>
    </row>
    <row r="10" spans="1:3" ht="15" customHeight="1">
      <c r="A10" s="35" t="s">
        <v>343</v>
      </c>
      <c r="B10" s="36">
        <v>14832.48</v>
      </c>
      <c r="C10" s="36">
        <v>14190.78</v>
      </c>
    </row>
    <row r="11" spans="1:3" ht="15" customHeight="1">
      <c r="A11" s="35" t="s">
        <v>344</v>
      </c>
      <c r="B11" s="36">
        <v>3212.92</v>
      </c>
      <c r="C11" s="36">
        <v>5096.36</v>
      </c>
    </row>
    <row r="12" spans="1:3" ht="15" customHeight="1">
      <c r="A12" s="35" t="s">
        <v>345</v>
      </c>
      <c r="B12" s="36"/>
      <c r="C12" s="36"/>
    </row>
    <row r="13" spans="1:3" ht="15" customHeight="1">
      <c r="A13" s="35" t="s">
        <v>346</v>
      </c>
      <c r="B13" s="36"/>
      <c r="C13" s="36"/>
    </row>
    <row r="14" spans="1:3" ht="15" customHeight="1">
      <c r="A14" s="35" t="s">
        <v>347</v>
      </c>
      <c r="B14" s="36"/>
      <c r="C14" s="36"/>
    </row>
    <row r="15" spans="1:3" ht="15" customHeight="1">
      <c r="A15" s="32" t="s">
        <v>348</v>
      </c>
      <c r="B15" s="34">
        <f>B10+B11+B12+B13+B14</f>
        <v>18045.4</v>
      </c>
      <c r="C15" s="34">
        <f>C10+C11+C12+C13+C14</f>
        <v>19287.14</v>
      </c>
    </row>
    <row r="16" spans="1:3" ht="15" customHeight="1">
      <c r="A16" s="32" t="s">
        <v>349</v>
      </c>
      <c r="B16" s="34"/>
      <c r="C16" s="34"/>
    </row>
    <row r="17" spans="1:3" ht="15" customHeight="1">
      <c r="A17" s="35" t="s">
        <v>350</v>
      </c>
      <c r="B17" s="36"/>
      <c r="C17" s="36"/>
    </row>
    <row r="18" spans="1:3" ht="15" customHeight="1">
      <c r="A18" s="118" t="s">
        <v>351</v>
      </c>
      <c r="B18" s="36"/>
      <c r="C18" s="36"/>
    </row>
    <row r="19" spans="1:3" ht="15" customHeight="1">
      <c r="A19" s="118" t="s">
        <v>352</v>
      </c>
      <c r="B19" s="36"/>
      <c r="C19" s="36"/>
    </row>
    <row r="20" spans="1:3" ht="15" customHeight="1">
      <c r="A20" s="35" t="s">
        <v>353</v>
      </c>
      <c r="B20" s="36"/>
      <c r="C20" s="36"/>
    </row>
    <row r="21" spans="1:3" ht="15" customHeight="1">
      <c r="A21" s="32" t="s">
        <v>354</v>
      </c>
      <c r="B21" s="34"/>
      <c r="C21" s="34"/>
    </row>
    <row r="22" spans="1:3" ht="15" customHeight="1">
      <c r="A22" s="305"/>
      <c r="B22" s="305"/>
      <c r="C22" s="305"/>
    </row>
    <row r="23" spans="1:3" ht="15" customHeight="1">
      <c r="A23" s="11" t="str">
        <f>'справка № 1-КИС-БАЛАНС'!A47</f>
        <v>Дата  21/07/2014 г. </v>
      </c>
      <c r="B23" s="291"/>
      <c r="C23" s="291"/>
    </row>
    <row r="24" spans="1:3" ht="15" customHeight="1">
      <c r="A24" s="246" t="s">
        <v>458</v>
      </c>
      <c r="B24" s="291" t="s">
        <v>73</v>
      </c>
      <c r="C24" s="291"/>
    </row>
    <row r="25" spans="1:3" ht="15" customHeight="1">
      <c r="A25" s="204" t="s">
        <v>383</v>
      </c>
      <c r="B25" s="311" t="s">
        <v>380</v>
      </c>
      <c r="C25" s="311"/>
    </row>
    <row r="26" spans="1:3" ht="15" customHeight="1">
      <c r="A26" s="5"/>
      <c r="B26" s="90"/>
      <c r="C26" s="90"/>
    </row>
    <row r="27" spans="1:4" ht="15" customHeight="1">
      <c r="A27" s="91"/>
      <c r="B27" s="91"/>
      <c r="C27" s="91"/>
      <c r="D27" s="5"/>
    </row>
    <row r="28" spans="3:4" ht="15" customHeight="1">
      <c r="C28" s="309"/>
      <c r="D28" s="309"/>
    </row>
    <row r="29" spans="1:5" ht="15" customHeight="1">
      <c r="A29" s="5"/>
      <c r="B29" s="5"/>
      <c r="C29" s="5"/>
      <c r="D29" s="5"/>
      <c r="E29" s="5"/>
    </row>
    <row r="30" spans="1:5" ht="15" customHeight="1">
      <c r="A30" s="5"/>
      <c r="B30" s="5"/>
      <c r="C30" s="5"/>
      <c r="D30" s="5"/>
      <c r="E30" s="5"/>
    </row>
    <row r="31" spans="1:5" ht="15" customHeight="1">
      <c r="A31" s="5"/>
      <c r="B31" s="5"/>
      <c r="C31" s="5"/>
      <c r="D31" s="5"/>
      <c r="E31" s="5"/>
    </row>
    <row r="32" spans="4:5" ht="15" customHeight="1">
      <c r="D32" s="5"/>
      <c r="E32" s="5"/>
    </row>
    <row r="33" spans="4:5" ht="15" customHeight="1">
      <c r="D33" s="5"/>
      <c r="E33" s="5"/>
    </row>
    <row r="34" spans="4:5" ht="15" customHeight="1">
      <c r="D34" s="5"/>
      <c r="E34" s="5"/>
    </row>
    <row r="35" spans="4:5" ht="15" customHeight="1">
      <c r="D35" s="5"/>
      <c r="E35" s="5"/>
    </row>
  </sheetData>
  <sheetProtection selectLockedCells="1" selectUnlockedCells="1"/>
  <mergeCells count="12">
    <mergeCell ref="C28:D28"/>
    <mergeCell ref="B4:C4"/>
    <mergeCell ref="A6:A7"/>
    <mergeCell ref="B6:C6"/>
    <mergeCell ref="B25:C25"/>
    <mergeCell ref="A22:C22"/>
    <mergeCell ref="B24:C24"/>
    <mergeCell ref="A1:C1"/>
    <mergeCell ref="A2:C2"/>
    <mergeCell ref="B5:C5"/>
    <mergeCell ref="A3:C3"/>
    <mergeCell ref="B23:C23"/>
  </mergeCells>
  <printOptions/>
  <pageMargins left="1.3298611111111112" right="0.7479166666666667" top="0.9840277777777777" bottom="0.9840277777777777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Ina Pandova</dc:creator>
  <cp:keywords/>
  <dc:description/>
  <cp:lastModifiedBy>desi</cp:lastModifiedBy>
  <cp:lastPrinted>2012-07-28T12:57:59Z</cp:lastPrinted>
  <dcterms:created xsi:type="dcterms:W3CDTF">2011-10-13T13:43:19Z</dcterms:created>
  <dcterms:modified xsi:type="dcterms:W3CDTF">2014-07-30T08:59:24Z</dcterms:modified>
  <cp:category/>
  <cp:version/>
  <cp:contentType/>
  <cp:contentStatus/>
</cp:coreProperties>
</file>