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вземания чужбина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<sst xmlns="http://schemas.openxmlformats.org/spreadsheetml/2006/main" count="1097" uniqueCount="904">
  <si>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</si>
  <si>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</si>
  <si>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</si>
  <si>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</si>
  <si>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</si>
  <si>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</si>
  <si>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</si>
  <si>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</si>
  <si>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</si>
  <si>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</si>
  <si>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</si>
  <si>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</si>
  <si>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</si>
  <si>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</si>
  <si>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</si>
  <si>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</si>
  <si>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</si>
  <si>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</si>
  <si>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</si>
  <si>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</si>
  <si>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</si>
  <si>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</si>
  <si>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</si>
  <si>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</si>
  <si>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</si>
  <si>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</si>
  <si>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</si>
  <si>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</si>
  <si>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</si>
  <si>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</si>
  <si>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</si>
  <si>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</si>
  <si>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</si>
  <si>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</si>
  <si>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</si>
  <si>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</si>
  <si>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</si>
  <si>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</si>
  <si>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</si>
  <si>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</si>
  <si>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</si>
  <si>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</si>
  <si>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</si>
  <si>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</si>
  <si>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</si>
  <si>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</si>
  <si>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</si>
  <si>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</si>
  <si>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</si>
  <si>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</si>
  <si>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</si>
  <si>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</si>
  <si>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</si>
  <si>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</si>
  <si>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</si>
  <si>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</si>
  <si>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</si>
  <si>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</si>
  <si>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</si>
  <si>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</si>
  <si>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</si>
  <si>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</si>
  <si>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</si>
  <si>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</si>
  <si>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</si>
  <si>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</si>
  <si>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</si>
  <si>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</si>
  <si>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</si>
  <si>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</si>
  <si>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</si>
  <si>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</si>
  <si>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</si>
  <si>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</si>
  <si>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</si>
  <si>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</si>
  <si>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</si>
  <si>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</si>
  <si>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</si>
  <si>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</si>
  <si>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</si>
  <si>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</si>
  <si>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</si>
  <si>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</si>
  <si>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</si>
  <si>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</si>
  <si>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</si>
  <si>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</si>
  <si>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</si>
  <si>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</si>
  <si>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</si>
  <si>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</si>
  <si>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</si>
  <si>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</si>
  <si>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</si>
  <si>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</si>
  <si>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</si>
  <si>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</si>
  <si>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</si>
  <si>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</si>
  <si>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</si>
  <si>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</si>
  <si>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</si>
  <si>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</si>
  <si>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</si>
  <si>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</si>
  <si>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</si>
  <si>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</si>
  <si>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</si>
  <si>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</si>
  <si>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</si>
  <si>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</si>
  <si>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</si>
  <si>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</si>
  <si>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</si>
  <si>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</si>
  <si>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</si>
  <si>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</si>
  <si>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</si>
  <si>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</si>
  <si>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</si>
  <si>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</si>
  <si>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</si>
  <si>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</si>
  <si>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</si>
  <si>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</si>
  <si>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</si>
  <si>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</si>
  <si>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</si>
  <si>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</si>
  <si>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</si>
  <si>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</si>
  <si>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</si>
  <si>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</si>
  <si>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</si>
  <si>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</si>
  <si>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</si>
  <si>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</si>
  <si>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</si>
  <si>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</si>
  <si>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</si>
  <si>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</si>
  <si>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</si>
  <si>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</si>
  <si>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</si>
  <si>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</si>
  <si>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</si>
  <si>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</si>
  <si>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</si>
  <si>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</si>
  <si>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</si>
  <si>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</si>
  <si>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</si>
  <si>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</si>
  <si>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</si>
  <si>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</si>
  <si>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</si>
  <si>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</si>
  <si>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</si>
  <si>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</si>
  <si>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</si>
  <si>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</si>
  <si>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</si>
  <si>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</si>
  <si>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</si>
  <si>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</si>
  <si>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</si>
  <si>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</si>
  <si>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</si>
  <si>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</si>
  <si>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</si>
  <si>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</si>
  <si>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</si>
  <si>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</si>
  <si>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</si>
  <si>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</si>
  <si>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</si>
  <si>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</si>
  <si>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</si>
  <si>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</si>
  <si>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</si>
  <si>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</si>
  <si>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</si>
  <si>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</si>
  <si>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</si>
  <si>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</si>
  <si>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</si>
  <si>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</si>
  <si>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</si>
  <si>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</si>
  <si>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</si>
  <si>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</si>
  <si>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</si>
  <si>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</si>
  <si>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</si>
  <si>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</si>
  <si>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</si>
  <si>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</si>
  <si>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</si>
  <si>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</si>
  <si>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</si>
  <si>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</si>
  <si>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</si>
  <si>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</si>
  <si>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</si>
  <si>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</si>
  <si>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</si>
  <si>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</si>
  <si>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</si>
  <si>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</si>
  <si>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</si>
  <si>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</si>
  <si>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</si>
  <si>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</si>
  <si>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</si>
  <si>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</si>
  <si>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</si>
  <si>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</si>
  <si>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</si>
  <si>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</si>
  <si>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</si>
  <si>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</si>
  <si>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</si>
  <si>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</si>
  <si>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</si>
  <si>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</si>
  <si>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</si>
  <si>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</si>
  <si>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</si>
  <si>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</si>
  <si>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</si>
  <si>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</si>
  <si>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</si>
  <si>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</si>
  <si>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</si>
  <si>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</si>
  <si>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</si>
  <si>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</si>
  <si>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</si>
  <si>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</si>
  <si>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</si>
  <si>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</si>
  <si>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</si>
  <si>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</si>
  <si>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</si>
  <si>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</si>
  <si>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</si>
  <si>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</si>
  <si>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</si>
  <si>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</si>
  <si>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</si>
  <si>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</si>
  <si>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</si>
  <si>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</si>
  <si>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</si>
  <si>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</si>
  <si>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</si>
  <si>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</si>
  <si>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</si>
  <si>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</si>
  <si>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</si>
  <si>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</si>
  <si>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</si>
  <si>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</si>
  <si>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</si>
  <si>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</si>
  <si>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</si>
  <si>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</si>
  <si>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</si>
  <si>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</si>
  <si>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</si>
  <si>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</si>
  <si>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</si>
  <si>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</si>
  <si>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</si>
  <si>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</si>
  <si>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</si>
  <si>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</si>
  <si>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</si>
  <si>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</si>
  <si>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</si>
  <si>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</si>
  <si>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</si>
  <si>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</si>
  <si>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</si>
  <si>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</si>
  <si>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</si>
  <si>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</si>
  <si>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</si>
  <si>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</si>
  <si>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</si>
  <si>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</si>
  <si>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</si>
  <si>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</si>
  <si>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</si>
  <si>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</si>
  <si>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</si>
  <si>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</si>
  <si>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</si>
  <si>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</si>
  <si>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</si>
  <si>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</si>
  <si>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</si>
  <si>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</si>
  <si>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</si>
  <si>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</si>
  <si>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</si>
  <si>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</si>
  <si>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</si>
  <si>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</si>
  <si>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</si>
  <si>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</si>
  <si>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</si>
  <si>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</si>
  <si>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</si>
  <si>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</si>
  <si>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</si>
  <si>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</si>
  <si>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</si>
  <si>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</si>
  <si>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</si>
  <si>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</si>
  <si>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</si>
  <si>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</si>
  <si>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</si>
  <si>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</si>
  <si>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</si>
  <si>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</si>
  <si>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</si>
  <si>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</si>
  <si>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</si>
  <si>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</si>
  <si>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</si>
  <si>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</si>
  <si>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</si>
  <si>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</si>
  <si>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</si>
  <si>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</si>
  <si>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</si>
  <si>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</si>
  <si>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</si>
  <si>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</si>
  <si>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</si>
  <si>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</si>
  <si>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</si>
  <si>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</si>
  <si>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</si>
  <si>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</si>
  <si>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</si>
  <si>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</si>
  <si>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</si>
  <si>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</si>
  <si>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</si>
  <si>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</si>
  <si>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</si>
  <si>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</si>
  <si>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</si>
  <si>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</si>
  <si>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</si>
  <si>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</si>
  <si>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</si>
  <si>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</si>
  <si>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</si>
  <si>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</si>
  <si>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</si>
  <si>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</si>
  <si>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</si>
  <si>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</si>
  <si>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</si>
  <si>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</si>
  <si>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</si>
  <si>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</si>
  <si>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</si>
  <si>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</si>
  <si>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</si>
  <si>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</si>
  <si>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</si>
  <si>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</si>
  <si>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</si>
  <si>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</si>
  <si>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</si>
  <si>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</si>
  <si>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</si>
  <si>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</si>
  <si>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</si>
  <si>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</si>
  <si>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</si>
  <si>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</si>
  <si>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</si>
  <si>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</si>
  <si>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</si>
  <si>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</si>
  <si>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</si>
  <si>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</si>
  <si>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</si>
  <si>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</si>
  <si>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</si>
  <si>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</si>
  <si>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</si>
  <si>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</si>
  <si>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</si>
  <si>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</si>
  <si>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</si>
  <si>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</si>
  <si>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</si>
  <si>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</si>
  <si>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</si>
  <si>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</si>
  <si>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</si>
  <si>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</si>
  <si>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</si>
  <si>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</si>
  <si>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</si>
  <si>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</si>
  <si>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</si>
  <si>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</si>
  <si>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</si>
  <si>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</si>
  <si>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</si>
  <si>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</si>
  <si>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</si>
  <si>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</si>
  <si>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</si>
  <si>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</si>
  <si>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</si>
  <si>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</si>
  <si>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</si>
  <si>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</si>
  <si>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</si>
  <si>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</si>
  <si>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</si>
  <si>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</si>
  <si>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</si>
  <si>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</si>
  <si>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</si>
  <si>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</si>
  <si>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</si>
  <si>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</si>
  <si>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</si>
  <si>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</si>
  <si>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</si>
  <si>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</si>
  <si>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</si>
  <si>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</si>
  <si>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</si>
  <si>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</si>
  <si>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</si>
  <si>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</si>
  <si>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</si>
  <si>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</si>
  <si>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</si>
  <si>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</si>
  <si>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</si>
  <si>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</si>
  <si>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</si>
  <si>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</si>
  <si>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</si>
  <si>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</si>
  <si>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</si>
  <si>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</si>
  <si>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</si>
  <si>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</si>
  <si>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</si>
  <si>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</si>
  <si>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</si>
  <si>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</si>
  <si>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</si>
  <si>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</si>
  <si>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</si>
  <si>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</si>
  <si>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</si>
  <si>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</si>
  <si>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</si>
  <si>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</si>
  <si>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</si>
  <si>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</si>
  <si>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</si>
  <si>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</si>
  <si>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</si>
  <si>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</si>
  <si>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</si>
  <si>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</si>
  <si>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</si>
  <si>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</si>
  <si>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</si>
  <si>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</si>
  <si>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</si>
  <si>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</si>
  <si>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</si>
  <si>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</si>
  <si>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</si>
  <si>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</si>
  <si>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</si>
  <si>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</si>
  <si>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</si>
  <si>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</si>
  <si>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</si>
  <si>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</si>
  <si>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</si>
  <si>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</si>
  <si>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</si>
  <si>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</si>
  <si>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</si>
  <si>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</si>
  <si>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</si>
  <si>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</si>
  <si>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</si>
  <si>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</si>
  <si>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</si>
  <si>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</si>
  <si>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</si>
  <si>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</si>
  <si>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</si>
  <si>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</si>
  <si>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</si>
  <si>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</si>
  <si>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</si>
  <si>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</si>
  <si>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</si>
  <si>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</si>
  <si>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</si>
  <si>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</si>
  <si>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</si>
  <si>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</si>
  <si>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</si>
  <si>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</si>
  <si>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</si>
  <si>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</si>
  <si>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</si>
  <si>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</si>
  <si>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</si>
  <si>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</si>
  <si>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</si>
  <si>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</si>
  <si>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</si>
  <si>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</si>
  <si>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</si>
  <si>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</si>
  <si>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</si>
  <si>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</si>
  <si>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</si>
  <si>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</si>
  <si>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</si>
  <si>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</si>
  <si>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</si>
  <si>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</si>
  <si>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</si>
  <si>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</si>
  <si>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</si>
  <si>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</si>
  <si>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</si>
  <si>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</si>
  <si>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</si>
  <si>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</si>
  <si>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</si>
  <si>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</si>
  <si>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</si>
  <si>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</si>
  <si>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</si>
  <si>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</si>
  <si>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</si>
  <si>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</si>
  <si>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</si>
  <si>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</si>
  <si>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</si>
  <si>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</si>
  <si>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</si>
  <si>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</si>
  <si>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</si>
  <si>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</si>
  <si>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</si>
  <si>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</si>
  <si>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</si>
  <si>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</si>
  <si>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</si>
  <si>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</si>
  <si>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</si>
  <si>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</si>
  <si>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</si>
  <si>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</si>
  <si>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</si>
  <si>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</si>
  <si>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</si>
  <si>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</si>
  <si>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</si>
  <si>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</si>
  <si>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</si>
  <si>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</si>
  <si>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</si>
  <si>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</si>
  <si>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</si>
  <si>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</si>
  <si>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</si>
  <si>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</si>
  <si>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</si>
  <si>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</si>
  <si>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</si>
  <si>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</si>
  <si>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</si>
  <si>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</si>
  <si>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</si>
  <si>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</si>
  <si>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</si>
  <si>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</si>
  <si>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</si>
  <si>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</si>
  <si>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</si>
  <si>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</si>
  <si>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</si>
  <si>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</si>
  <si>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</si>
  <si>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</si>
  <si>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</si>
  <si>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</si>
  <si>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</si>
  <si>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</si>
  <si>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</si>
  <si>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</si>
  <si>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</si>
  <si>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</si>
  <si>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</si>
  <si>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</si>
  <si>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</si>
  <si>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</si>
  <si>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</si>
  <si>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</si>
  <si>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</si>
  <si>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</si>
  <si>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</si>
  <si>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</si>
  <si>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</si>
  <si>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</si>
  <si>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</si>
  <si>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</si>
  <si>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</si>
  <si>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</si>
  <si>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</si>
  <si>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</si>
  <si>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</si>
  <si>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</si>
  <si>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</si>
  <si>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</si>
  <si>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</si>
  <si>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</si>
  <si>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</si>
  <si>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</si>
  <si>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</si>
  <si>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</si>
  <si>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</si>
  <si>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</si>
  <si>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</si>
  <si>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</si>
  <si>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</si>
  <si>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</si>
  <si>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</si>
  <si>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</si>
  <si>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</si>
  <si>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</si>
  <si>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</si>
  <si>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</si>
  <si>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</si>
  <si>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</si>
  <si>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</si>
  <si>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</si>
  <si>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</si>
  <si>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</si>
  <si>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</si>
  <si>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</si>
  <si>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</si>
  <si>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</si>
  <si>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</si>
  <si>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</si>
  <si>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</si>
  <si>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</si>
  <si>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</si>
  <si>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</si>
  <si>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</si>
  <si>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</si>
  <si>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</si>
  <si>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</si>
  <si>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</si>
  <si>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</si>
  <si>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</si>
  <si>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</si>
  <si>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</si>
  <si>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</si>
  <si>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</si>
  <si>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</si>
  <si>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</si>
  <si>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</si>
  <si>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</si>
  <si>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</si>
  <si>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</si>
  <si>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</si>
  <si>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</si>
  <si>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</si>
  <si>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</si>
  <si>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</si>
  <si>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</si>
  <si>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</si>
  <si>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</si>
  <si>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</si>
  <si>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</si>
  <si>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</si>
  <si>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</si>
  <si>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</si>
  <si>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</si>
  <si>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</si>
  <si>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</si>
  <si>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</si>
  <si>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</si>
  <si>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</si>
  <si>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</si>
  <si>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</si>
  <si>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</si>
  <si>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</si>
  <si>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</si>
  <si>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</si>
  <si>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</si>
  <si>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</si>
  <si>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</si>
  <si>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</si>
  <si>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</si>
  <si>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</si>
  <si>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</si>
  <si>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</si>
  <si>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</si>
  <si>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</si>
  <si>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</si>
  <si>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</si>
  <si>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</si>
  <si>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</si>
  <si>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</si>
  <si>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</si>
  <si>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</si>
  <si>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</si>
  <si>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</si>
  <si>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</si>
  <si>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</si>
  <si>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</si>
  <si>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</si>
  <si>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</si>
  <si>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</si>
  <si>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</si>
  <si>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</si>
  <si>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</si>
  <si>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</si>
  <si>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</si>
  <si>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</si>
  <si>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</si>
  <si>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</si>
  <si>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</si>
  <si>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</si>
  <si>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</si>
  <si>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</si>
  <si>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</si>
  <si>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</si>
  <si>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</si>
  <si>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</si>
  <si>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</si>
  <si>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</si>
  <si>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</si>
  <si>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</si>
  <si>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</si>
  <si>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</si>
  <si>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</si>
  <si>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</si>
  <si>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</si>
  <si>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</si>
  <si>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</si>
  <si>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</si>
  <si>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</si>
  <si>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</si>
  <si>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</si>
  <si>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</si>
  <si>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</si>
  <si>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</si>
  <si>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</si>
  <si>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</si>
  <si>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</si>
  <si>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</si>
  <si>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</si>
  <si>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</si>
  <si>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</si>
  <si>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</si>
  <si>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</si>
  <si>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</si>
  <si>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</si>
  <si>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</si>
  <si>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</si>
  <si>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</si>
  <si>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</si>
  <si>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</si>
  <si>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</si>
  <si>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</si>
  <si>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</si>
  <si>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</si>
  <si>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</si>
  <si>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</si>
  <si>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</si>
  <si>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</si>
  <si>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</si>
  <si>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</si>
  <si>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</si>
  <si>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</si>
  <si>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</si>
  <si>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</si>
  <si>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</si>
  <si>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</si>
  <si>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</si>
  <si>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</si>
  <si>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</si>
  <si>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</si>
  <si>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</si>
  <si>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</si>
  <si>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</si>
  <si>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</si>
  <si>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</si>
  <si>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</si>
  <si>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</si>
  <si>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</si>
  <si>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</si>
  <si>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</si>
  <si>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</si>
  <si>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</si>
  <si>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</si>
  <si>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</si>
  <si>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</si>
  <si>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</si>
  <si>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</si>
  <si>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</si>
  <si>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</si>
  <si>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</si>
  <si>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</si>
  <si>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</si>
  <si>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</si>
  <si>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</si>
  <si>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</si>
  <si>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</si>
  <si>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</si>
  <si>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</si>
  <si>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</si>
  <si>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</si>
  <si>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</si>
  <si>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</si>
  <si>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</si>
  <si>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</si>
  <si>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</si>
  <si>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</si>
  <si>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</si>
  <si>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</si>
  <si>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</si>
  <si>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</si>
  <si>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</si>
  <si>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</si>
  <si>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</si>
  <si>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</si>
  <si>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</si>
  <si>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</si>
  <si>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</si>
  <si>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</si>
  <si>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</si>
  <si>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</si>
  <si>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"ХЕЛТ ЕНД УЕЛНЕС" АДСИЦ</t>
  </si>
  <si>
    <t>Вид на справката:</t>
  </si>
  <si>
    <t>А.   ВЗЕМАНИЯ</t>
  </si>
  <si>
    <t>(Хил. левове)</t>
  </si>
  <si>
    <t>Показатели</t>
  </si>
  <si>
    <t xml:space="preserve">Сума на вземанията </t>
  </si>
  <si>
    <t xml:space="preserve">Степен на ликвидност </t>
  </si>
  <si>
    <t>до една година</t>
  </si>
  <si>
    <t>над една година</t>
  </si>
  <si>
    <t>I. Общо вземания:</t>
  </si>
  <si>
    <t xml:space="preserve">1. Вземания от свързани предприятия: </t>
  </si>
  <si>
    <t xml:space="preserve">          - по предоставени заеми </t>
  </si>
  <si>
    <t xml:space="preserve">          - от продажби </t>
  </si>
  <si>
    <t xml:space="preserve">          - други вземания </t>
  </si>
  <si>
    <t>2. Вземания от клиенти  и доставчици</t>
  </si>
  <si>
    <t xml:space="preserve">3. Вземания от предоставени аванси </t>
  </si>
  <si>
    <t xml:space="preserve">4. Съдебни вземания </t>
  </si>
  <si>
    <t xml:space="preserve">5. Присъдени вземания </t>
  </si>
  <si>
    <t xml:space="preserve">6. Данъци за възстановяване, в т.ч.: </t>
  </si>
  <si>
    <t xml:space="preserve">         - корпоративни данъци</t>
  </si>
  <si>
    <t xml:space="preserve">         - данъци от общините </t>
  </si>
  <si>
    <t xml:space="preserve">         - други данъци </t>
  </si>
  <si>
    <t>7. Вземания от лихви</t>
  </si>
  <si>
    <t xml:space="preserve">8. Други краткосрочни вземания: </t>
  </si>
  <si>
    <t xml:space="preserve">          - по липси и начети </t>
  </si>
  <si>
    <t xml:space="preserve">          - от осигурителни предприятия</t>
  </si>
  <si>
    <t xml:space="preserve">          - по рекламации </t>
  </si>
  <si>
    <t xml:space="preserve">          - други </t>
  </si>
  <si>
    <t>Общо вземания:</t>
  </si>
  <si>
    <t>"Хелт енд уелнес" АДСИЦ</t>
  </si>
  <si>
    <t>СПРАВКА ЗА ВЗЕМАНИЯТА, ЗАДЪЛЖЕНИЯТА И ПРОВИЗИИТЕ КЪМ 30.06.2008 ГОДИНА</t>
  </si>
  <si>
    <t>СПРАВКА  ЗА  ЧУЖБИНА: АВСТРИЯ</t>
  </si>
  <si>
    <t xml:space="preserve">Вид на отчета: неконсолидиран- междинен </t>
  </si>
  <si>
    <t xml:space="preserve">30.06.2010Г. </t>
  </si>
  <si>
    <t>Дата на съставяне: 12.7.2010г.</t>
  </si>
  <si>
    <t>12.7.2010г.</t>
  </si>
  <si>
    <t xml:space="preserve">Дата на съставяне:  12.7.2010г.                                  </t>
  </si>
  <si>
    <t xml:space="preserve">Дата  на съставяне:12.7.2010г.                                                                                                                                </t>
  </si>
  <si>
    <t xml:space="preserve">Дата на съставяне:12.7.2010г.                         </t>
  </si>
  <si>
    <t>Дата на съставяне:12.7.2010г.</t>
  </si>
  <si>
    <t>Дата на ъставяне:12.7.2010г.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</si>
</sst>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b/>
      <sz val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23" fillId="0" borderId="0" xfId="0" applyFont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1" xfId="0" applyFont="1" applyBorder="1" applyAlignment="1">
      <alignment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3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24" fillId="0" borderId="0" xfId="22" applyFont="1" applyBorder="1" applyAlignment="1" applyProtection="1">
      <alignment horizontal="left" vertical="center" wrapText="1"/>
      <protection locked="0"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52">
      <selection activeCell="G33" sqref="G3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2" t="s">
        <v>863</v>
      </c>
      <c r="F3" s="217" t="s">
        <v>2</v>
      </c>
      <c r="G3" s="172"/>
      <c r="H3" s="461">
        <v>175130852</v>
      </c>
    </row>
    <row r="4" spans="1:8" ht="15">
      <c r="A4" s="585" t="s">
        <v>895</v>
      </c>
      <c r="B4" s="582"/>
      <c r="C4" s="582"/>
      <c r="D4" s="582"/>
      <c r="E4" s="504" t="s">
        <v>158</v>
      </c>
      <c r="F4" s="587" t="s">
        <v>3</v>
      </c>
      <c r="G4" s="588"/>
      <c r="H4" s="461" t="s">
        <v>158</v>
      </c>
    </row>
    <row r="5" spans="1:8" ht="15">
      <c r="A5" s="585" t="s">
        <v>4</v>
      </c>
      <c r="B5" s="586"/>
      <c r="C5" s="586"/>
      <c r="D5" s="586"/>
      <c r="E5" s="505" t="s">
        <v>896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66407</v>
      </c>
      <c r="D11" s="151">
        <v>66407</v>
      </c>
      <c r="E11" s="237" t="s">
        <v>21</v>
      </c>
      <c r="F11" s="242" t="s">
        <v>22</v>
      </c>
      <c r="G11" s="152">
        <v>2478</v>
      </c>
      <c r="H11" s="152">
        <v>2478</v>
      </c>
    </row>
    <row r="12" spans="1:8" ht="15">
      <c r="A12" s="235" t="s">
        <v>23</v>
      </c>
      <c r="B12" s="241" t="s">
        <v>24</v>
      </c>
      <c r="C12" s="151">
        <v>5717</v>
      </c>
      <c r="D12" s="151">
        <v>5721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11</v>
      </c>
      <c r="D13" s="151">
        <v>16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11</v>
      </c>
      <c r="D15" s="151">
        <v>14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4</v>
      </c>
      <c r="D16" s="151">
        <v>2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29180</v>
      </c>
      <c r="D17" s="151">
        <v>21803</v>
      </c>
      <c r="E17" s="243" t="s">
        <v>45</v>
      </c>
      <c r="F17" s="245" t="s">
        <v>46</v>
      </c>
      <c r="G17" s="154">
        <f>G11+G14+G15+G16</f>
        <v>2478</v>
      </c>
      <c r="H17" s="154">
        <f>H11+H14+H15+H16</f>
        <v>2478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101330</v>
      </c>
      <c r="D19" s="155">
        <f>SUM(D11:D18)</f>
        <v>93963</v>
      </c>
      <c r="E19" s="237" t="s">
        <v>52</v>
      </c>
      <c r="F19" s="242" t="s">
        <v>53</v>
      </c>
      <c r="G19" s="152">
        <v>6011</v>
      </c>
      <c r="H19" s="152">
        <v>6011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6343</v>
      </c>
      <c r="H20" s="158">
        <v>6343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142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142</v>
      </c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5</v>
      </c>
      <c r="D24" s="151">
        <v>8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12496</v>
      </c>
      <c r="H25" s="154">
        <f>H19+H20+H21</f>
        <v>12354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5</v>
      </c>
      <c r="D27" s="155">
        <f>SUM(D23:D26)</f>
        <v>8</v>
      </c>
      <c r="E27" s="253" t="s">
        <v>82</v>
      </c>
      <c r="F27" s="242" t="s">
        <v>83</v>
      </c>
      <c r="G27" s="154">
        <f>SUM(G28:G30)</f>
        <v>-23208</v>
      </c>
      <c r="H27" s="154">
        <f>SUM(H28:H30)</f>
        <v>-3724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-23208</v>
      </c>
      <c r="H29" s="316">
        <v>-3724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-2056</v>
      </c>
      <c r="H32" s="316">
        <v>-18063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-25264</v>
      </c>
      <c r="H33" s="154">
        <f>H27+H31+H32</f>
        <v>-21787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>
        <v>4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-10290</v>
      </c>
      <c r="H36" s="154">
        <f>H25+H17+H33</f>
        <v>-6955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24563</v>
      </c>
      <c r="H44" s="152">
        <v>34043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>
        <v>43028</v>
      </c>
      <c r="H47" s="152">
        <v>43028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67591</v>
      </c>
      <c r="H49" s="154">
        <f>SUM(H43:H48)</f>
        <v>77071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101335</v>
      </c>
      <c r="D55" s="155">
        <f>D19+D20+D21+D27+D32+D45+D51+D53+D54</f>
        <v>93975</v>
      </c>
      <c r="E55" s="237" t="s">
        <v>171</v>
      </c>
      <c r="F55" s="261" t="s">
        <v>172</v>
      </c>
      <c r="G55" s="154">
        <f>G49+G51+G52+G53+G54</f>
        <v>67591</v>
      </c>
      <c r="H55" s="154">
        <f>H49+H51+H52+H53+H54</f>
        <v>77071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1067</v>
      </c>
      <c r="H60" s="152">
        <v>2426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51635</v>
      </c>
      <c r="H61" s="154">
        <f>SUM(H62:H68)</f>
        <v>30560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1279</v>
      </c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662</v>
      </c>
      <c r="H64" s="152">
        <v>112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49037</v>
      </c>
      <c r="H65" s="152">
        <v>29983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4</v>
      </c>
      <c r="H66" s="152">
        <v>4</v>
      </c>
    </row>
    <row r="67" spans="1:8" ht="15">
      <c r="A67" s="235" t="s">
        <v>206</v>
      </c>
      <c r="B67" s="241" t="s">
        <v>207</v>
      </c>
      <c r="C67" s="151"/>
      <c r="D67" s="151">
        <v>401</v>
      </c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>
        <v>1899</v>
      </c>
      <c r="D68" s="151">
        <v>1284</v>
      </c>
      <c r="E68" s="237" t="s">
        <v>212</v>
      </c>
      <c r="F68" s="242" t="s">
        <v>213</v>
      </c>
      <c r="G68" s="152">
        <v>653</v>
      </c>
      <c r="H68" s="152">
        <v>461</v>
      </c>
    </row>
    <row r="69" spans="1:8" ht="15">
      <c r="A69" s="235" t="s">
        <v>214</v>
      </c>
      <c r="B69" s="241" t="s">
        <v>215</v>
      </c>
      <c r="C69" s="151">
        <v>3101</v>
      </c>
      <c r="D69" s="151">
        <v>2552</v>
      </c>
      <c r="E69" s="251" t="s">
        <v>77</v>
      </c>
      <c r="F69" s="242" t="s">
        <v>216</v>
      </c>
      <c r="G69" s="152">
        <v>4</v>
      </c>
      <c r="H69" s="152">
        <v>4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52706</v>
      </c>
      <c r="H71" s="161">
        <f>H59+H60+H61+H69+H70</f>
        <v>32990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77</v>
      </c>
      <c r="D74" s="151">
        <v>77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5077</v>
      </c>
      <c r="D75" s="155">
        <f>SUM(D67:D74)</f>
        <v>4314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52706</v>
      </c>
      <c r="H79" s="162">
        <f>H71+H74+H75+H76</f>
        <v>32990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18</v>
      </c>
      <c r="D87" s="151">
        <v>77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124</v>
      </c>
      <c r="D88" s="151">
        <v>10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3453</v>
      </c>
      <c r="D89" s="151">
        <v>4730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3595</v>
      </c>
      <c r="D91" s="155">
        <f>SUM(D87:D90)</f>
        <v>4817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8672</v>
      </c>
      <c r="D93" s="155">
        <f>D64+D75+D84+D91+D92</f>
        <v>9131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110007</v>
      </c>
      <c r="D94" s="164">
        <f>D93+D55</f>
        <v>103106</v>
      </c>
      <c r="E94" s="449" t="s">
        <v>269</v>
      </c>
      <c r="F94" s="289" t="s">
        <v>270</v>
      </c>
      <c r="G94" s="165">
        <f>G36+G39+G55+G79</f>
        <v>110007</v>
      </c>
      <c r="H94" s="165">
        <f>H36+H39+H55+H79</f>
        <v>103106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/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897</v>
      </c>
      <c r="B98" s="432"/>
      <c r="C98" s="589" t="s">
        <v>272</v>
      </c>
      <c r="D98" s="589"/>
      <c r="E98" s="58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9" t="s">
        <v>855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C11" sqref="C1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"ХЕЛТ ЕНД УЕЛНЕС" АДСИЦ</v>
      </c>
      <c r="C2" s="590"/>
      <c r="D2" s="590"/>
      <c r="E2" s="590"/>
      <c r="F2" s="592" t="s">
        <v>2</v>
      </c>
      <c r="G2" s="592"/>
      <c r="H2" s="526">
        <f>'справка №1-БАЛАНС'!H3</f>
        <v>175130852</v>
      </c>
    </row>
    <row r="3" spans="1:8" ht="15">
      <c r="A3" s="467" t="s">
        <v>274</v>
      </c>
      <c r="B3" s="590" t="str">
        <f>'справка №1-БАЛАНС'!E4</f>
        <v> </v>
      </c>
      <c r="C3" s="590"/>
      <c r="D3" s="590"/>
      <c r="E3" s="590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1" t="str">
        <f>'справка №1-БАЛАНС'!E5</f>
        <v>30.06.2010Г. </v>
      </c>
      <c r="C4" s="591"/>
      <c r="D4" s="591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7</v>
      </c>
      <c r="D9" s="46">
        <v>233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964</v>
      </c>
      <c r="D10" s="46">
        <v>615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15</v>
      </c>
      <c r="D11" s="46">
        <v>10</v>
      </c>
      <c r="E11" s="300" t="s">
        <v>292</v>
      </c>
      <c r="F11" s="549" t="s">
        <v>293</v>
      </c>
      <c r="G11" s="550">
        <v>248</v>
      </c>
      <c r="H11" s="550"/>
    </row>
    <row r="12" spans="1:8" ht="12">
      <c r="A12" s="298" t="s">
        <v>294</v>
      </c>
      <c r="B12" s="299" t="s">
        <v>295</v>
      </c>
      <c r="C12" s="46">
        <v>31</v>
      </c>
      <c r="D12" s="46">
        <v>22</v>
      </c>
      <c r="E12" s="300" t="s">
        <v>77</v>
      </c>
      <c r="F12" s="549" t="s">
        <v>296</v>
      </c>
      <c r="G12" s="550">
        <v>1</v>
      </c>
      <c r="H12" s="550">
        <v>7722</v>
      </c>
    </row>
    <row r="13" spans="1:18" ht="12">
      <c r="A13" s="298" t="s">
        <v>297</v>
      </c>
      <c r="B13" s="299" t="s">
        <v>298</v>
      </c>
      <c r="C13" s="46">
        <v>4</v>
      </c>
      <c r="D13" s="46">
        <v>3</v>
      </c>
      <c r="E13" s="301" t="s">
        <v>50</v>
      </c>
      <c r="F13" s="551" t="s">
        <v>299</v>
      </c>
      <c r="G13" s="548">
        <f>SUM(G9:G12)</f>
        <v>249</v>
      </c>
      <c r="H13" s="548">
        <f>SUM(H9:H12)</f>
        <v>7722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>
        <v>4852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362</v>
      </c>
      <c r="D16" s="47">
        <v>411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1383</v>
      </c>
      <c r="D19" s="49">
        <f>SUM(D9:D15)+D16</f>
        <v>6146</v>
      </c>
      <c r="E19" s="304" t="s">
        <v>316</v>
      </c>
      <c r="F19" s="552" t="s">
        <v>317</v>
      </c>
      <c r="G19" s="550">
        <v>71</v>
      </c>
      <c r="H19" s="550">
        <v>65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317</v>
      </c>
      <c r="D22" s="46">
        <v>10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3</v>
      </c>
      <c r="E24" s="301" t="s">
        <v>102</v>
      </c>
      <c r="F24" s="554" t="s">
        <v>333</v>
      </c>
      <c r="G24" s="548">
        <f>SUM(G19:G23)</f>
        <v>71</v>
      </c>
      <c r="H24" s="548">
        <f>SUM(H19:H23)</f>
        <v>65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676</v>
      </c>
      <c r="D25" s="46">
        <v>51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993</v>
      </c>
      <c r="D26" s="49">
        <f>SUM(D22:D25)</f>
        <v>64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2376</v>
      </c>
      <c r="D28" s="50">
        <f>D26+D19</f>
        <v>6210</v>
      </c>
      <c r="E28" s="127" t="s">
        <v>338</v>
      </c>
      <c r="F28" s="554" t="s">
        <v>339</v>
      </c>
      <c r="G28" s="548">
        <f>G13+G15+G24</f>
        <v>320</v>
      </c>
      <c r="H28" s="548">
        <f>H13+H15+H24</f>
        <v>7787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1577</v>
      </c>
      <c r="E30" s="127" t="s">
        <v>342</v>
      </c>
      <c r="F30" s="554" t="s">
        <v>343</v>
      </c>
      <c r="G30" s="53">
        <f>IF((C28-G28)&gt;0,C28-G28,0)</f>
        <v>2056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2376</v>
      </c>
      <c r="D33" s="49">
        <f>D28+D31+D32</f>
        <v>6210</v>
      </c>
      <c r="E33" s="127" t="s">
        <v>352</v>
      </c>
      <c r="F33" s="554" t="s">
        <v>353</v>
      </c>
      <c r="G33" s="53">
        <f>G32+G31+G28</f>
        <v>320</v>
      </c>
      <c r="H33" s="53">
        <f>H32+H31+H28</f>
        <v>7787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1577</v>
      </c>
      <c r="E34" s="128" t="s">
        <v>356</v>
      </c>
      <c r="F34" s="554" t="s">
        <v>357</v>
      </c>
      <c r="G34" s="548">
        <f>IF((C33-G33)&gt;0,C33-G33,0)</f>
        <v>2056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1577</v>
      </c>
      <c r="E39" s="313" t="s">
        <v>368</v>
      </c>
      <c r="F39" s="558" t="s">
        <v>369</v>
      </c>
      <c r="G39" s="559">
        <f>IF(G34&gt;0,IF(C35+G34&lt;0,0,C35+G34),IF(C34-C35&lt;0,C35-C34,0))</f>
        <v>2056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1577</v>
      </c>
      <c r="E41" s="127" t="s">
        <v>375</v>
      </c>
      <c r="F41" s="571" t="s">
        <v>376</v>
      </c>
      <c r="G41" s="52">
        <f>IF(C39=0,IF(G39-G40&gt;0,G39-G40+C40,0),IF(C39-C40&lt;0,C40-C39+G40,0))</f>
        <v>2056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2376</v>
      </c>
      <c r="D42" s="53">
        <f>D33+D35+D39</f>
        <v>7787</v>
      </c>
      <c r="E42" s="128" t="s">
        <v>379</v>
      </c>
      <c r="F42" s="129" t="s">
        <v>380</v>
      </c>
      <c r="G42" s="53">
        <f>G39+G33</f>
        <v>2376</v>
      </c>
      <c r="H42" s="53">
        <f>H39+H33</f>
        <v>7787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3" t="s">
        <v>861</v>
      </c>
      <c r="B45" s="593"/>
      <c r="C45" s="593"/>
      <c r="D45" s="593"/>
      <c r="E45" s="59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898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"ХЕЛТ ЕНД УЕЛНЕС" АДСИЦ</v>
      </c>
      <c r="C4" s="541" t="s">
        <v>2</v>
      </c>
      <c r="D4" s="541">
        <f>'справка №1-БАЛАНС'!H3</f>
        <v>175130852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30.06.2010Г. 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34864</v>
      </c>
      <c r="D10" s="54">
        <v>16321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-18759</v>
      </c>
      <c r="D11" s="54">
        <v>-6866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-31</v>
      </c>
      <c r="D13" s="54">
        <v>-66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-2815</v>
      </c>
      <c r="D14" s="54">
        <v>-597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71</v>
      </c>
      <c r="D16" s="54">
        <v>84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-34</v>
      </c>
      <c r="D19" s="54">
        <v>-62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13296</v>
      </c>
      <c r="D20" s="55">
        <f>SUM(D10:D19)</f>
        <v>8808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-40789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14437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4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4</v>
      </c>
      <c r="D32" s="55">
        <f>SUM(D22:D31)</f>
        <v>-26352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7514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2300</v>
      </c>
      <c r="D36" s="54">
        <v>52340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-11780</v>
      </c>
      <c r="D37" s="54">
        <v>-33095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-5042</v>
      </c>
      <c r="D39" s="54">
        <v>-4864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-14522</v>
      </c>
      <c r="D42" s="55">
        <f>SUM(D34:D41)</f>
        <v>21895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-1222</v>
      </c>
      <c r="D43" s="55">
        <f>D42+D32+D20</f>
        <v>4351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4817</v>
      </c>
      <c r="D44" s="132">
        <v>466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3595</v>
      </c>
      <c r="D45" s="55">
        <f>D44+D43</f>
        <v>4817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142</v>
      </c>
      <c r="D46" s="56">
        <v>87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3453</v>
      </c>
      <c r="D47" s="56">
        <v>4730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4"/>
      <c r="D50" s="59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4"/>
      <c r="D52" s="59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F20" sqref="F2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5" t="s">
        <v>459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7" t="str">
        <f>'справка №1-БАЛАНС'!E3</f>
        <v>"ХЕЛТ ЕНД УЕЛНЕС" АДСИЦ</v>
      </c>
      <c r="C3" s="597"/>
      <c r="D3" s="597"/>
      <c r="E3" s="597"/>
      <c r="F3" s="597"/>
      <c r="G3" s="597"/>
      <c r="H3" s="597"/>
      <c r="I3" s="597"/>
      <c r="J3" s="476"/>
      <c r="K3" s="599" t="s">
        <v>2</v>
      </c>
      <c r="L3" s="599"/>
      <c r="M3" s="478">
        <f>'справка №1-БАЛАНС'!H3</f>
        <v>175130852</v>
      </c>
      <c r="N3" s="2"/>
    </row>
    <row r="4" spans="1:15" s="532" customFormat="1" ht="13.5" customHeight="1">
      <c r="A4" s="467" t="s">
        <v>460</v>
      </c>
      <c r="B4" s="597" t="str">
        <f>'справка №1-БАЛАНС'!E4</f>
        <v> </v>
      </c>
      <c r="C4" s="597"/>
      <c r="D4" s="597"/>
      <c r="E4" s="597"/>
      <c r="F4" s="597"/>
      <c r="G4" s="597"/>
      <c r="H4" s="597"/>
      <c r="I4" s="597"/>
      <c r="J4" s="136"/>
      <c r="K4" s="600" t="s">
        <v>3</v>
      </c>
      <c r="L4" s="600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1" t="str">
        <f>'справка №1-БАЛАНС'!E5</f>
        <v>30.06.2010Г. </v>
      </c>
      <c r="C5" s="601"/>
      <c r="D5" s="601"/>
      <c r="E5" s="60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2478</v>
      </c>
      <c r="D11" s="58">
        <f>'справка №1-БАЛАНС'!H19</f>
        <v>6011</v>
      </c>
      <c r="E11" s="58">
        <f>'справка №1-БАЛАНС'!H20</f>
        <v>6343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-21787</v>
      </c>
      <c r="K11" s="60"/>
      <c r="L11" s="344">
        <f>SUM(C11:K11)</f>
        <v>-6955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2478</v>
      </c>
      <c r="D15" s="61">
        <f aca="true" t="shared" si="2" ref="D15:M15">D11+D12</f>
        <v>6011</v>
      </c>
      <c r="E15" s="61">
        <f t="shared" si="2"/>
        <v>6343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-21787</v>
      </c>
      <c r="K15" s="61">
        <f t="shared" si="2"/>
        <v>0</v>
      </c>
      <c r="L15" s="344">
        <f t="shared" si="1"/>
        <v>-6955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-2056</v>
      </c>
      <c r="K16" s="60"/>
      <c r="L16" s="344">
        <f t="shared" si="1"/>
        <v>-2056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142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-1421</v>
      </c>
      <c r="K17" s="62">
        <f t="shared" si="3"/>
        <v>0</v>
      </c>
      <c r="L17" s="344">
        <f t="shared" si="1"/>
        <v>-1279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>
        <v>-1421</v>
      </c>
      <c r="K18" s="60"/>
      <c r="L18" s="344">
        <f t="shared" si="1"/>
        <v>-1421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142</v>
      </c>
      <c r="G19" s="60"/>
      <c r="H19" s="60"/>
      <c r="I19" s="60"/>
      <c r="J19" s="60"/>
      <c r="K19" s="60"/>
      <c r="L19" s="344">
        <f t="shared" si="1"/>
        <v>142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2478</v>
      </c>
      <c r="D29" s="59">
        <f aca="true" t="shared" si="6" ref="D29:M29">D17+D20+D21+D24+D28+D27+D15+D16</f>
        <v>6011</v>
      </c>
      <c r="E29" s="59">
        <f t="shared" si="6"/>
        <v>6343</v>
      </c>
      <c r="F29" s="59">
        <f t="shared" si="6"/>
        <v>142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-25264</v>
      </c>
      <c r="K29" s="59">
        <f t="shared" si="6"/>
        <v>0</v>
      </c>
      <c r="L29" s="344">
        <f t="shared" si="1"/>
        <v>-10290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2478</v>
      </c>
      <c r="D32" s="59">
        <f t="shared" si="7"/>
        <v>6011</v>
      </c>
      <c r="E32" s="59">
        <f t="shared" si="7"/>
        <v>6343</v>
      </c>
      <c r="F32" s="59">
        <f t="shared" si="7"/>
        <v>142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-25264</v>
      </c>
      <c r="K32" s="59">
        <f t="shared" si="7"/>
        <v>0</v>
      </c>
      <c r="L32" s="344">
        <f t="shared" si="1"/>
        <v>-10290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8" t="s">
        <v>862</v>
      </c>
      <c r="B35" s="598"/>
      <c r="C35" s="598"/>
      <c r="D35" s="598"/>
      <c r="E35" s="598"/>
      <c r="F35" s="598"/>
      <c r="G35" s="598"/>
      <c r="H35" s="598"/>
      <c r="I35" s="598"/>
      <c r="J35" s="59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900</v>
      </c>
      <c r="B38" s="19"/>
      <c r="C38" s="15"/>
      <c r="D38" s="596" t="s">
        <v>521</v>
      </c>
      <c r="E38" s="596"/>
      <c r="F38" s="596"/>
      <c r="G38" s="596"/>
      <c r="H38" s="596"/>
      <c r="I38" s="596"/>
      <c r="J38" s="15" t="s">
        <v>857</v>
      </c>
      <c r="K38" s="15"/>
      <c r="L38" s="596"/>
      <c r="M38" s="596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7">
      <selection activeCell="Q12" sqref="Q1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2" t="s">
        <v>383</v>
      </c>
      <c r="B2" s="603"/>
      <c r="C2" s="604" t="str">
        <f>'справка №1-БАЛАНС'!E3</f>
        <v>"ХЕЛТ ЕНД УЕЛНЕС" АДСИЦ</v>
      </c>
      <c r="D2" s="604"/>
      <c r="E2" s="604"/>
      <c r="F2" s="604"/>
      <c r="G2" s="604"/>
      <c r="H2" s="60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175130852</v>
      </c>
      <c r="P2" s="483"/>
      <c r="Q2" s="483"/>
      <c r="R2" s="526"/>
    </row>
    <row r="3" spans="1:18" ht="15">
      <c r="A3" s="602" t="s">
        <v>4</v>
      </c>
      <c r="B3" s="603"/>
      <c r="C3" s="605" t="str">
        <f>'справка №1-БАЛАНС'!E5</f>
        <v>30.06.2010Г. </v>
      </c>
      <c r="D3" s="605"/>
      <c r="E3" s="605"/>
      <c r="F3" s="485"/>
      <c r="G3" s="485"/>
      <c r="H3" s="485"/>
      <c r="I3" s="485"/>
      <c r="J3" s="485"/>
      <c r="K3" s="485"/>
      <c r="L3" s="485"/>
      <c r="M3" s="606" t="s">
        <v>3</v>
      </c>
      <c r="N3" s="60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7" t="s">
        <v>463</v>
      </c>
      <c r="B5" s="608"/>
      <c r="C5" s="61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6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6" t="s">
        <v>529</v>
      </c>
      <c r="R5" s="616" t="s">
        <v>530</v>
      </c>
    </row>
    <row r="6" spans="1:18" s="100" customFormat="1" ht="48">
      <c r="A6" s="609"/>
      <c r="B6" s="610"/>
      <c r="C6" s="61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7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7"/>
      <c r="R6" s="617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66407</v>
      </c>
      <c r="E9" s="189"/>
      <c r="F9" s="189"/>
      <c r="G9" s="74">
        <f>D9+E9-F9</f>
        <v>66407</v>
      </c>
      <c r="H9" s="65"/>
      <c r="I9" s="65"/>
      <c r="J9" s="74">
        <f>G9+H9-I9</f>
        <v>66407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66407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5739</v>
      </c>
      <c r="E10" s="189"/>
      <c r="F10" s="189"/>
      <c r="G10" s="74">
        <f aca="true" t="shared" si="2" ref="G10:G39">D10+E10-F10</f>
        <v>5739</v>
      </c>
      <c r="H10" s="65"/>
      <c r="I10" s="65"/>
      <c r="J10" s="74">
        <f aca="true" t="shared" si="3" ref="J10:J39">G10+H10-I10</f>
        <v>5739</v>
      </c>
      <c r="K10" s="65">
        <v>18</v>
      </c>
      <c r="L10" s="65">
        <v>4</v>
      </c>
      <c r="M10" s="65"/>
      <c r="N10" s="74">
        <f aca="true" t="shared" si="4" ref="N10:N39">K10+L10-M10</f>
        <v>22</v>
      </c>
      <c r="O10" s="65"/>
      <c r="P10" s="65"/>
      <c r="Q10" s="74">
        <f t="shared" si="0"/>
        <v>22</v>
      </c>
      <c r="R10" s="74">
        <f t="shared" si="1"/>
        <v>5717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24</v>
      </c>
      <c r="E11" s="189"/>
      <c r="F11" s="189"/>
      <c r="G11" s="74">
        <f t="shared" si="2"/>
        <v>24</v>
      </c>
      <c r="H11" s="65"/>
      <c r="I11" s="65"/>
      <c r="J11" s="74">
        <f t="shared" si="3"/>
        <v>24</v>
      </c>
      <c r="K11" s="65">
        <v>8</v>
      </c>
      <c r="L11" s="65">
        <v>5</v>
      </c>
      <c r="M11" s="65"/>
      <c r="N11" s="74">
        <f t="shared" si="4"/>
        <v>13</v>
      </c>
      <c r="O11" s="65"/>
      <c r="P11" s="65"/>
      <c r="Q11" s="74">
        <f t="shared" si="0"/>
        <v>13</v>
      </c>
      <c r="R11" s="74">
        <f t="shared" si="1"/>
        <v>11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19</v>
      </c>
      <c r="E13" s="189"/>
      <c r="F13" s="189"/>
      <c r="G13" s="74">
        <f t="shared" si="2"/>
        <v>19</v>
      </c>
      <c r="H13" s="65"/>
      <c r="I13" s="65"/>
      <c r="J13" s="74">
        <f t="shared" si="3"/>
        <v>19</v>
      </c>
      <c r="K13" s="65">
        <v>5</v>
      </c>
      <c r="L13" s="65">
        <v>3</v>
      </c>
      <c r="M13" s="65"/>
      <c r="N13" s="74">
        <f t="shared" si="4"/>
        <v>8</v>
      </c>
      <c r="O13" s="65"/>
      <c r="P13" s="65"/>
      <c r="Q13" s="74">
        <f t="shared" si="0"/>
        <v>8</v>
      </c>
      <c r="R13" s="74">
        <f t="shared" si="1"/>
        <v>11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2</v>
      </c>
      <c r="E14" s="189">
        <v>2</v>
      </c>
      <c r="F14" s="189"/>
      <c r="G14" s="74">
        <f t="shared" si="2"/>
        <v>4</v>
      </c>
      <c r="H14" s="65"/>
      <c r="I14" s="65"/>
      <c r="J14" s="74">
        <f t="shared" si="3"/>
        <v>4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21803</v>
      </c>
      <c r="E15" s="457">
        <v>7377</v>
      </c>
      <c r="F15" s="457"/>
      <c r="G15" s="74">
        <f t="shared" si="2"/>
        <v>29180</v>
      </c>
      <c r="H15" s="458"/>
      <c r="I15" s="458"/>
      <c r="J15" s="74">
        <f t="shared" si="3"/>
        <v>29180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29180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93994</v>
      </c>
      <c r="E17" s="194">
        <f>SUM(E9:E16)</f>
        <v>7379</v>
      </c>
      <c r="F17" s="194">
        <f>SUM(F9:F16)</f>
        <v>0</v>
      </c>
      <c r="G17" s="74">
        <f t="shared" si="2"/>
        <v>101373</v>
      </c>
      <c r="H17" s="75">
        <f>SUM(H9:H16)</f>
        <v>0</v>
      </c>
      <c r="I17" s="75">
        <f>SUM(I9:I16)</f>
        <v>0</v>
      </c>
      <c r="J17" s="74">
        <f t="shared" si="3"/>
        <v>101373</v>
      </c>
      <c r="K17" s="75">
        <f>SUM(K9:K16)</f>
        <v>31</v>
      </c>
      <c r="L17" s="75">
        <f>SUM(L9:L16)</f>
        <v>12</v>
      </c>
      <c r="M17" s="75">
        <f>SUM(M9:M16)</f>
        <v>0</v>
      </c>
      <c r="N17" s="74">
        <f t="shared" si="4"/>
        <v>43</v>
      </c>
      <c r="O17" s="75">
        <f>SUM(O9:O16)</f>
        <v>0</v>
      </c>
      <c r="P17" s="75">
        <f>SUM(P9:P16)</f>
        <v>0</v>
      </c>
      <c r="Q17" s="74">
        <f t="shared" si="5"/>
        <v>43</v>
      </c>
      <c r="R17" s="74">
        <f t="shared" si="6"/>
        <v>101330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12</v>
      </c>
      <c r="E22" s="189"/>
      <c r="F22" s="189"/>
      <c r="G22" s="74">
        <f t="shared" si="2"/>
        <v>12</v>
      </c>
      <c r="H22" s="65"/>
      <c r="I22" s="65"/>
      <c r="J22" s="74">
        <f t="shared" si="3"/>
        <v>12</v>
      </c>
      <c r="K22" s="65">
        <v>4</v>
      </c>
      <c r="L22" s="65">
        <v>3</v>
      </c>
      <c r="M22" s="65"/>
      <c r="N22" s="74">
        <f t="shared" si="4"/>
        <v>7</v>
      </c>
      <c r="O22" s="65"/>
      <c r="P22" s="65"/>
      <c r="Q22" s="74">
        <f t="shared" si="5"/>
        <v>7</v>
      </c>
      <c r="R22" s="74">
        <f t="shared" si="6"/>
        <v>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12</v>
      </c>
      <c r="H25" s="66">
        <f t="shared" si="7"/>
        <v>0</v>
      </c>
      <c r="I25" s="66">
        <f t="shared" si="7"/>
        <v>0</v>
      </c>
      <c r="J25" s="67">
        <f t="shared" si="3"/>
        <v>12</v>
      </c>
      <c r="K25" s="66">
        <f t="shared" si="7"/>
        <v>4</v>
      </c>
      <c r="L25" s="66">
        <f t="shared" si="7"/>
        <v>3</v>
      </c>
      <c r="M25" s="66">
        <f t="shared" si="7"/>
        <v>0</v>
      </c>
      <c r="N25" s="67">
        <f t="shared" si="4"/>
        <v>7</v>
      </c>
      <c r="O25" s="66">
        <f t="shared" si="7"/>
        <v>0</v>
      </c>
      <c r="P25" s="66">
        <f t="shared" si="7"/>
        <v>0</v>
      </c>
      <c r="Q25" s="67">
        <f t="shared" si="5"/>
        <v>7</v>
      </c>
      <c r="R25" s="67">
        <f t="shared" si="6"/>
        <v>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94006</v>
      </c>
      <c r="E40" s="438">
        <f>E17+E18+E19+E25+E38+E39</f>
        <v>7379</v>
      </c>
      <c r="F40" s="438">
        <f aca="true" t="shared" si="13" ref="F40:R40">F17+F18+F19+F25+F38+F39</f>
        <v>0</v>
      </c>
      <c r="G40" s="438">
        <f t="shared" si="13"/>
        <v>101385</v>
      </c>
      <c r="H40" s="438">
        <f t="shared" si="13"/>
        <v>0</v>
      </c>
      <c r="I40" s="438">
        <f t="shared" si="13"/>
        <v>0</v>
      </c>
      <c r="J40" s="438">
        <f t="shared" si="13"/>
        <v>101385</v>
      </c>
      <c r="K40" s="438">
        <f t="shared" si="13"/>
        <v>35</v>
      </c>
      <c r="L40" s="438">
        <f t="shared" si="13"/>
        <v>15</v>
      </c>
      <c r="M40" s="438">
        <f t="shared" si="13"/>
        <v>0</v>
      </c>
      <c r="N40" s="438">
        <f t="shared" si="13"/>
        <v>50</v>
      </c>
      <c r="O40" s="438">
        <f t="shared" si="13"/>
        <v>0</v>
      </c>
      <c r="P40" s="438">
        <f t="shared" si="13"/>
        <v>0</v>
      </c>
      <c r="Q40" s="438">
        <f t="shared" si="13"/>
        <v>50</v>
      </c>
      <c r="R40" s="438">
        <f t="shared" si="13"/>
        <v>101335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901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3"/>
      <c r="L44" s="613"/>
      <c r="M44" s="613"/>
      <c r="N44" s="613"/>
      <c r="O44" s="614" t="s">
        <v>781</v>
      </c>
      <c r="P44" s="615"/>
      <c r="Q44" s="615"/>
      <c r="R44" s="61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79">
      <selection activeCell="D74" sqref="D7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1" t="s">
        <v>609</v>
      </c>
      <c r="B1" s="621"/>
      <c r="C1" s="621"/>
      <c r="D1" s="621"/>
      <c r="E1" s="62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4" t="str">
        <f>'справка №1-БАЛАНС'!E3</f>
        <v>"ХЕЛТ ЕНД УЕЛНЕС" АДСИЦ</v>
      </c>
      <c r="C3" s="625"/>
      <c r="D3" s="526" t="s">
        <v>2</v>
      </c>
      <c r="E3" s="107">
        <f>'справка №1-БАЛАНС'!H3</f>
        <v>175130852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2" t="str">
        <f>'справка №1-БАЛАНС'!E5</f>
        <v>30.06.2010Г. </v>
      </c>
      <c r="C4" s="623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1899</v>
      </c>
      <c r="D28" s="108">
        <v>1899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3101</v>
      </c>
      <c r="D29" s="108">
        <v>3101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77</v>
      </c>
      <c r="D38" s="105">
        <f>SUM(D39:D42)</f>
        <v>77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77</v>
      </c>
      <c r="D42" s="108">
        <v>77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5077</v>
      </c>
      <c r="D43" s="104">
        <f>D24+D28+D29+D31+D30+D32+D33+D38</f>
        <v>5077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5077</v>
      </c>
      <c r="D44" s="103">
        <f>D43+D21+D19+D9</f>
        <v>5077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24563</v>
      </c>
      <c r="D56" s="103">
        <f>D57+D59</f>
        <v>0</v>
      </c>
      <c r="E56" s="119">
        <f t="shared" si="1"/>
        <v>24563</v>
      </c>
      <c r="F56" s="103">
        <f>F57+F59</f>
        <v>5232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24563</v>
      </c>
      <c r="D57" s="108"/>
      <c r="E57" s="119">
        <f t="shared" si="1"/>
        <v>24563</v>
      </c>
      <c r="F57" s="108">
        <v>5232</v>
      </c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>
        <v>43028</v>
      </c>
      <c r="D63" s="108"/>
      <c r="E63" s="119">
        <f t="shared" si="1"/>
        <v>43028</v>
      </c>
      <c r="F63" s="110">
        <v>45542</v>
      </c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67591</v>
      </c>
      <c r="D66" s="103">
        <f>D52+D56+D61+D62+D63+D64</f>
        <v>0</v>
      </c>
      <c r="E66" s="119">
        <f t="shared" si="1"/>
        <v>67591</v>
      </c>
      <c r="F66" s="103">
        <f>F52+F56+F61+F62+F63+F64</f>
        <v>50774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1279</v>
      </c>
      <c r="D71" s="105">
        <f>SUM(D72:D74)</f>
        <v>1279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>
        <v>1279</v>
      </c>
      <c r="D73" s="108">
        <v>1279</v>
      </c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1067</v>
      </c>
      <c r="D80" s="103">
        <f>SUM(D81:D84)</f>
        <v>1067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>
        <v>1067</v>
      </c>
      <c r="D82" s="108">
        <v>1067</v>
      </c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50356</v>
      </c>
      <c r="D85" s="104">
        <f>SUM(D86:D90)+D94</f>
        <v>50356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662</v>
      </c>
      <c r="D87" s="108">
        <v>662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49037</v>
      </c>
      <c r="D88" s="108">
        <v>49037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4</v>
      </c>
      <c r="D89" s="108">
        <v>4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653</v>
      </c>
      <c r="D90" s="103">
        <f>SUM(D91:D93)</f>
        <v>653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337</v>
      </c>
      <c r="D92" s="108">
        <v>337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316</v>
      </c>
      <c r="D93" s="108">
        <v>316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</v>
      </c>
      <c r="D95" s="108">
        <v>4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52706</v>
      </c>
      <c r="D96" s="104">
        <f>D85+D80+D75+D71+D95</f>
        <v>52706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120297</v>
      </c>
      <c r="D97" s="104">
        <f>D96+D68+D66</f>
        <v>52706</v>
      </c>
      <c r="E97" s="104">
        <f>E96+E68+E66</f>
        <v>67591</v>
      </c>
      <c r="F97" s="104">
        <f>F96+F68+F66</f>
        <v>50774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0" t="s">
        <v>780</v>
      </c>
      <c r="B107" s="620"/>
      <c r="C107" s="620"/>
      <c r="D107" s="620"/>
      <c r="E107" s="620"/>
      <c r="F107" s="62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9" t="s">
        <v>902</v>
      </c>
      <c r="B109" s="619"/>
      <c r="C109" s="619" t="s">
        <v>381</v>
      </c>
      <c r="D109" s="619"/>
      <c r="E109" s="619"/>
      <c r="F109" s="61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8" t="s">
        <v>781</v>
      </c>
      <c r="D111" s="618"/>
      <c r="E111" s="618"/>
      <c r="F111" s="61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30" sqref="A30:B30"/>
    </sheetView>
  </sheetViews>
  <sheetFormatPr defaultColWidth="9.00390625" defaultRowHeight="12.75"/>
  <cols>
    <col min="1" max="1" width="8.875" style="0" customWidth="1"/>
    <col min="3" max="3" width="12.00390625" style="0" customWidth="1"/>
    <col min="5" max="5" width="21.00390625" style="0" customWidth="1"/>
    <col min="6" max="6" width="12.25390625" style="0" customWidth="1"/>
    <col min="7" max="7" width="11.875" style="0" customWidth="1"/>
  </cols>
  <sheetData>
    <row r="1" spans="1:7" ht="12.75">
      <c r="A1" s="575" t="s">
        <v>893</v>
      </c>
      <c r="B1" s="575"/>
      <c r="C1" s="575"/>
      <c r="D1" s="575"/>
      <c r="E1" s="575"/>
      <c r="F1" s="575"/>
      <c r="G1" s="575"/>
    </row>
    <row r="2" spans="1:7" ht="12.75">
      <c r="A2" s="575"/>
      <c r="B2" s="575"/>
      <c r="C2" s="575" t="s">
        <v>892</v>
      </c>
      <c r="D2" s="575"/>
      <c r="E2" s="575"/>
      <c r="F2" s="575"/>
      <c r="G2" s="575"/>
    </row>
    <row r="3" spans="1:8" ht="12.75">
      <c r="A3" s="575" t="s">
        <v>894</v>
      </c>
      <c r="B3" s="575"/>
      <c r="C3" s="575"/>
      <c r="D3" s="575"/>
      <c r="E3" s="575"/>
      <c r="F3" s="575" t="s">
        <v>864</v>
      </c>
      <c r="G3" s="575"/>
      <c r="H3">
        <v>1</v>
      </c>
    </row>
    <row r="4" spans="1:7" ht="12.75">
      <c r="A4" s="575"/>
      <c r="B4" s="575"/>
      <c r="C4" s="575"/>
      <c r="D4" s="575"/>
      <c r="E4" s="575"/>
      <c r="F4" s="575"/>
      <c r="G4" s="575"/>
    </row>
    <row r="5" spans="1:7" ht="12.75">
      <c r="A5" s="575" t="s">
        <v>865</v>
      </c>
      <c r="B5" s="575"/>
      <c r="C5" s="575"/>
      <c r="D5" s="575"/>
      <c r="E5" s="575"/>
      <c r="F5" s="575" t="s">
        <v>866</v>
      </c>
      <c r="G5" s="575"/>
    </row>
    <row r="6" spans="1:7" ht="12.75">
      <c r="A6" s="575" t="s">
        <v>867</v>
      </c>
      <c r="B6" s="575"/>
      <c r="C6" s="575"/>
      <c r="D6" s="575" t="s">
        <v>464</v>
      </c>
      <c r="E6" s="575" t="s">
        <v>868</v>
      </c>
      <c r="F6" s="575" t="s">
        <v>869</v>
      </c>
      <c r="G6" s="575"/>
    </row>
    <row r="7" spans="1:7" ht="13.5" thickBot="1">
      <c r="A7" s="575"/>
      <c r="B7" s="575"/>
      <c r="C7" s="575"/>
      <c r="D7" s="575"/>
      <c r="E7" s="575"/>
      <c r="F7" s="575" t="s">
        <v>870</v>
      </c>
      <c r="G7" s="575" t="s">
        <v>871</v>
      </c>
    </row>
    <row r="8" spans="1:7" ht="13.5" thickBot="1">
      <c r="A8" s="576" t="s">
        <v>540</v>
      </c>
      <c r="B8" s="577"/>
      <c r="C8" s="577"/>
      <c r="D8" s="577" t="s">
        <v>14</v>
      </c>
      <c r="E8" s="577">
        <v>1</v>
      </c>
      <c r="F8" s="577">
        <v>2</v>
      </c>
      <c r="G8" s="578">
        <v>3</v>
      </c>
    </row>
    <row r="9" spans="1:7" ht="12.75">
      <c r="A9" s="579" t="s">
        <v>872</v>
      </c>
      <c r="B9" s="579"/>
      <c r="C9" s="579"/>
      <c r="D9" s="579"/>
      <c r="E9" s="579"/>
      <c r="F9" s="579"/>
      <c r="G9" s="579"/>
    </row>
    <row r="10" spans="1:7" ht="12.75">
      <c r="A10" s="580" t="s">
        <v>873</v>
      </c>
      <c r="B10" s="580"/>
      <c r="C10" s="580"/>
      <c r="D10" s="580">
        <v>2011</v>
      </c>
      <c r="E10" s="580">
        <v>0</v>
      </c>
      <c r="F10" s="580">
        <v>0</v>
      </c>
      <c r="G10" s="580">
        <v>0</v>
      </c>
    </row>
    <row r="11" spans="1:7" ht="12.75">
      <c r="A11" s="580" t="s">
        <v>874</v>
      </c>
      <c r="B11" s="580"/>
      <c r="C11" s="580"/>
      <c r="D11" s="580">
        <v>2013</v>
      </c>
      <c r="E11" s="580">
        <v>0</v>
      </c>
      <c r="F11" s="580"/>
      <c r="G11" s="580"/>
    </row>
    <row r="12" spans="1:7" ht="12.75">
      <c r="A12" s="580" t="s">
        <v>875</v>
      </c>
      <c r="B12" s="580"/>
      <c r="C12" s="580"/>
      <c r="D12" s="580">
        <v>2015</v>
      </c>
      <c r="E12" s="580">
        <v>0</v>
      </c>
      <c r="F12" s="580"/>
      <c r="G12" s="580"/>
    </row>
    <row r="13" spans="1:7" ht="12.75">
      <c r="A13" s="580" t="s">
        <v>876</v>
      </c>
      <c r="B13" s="580"/>
      <c r="C13" s="580"/>
      <c r="D13" s="580">
        <v>2017</v>
      </c>
      <c r="E13" s="580">
        <v>0</v>
      </c>
      <c r="F13" s="580"/>
      <c r="G13" s="580"/>
    </row>
    <row r="14" spans="1:7" ht="12.75">
      <c r="A14" s="580" t="s">
        <v>877</v>
      </c>
      <c r="B14" s="580"/>
      <c r="C14" s="580"/>
      <c r="D14" s="580">
        <v>2019</v>
      </c>
      <c r="E14" s="580"/>
      <c r="F14" s="580"/>
      <c r="G14" s="580"/>
    </row>
    <row r="15" spans="1:7" ht="12.75">
      <c r="A15" s="580" t="s">
        <v>878</v>
      </c>
      <c r="B15" s="580"/>
      <c r="C15" s="580"/>
      <c r="D15" s="580">
        <v>2021</v>
      </c>
      <c r="E15" s="580">
        <v>0</v>
      </c>
      <c r="F15" s="580">
        <v>0</v>
      </c>
      <c r="G15" s="580"/>
    </row>
    <row r="16" spans="1:7" ht="12.75">
      <c r="A16" s="580" t="s">
        <v>879</v>
      </c>
      <c r="B16" s="580"/>
      <c r="C16" s="580"/>
      <c r="D16" s="580">
        <v>2023</v>
      </c>
      <c r="E16" s="580">
        <v>0</v>
      </c>
      <c r="F16" s="580"/>
      <c r="G16" s="580"/>
    </row>
    <row r="17" spans="1:7" ht="12.75">
      <c r="A17" s="580" t="s">
        <v>880</v>
      </c>
      <c r="B17" s="580"/>
      <c r="C17" s="580"/>
      <c r="D17" s="580">
        <v>2025</v>
      </c>
      <c r="E17" s="580">
        <v>0</v>
      </c>
      <c r="F17" s="580"/>
      <c r="G17" s="580"/>
    </row>
    <row r="18" spans="1:7" ht="12.75">
      <c r="A18" s="580" t="s">
        <v>881</v>
      </c>
      <c r="B18" s="580"/>
      <c r="C18" s="580"/>
      <c r="D18" s="580">
        <v>2027</v>
      </c>
      <c r="E18" s="580">
        <v>0</v>
      </c>
      <c r="F18" s="580">
        <v>0</v>
      </c>
      <c r="G18" s="580">
        <v>0</v>
      </c>
    </row>
    <row r="19" spans="1:7" ht="12.75">
      <c r="A19" s="580" t="s">
        <v>882</v>
      </c>
      <c r="B19" s="580"/>
      <c r="C19" s="580"/>
      <c r="D19" s="580">
        <v>2028</v>
      </c>
      <c r="E19" s="580">
        <v>0</v>
      </c>
      <c r="F19" s="580"/>
      <c r="G19" s="580"/>
    </row>
    <row r="20" spans="1:7" ht="12.75">
      <c r="A20" s="580" t="s">
        <v>883</v>
      </c>
      <c r="B20" s="580"/>
      <c r="C20" s="580"/>
      <c r="D20" s="580">
        <v>2029</v>
      </c>
      <c r="E20" s="580">
        <v>0</v>
      </c>
      <c r="F20" s="580"/>
      <c r="G20" s="580"/>
    </row>
    <row r="21" spans="1:7" ht="12.75">
      <c r="A21" s="580" t="s">
        <v>884</v>
      </c>
      <c r="B21" s="580"/>
      <c r="C21" s="580"/>
      <c r="D21" s="580">
        <v>2031</v>
      </c>
      <c r="E21" s="580">
        <v>0</v>
      </c>
      <c r="F21" s="580"/>
      <c r="G21" s="580"/>
    </row>
    <row r="22" spans="1:7" ht="12.75">
      <c r="A22" s="580" t="s">
        <v>885</v>
      </c>
      <c r="B22" s="580"/>
      <c r="C22" s="580"/>
      <c r="D22" s="580">
        <v>2033</v>
      </c>
      <c r="E22" s="580">
        <v>0</v>
      </c>
      <c r="F22" s="580"/>
      <c r="G22" s="580"/>
    </row>
    <row r="23" spans="1:7" ht="12.75">
      <c r="A23" s="580" t="s">
        <v>886</v>
      </c>
      <c r="B23" s="580"/>
      <c r="C23" s="580"/>
      <c r="D23" s="580">
        <v>2035</v>
      </c>
      <c r="E23" s="580">
        <v>0</v>
      </c>
      <c r="F23" s="580">
        <v>0</v>
      </c>
      <c r="G23" s="580">
        <v>0</v>
      </c>
    </row>
    <row r="24" spans="1:7" ht="12.75">
      <c r="A24" s="580" t="s">
        <v>887</v>
      </c>
      <c r="B24" s="580"/>
      <c r="C24" s="580"/>
      <c r="D24" s="580">
        <v>2037</v>
      </c>
      <c r="E24" s="580">
        <v>0</v>
      </c>
      <c r="F24" s="580"/>
      <c r="G24" s="580"/>
    </row>
    <row r="25" spans="1:7" ht="12.75">
      <c r="A25" s="580" t="s">
        <v>888</v>
      </c>
      <c r="B25" s="580"/>
      <c r="C25" s="580"/>
      <c r="D25" s="580">
        <v>2039</v>
      </c>
      <c r="E25" s="580">
        <v>0</v>
      </c>
      <c r="F25" s="580"/>
      <c r="G25" s="580"/>
    </row>
    <row r="26" spans="1:7" ht="12.75">
      <c r="A26" s="580" t="s">
        <v>889</v>
      </c>
      <c r="B26" s="580"/>
      <c r="C26" s="580"/>
      <c r="D26" s="580">
        <v>2041</v>
      </c>
      <c r="E26" s="580">
        <v>0</v>
      </c>
      <c r="F26" s="580"/>
      <c r="G26" s="580"/>
    </row>
    <row r="27" spans="1:7" ht="12.75">
      <c r="A27" s="580" t="s">
        <v>890</v>
      </c>
      <c r="B27" s="580"/>
      <c r="C27" s="580"/>
      <c r="D27" s="580">
        <v>2043</v>
      </c>
      <c r="E27" s="580">
        <v>0</v>
      </c>
      <c r="F27" s="580">
        <v>0</v>
      </c>
      <c r="G27" s="580"/>
    </row>
    <row r="28" spans="1:7" ht="12.75">
      <c r="A28" s="580" t="s">
        <v>891</v>
      </c>
      <c r="B28" s="580"/>
      <c r="C28" s="580"/>
      <c r="D28" s="580">
        <v>2050</v>
      </c>
      <c r="E28" s="580">
        <v>0</v>
      </c>
      <c r="F28" s="580">
        <v>0</v>
      </c>
      <c r="G28" s="580">
        <v>0</v>
      </c>
    </row>
    <row r="29" spans="1:7" ht="12.75">
      <c r="A29" s="575"/>
      <c r="B29" s="575"/>
      <c r="C29" s="575"/>
      <c r="D29" s="575"/>
      <c r="E29" s="575"/>
      <c r="F29" s="575"/>
      <c r="G29" s="575"/>
    </row>
    <row r="30" spans="1:7" ht="30" customHeight="1">
      <c r="A30" s="626" t="s">
        <v>903</v>
      </c>
      <c r="B30" s="626"/>
      <c r="C30" s="626" t="s">
        <v>381</v>
      </c>
      <c r="D30" s="626"/>
      <c r="E30" s="626"/>
      <c r="F30" s="626"/>
      <c r="G30" s="575"/>
    </row>
    <row r="32" spans="3:6" ht="12.75">
      <c r="C32" s="618" t="s">
        <v>781</v>
      </c>
      <c r="D32" s="618"/>
      <c r="E32" s="618"/>
      <c r="F32" s="618"/>
    </row>
  </sheetData>
  <mergeCells count="3">
    <mergeCell ref="A30:B30"/>
    <mergeCell ref="C30:F30"/>
    <mergeCell ref="C32:F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"ХЕЛТ ЕНД УЕЛНЕС" АДСИЦ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175130852</v>
      </c>
    </row>
    <row r="5" spans="1:9" ht="15">
      <c r="A5" s="501" t="s">
        <v>4</v>
      </c>
      <c r="B5" s="628" t="str">
        <f>'справка №1-БАЛАНС'!E5</f>
        <v>30.06.2010Г. </v>
      </c>
      <c r="C5" s="628"/>
      <c r="D5" s="628"/>
      <c r="E5" s="628"/>
      <c r="F5" s="628"/>
      <c r="G5" s="631" t="s">
        <v>3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902</v>
      </c>
      <c r="B30" s="630"/>
      <c r="C30" s="630"/>
      <c r="D30" s="459" t="s">
        <v>819</v>
      </c>
      <c r="E30" s="629"/>
      <c r="F30" s="629"/>
      <c r="G30" s="629"/>
      <c r="H30" s="420" t="s">
        <v>781</v>
      </c>
      <c r="I30" s="629"/>
      <c r="J30" s="629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"ХЕЛТ ЕНД УЕЛНЕС" АДСИЦ</v>
      </c>
      <c r="C5" s="634"/>
      <c r="D5" s="634"/>
      <c r="E5" s="570" t="s">
        <v>2</v>
      </c>
      <c r="F5" s="451">
        <f>'справка №1-БАЛАНС'!H3</f>
        <v>175130852</v>
      </c>
    </row>
    <row r="6" spans="1:13" ht="15" customHeight="1">
      <c r="A6" s="27" t="s">
        <v>822</v>
      </c>
      <c r="B6" s="635" t="str">
        <f>'справка №1-БАЛАНС'!E5</f>
        <v>30.06.2010Г. </v>
      </c>
      <c r="C6" s="635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902</v>
      </c>
      <c r="B151" s="453"/>
      <c r="C151" s="636" t="s">
        <v>849</v>
      </c>
      <c r="D151" s="636"/>
      <c r="E151" s="636"/>
      <c r="F151" s="636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6" t="s">
        <v>856</v>
      </c>
      <c r="D153" s="636"/>
      <c r="E153" s="636"/>
      <c r="F153" s="636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Albena</cp:lastModifiedBy>
  <cp:lastPrinted>2010-07-14T15:16:49Z</cp:lastPrinted>
  <dcterms:created xsi:type="dcterms:W3CDTF">2000-06-29T12:02:40Z</dcterms:created>
  <dcterms:modified xsi:type="dcterms:W3CDTF">2010-07-14T15:35:02Z</dcterms:modified>
  <cp:category/>
  <cp:version/>
  <cp:contentType/>
  <cp:contentStatus/>
</cp:coreProperties>
</file>