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<sst xmlns="http://schemas.openxmlformats.org/spreadsheetml/2006/main" count="663" uniqueCount="531">
  <si>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</si>
  <si>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</si>
  <si>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</si>
  <si>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</si>
  <si>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</si>
  <si>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</si>
  <si>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</si>
  <si>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</si>
  <si>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</si>
  <si>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</si>
  <si>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</si>
  <si>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</si>
  <si>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</si>
  <si>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</si>
  <si>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</si>
  <si>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</si>
  <si>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</si>
  <si>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</si>
  <si>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</si>
  <si>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</si>
  <si>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</si>
  <si>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</si>
  <si>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</si>
  <si>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</si>
  <si>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</si>
  <si>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</si>
  <si>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</si>
  <si>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</si>
  <si>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</si>
  <si>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</si>
  <si>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</si>
  <si>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</si>
  <si>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</si>
  <si>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</si>
  <si>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</si>
  <si>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</si>
  <si>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</si>
  <si>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</si>
  <si>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</si>
  <si>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</si>
  <si>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</si>
  <si>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</si>
  <si>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</si>
  <si>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</si>
  <si>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</si>
  <si>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</si>
  <si>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</si>
  <si>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</si>
  <si>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</si>
  <si>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</si>
  <si>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</si>
  <si>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</si>
  <si>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</si>
  <si>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</si>
  <si>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</si>
  <si>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</si>
  <si>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</si>
  <si>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</si>
  <si>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</si>
  <si>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</si>
  <si>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</si>
  <si>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</si>
  <si>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</si>
  <si>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</si>
  <si>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</si>
  <si>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</si>
  <si>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</si>
  <si>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</si>
  <si>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</si>
  <si>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</si>
  <si>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</si>
  <si>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</si>
  <si>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</si>
  <si>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</si>
  <si>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</si>
  <si>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</si>
  <si>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</si>
  <si>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</si>
  <si>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</si>
  <si>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</si>
  <si>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</si>
  <si>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</si>
  <si>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</si>
  <si>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</si>
  <si>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</si>
  <si>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</si>
  <si>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</si>
  <si>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</si>
  <si>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</si>
  <si>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</si>
  <si>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</si>
  <si>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</si>
  <si>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</si>
  <si>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</si>
  <si>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</si>
  <si>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</si>
  <si>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</si>
  <si>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</si>
  <si>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</si>
  <si>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</si>
  <si>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</si>
  <si>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</si>
  <si>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</si>
  <si>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</si>
  <si>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</si>
  <si>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</si>
  <si>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</si>
  <si>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</si>
  <si>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</si>
  <si>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</si>
  <si>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</si>
  <si>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</si>
  <si>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</si>
  <si>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</si>
  <si>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</si>
  <si>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</si>
  <si>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</si>
  <si>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</si>
  <si>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</si>
  <si>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</si>
  <si>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</si>
  <si>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</si>
  <si>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</si>
  <si>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</si>
  <si>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</si>
  <si>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</si>
  <si>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</si>
  <si>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</si>
  <si>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</si>
  <si>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</si>
  <si>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</si>
  <si>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</si>
  <si>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</si>
  <si>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</si>
  <si>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</si>
  <si>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</si>
  <si>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</si>
  <si>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</si>
  <si>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</si>
  <si>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</si>
  <si>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</si>
  <si>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</si>
  <si>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</si>
  <si>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</si>
  <si>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</si>
  <si>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</si>
  <si>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</si>
  <si>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</si>
  <si>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</si>
  <si>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</si>
  <si>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</si>
  <si>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</si>
  <si>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</si>
  <si>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</si>
  <si>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</si>
  <si>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</si>
  <si>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</si>
  <si>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</si>
  <si>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</si>
  <si>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</si>
  <si>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</si>
  <si>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</si>
  <si>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</si>
  <si>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</si>
  <si>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</si>
  <si>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</si>
  <si>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</si>
  <si>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</si>
  <si>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</si>
  <si>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</si>
  <si>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</si>
  <si>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</si>
  <si>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</si>
  <si>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</si>
  <si>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</si>
  <si>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</si>
  <si>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</si>
  <si>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</si>
  <si>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</si>
  <si>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</si>
  <si>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</si>
  <si>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</si>
  <si>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</si>
  <si>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</si>
  <si>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</si>
  <si>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</si>
  <si>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</si>
  <si>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</si>
  <si>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</si>
  <si>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</si>
  <si>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</si>
  <si>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</si>
  <si>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</si>
  <si>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</si>
  <si>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</si>
  <si>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</si>
  <si>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</si>
  <si>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</si>
  <si>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</si>
  <si>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</si>
  <si>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</si>
  <si>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</si>
  <si>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</si>
  <si>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</si>
  <si>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</si>
  <si>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</si>
  <si>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</si>
  <si>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</si>
  <si>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</si>
  <si>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</si>
  <si>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</si>
  <si>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</si>
  <si>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</si>
  <si>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</si>
  <si>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</si>
  <si>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</si>
  <si>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</si>
  <si>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</si>
  <si>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</si>
  <si>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</si>
  <si>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</si>
  <si>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</si>
  <si>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</si>
  <si>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</si>
  <si>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</si>
  <si>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</si>
  <si>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</si>
  <si>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</si>
  <si>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</si>
  <si>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</si>
  <si>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</si>
  <si>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</si>
  <si>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</si>
  <si>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</si>
  <si>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</si>
  <si>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</si>
  <si>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</si>
  <si>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</si>
  <si>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</si>
  <si>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</si>
  <si>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</si>
  <si>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</si>
  <si>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</si>
  <si>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</si>
  <si>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</si>
  <si>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</si>
  <si>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</si>
  <si>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</si>
  <si>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</si>
  <si>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</si>
  <si>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</si>
  <si>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</si>
  <si>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</si>
  <si>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</si>
  <si>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</si>
  <si>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</si>
  <si>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</si>
  <si>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</si>
  <si>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</si>
  <si>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</si>
  <si>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</si>
  <si>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</si>
  <si>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</si>
  <si>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</si>
  <si>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</si>
  <si>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</si>
  <si>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</si>
  <si>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</si>
  <si>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</si>
  <si>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</si>
  <si>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</si>
  <si>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</si>
  <si>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</si>
  <si>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</si>
  <si>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</si>
  <si>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</si>
  <si>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</si>
  <si>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</si>
  <si>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</si>
  <si>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</si>
  <si>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</si>
  <si>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</si>
  <si>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</si>
  <si>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</si>
  <si>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</si>
  <si>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</si>
  <si>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</si>
  <si>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</si>
  <si>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</si>
  <si>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</si>
  <si>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</si>
  <si>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</si>
  <si>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</si>
  <si>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</si>
  <si>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</si>
  <si>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</si>
  <si>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</si>
  <si>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</si>
  <si>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</si>
  <si>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</si>
  <si>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</si>
  <si>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</si>
  <si>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</si>
  <si>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</si>
  <si>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</si>
  <si>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</si>
  <si>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</si>
  <si>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</si>
  <si>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</si>
  <si>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</si>
  <si>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</si>
  <si>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</si>
  <si>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</si>
  <si>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</si>
  <si>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</si>
  <si>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</si>
  <si>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</si>
  <si>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</si>
  <si>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</si>
  <si>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</si>
  <si>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</si>
  <si>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</si>
  <si>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</si>
  <si>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</si>
  <si>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</si>
  <si>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</si>
  <si>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</si>
  <si>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</si>
  <si>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</si>
  <si>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</si>
  <si>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</si>
  <si>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</si>
  <si>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</si>
  <si>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</si>
  <si>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</si>
  <si>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</si>
  <si>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</si>
  <si>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</si>
  <si>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</si>
  <si>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</si>
  <si>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</si>
  <si>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</si>
  <si>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</si>
  <si>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</si>
  <si>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</si>
  <si>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</si>
  <si>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</si>
  <si>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</si>
  <si>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</si>
  <si>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</si>
  <si>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</si>
  <si>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</si>
  <si>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</si>
  <si>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</si>
  <si>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</si>
  <si>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</si>
  <si>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</si>
  <si>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</si>
  <si>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</si>
  <si>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</si>
  <si>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</si>
  <si>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</si>
  <si>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</si>
  <si>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</si>
  <si>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</si>
  <si>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</si>
  <si>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</si>
  <si>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</si>
  <si>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</si>
  <si>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</si>
  <si>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</si>
  <si>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</si>
  <si>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</si>
  <si>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</si>
  <si>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</si>
  <si>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</si>
  <si>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</si>
  <si>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</si>
  <si>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</si>
  <si>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</si>
  <si>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</si>
  <si>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</si>
  <si>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</si>
  <si>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</si>
  <si>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</si>
  <si>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</si>
  <si>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</si>
  <si>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</si>
  <si>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</si>
  <si>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</si>
  <si>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</si>
  <si>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</si>
  <si>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</si>
  <si>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</si>
  <si>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</si>
  <si>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</si>
  <si>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</si>
  <si>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</si>
  <si>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</si>
  <si>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</si>
  <si>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</si>
  <si>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</si>
  <si>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</si>
  <si>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</si>
  <si>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</si>
  <si>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</si>
  <si>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</si>
  <si>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</si>
  <si>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</si>
  <si>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</si>
  <si>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</si>
  <si>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</si>
  <si>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</si>
  <si>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</si>
  <si>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</si>
  <si>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</si>
  <si>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</si>
  <si>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</si>
  <si>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</si>
  <si>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</si>
  <si>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</si>
  <si>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</si>
  <si>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</si>
  <si>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</si>
  <si>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</si>
  <si>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</si>
  <si>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</si>
  <si>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</si>
  <si>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</si>
  <si>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</si>
  <si>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</si>
  <si>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</si>
  <si>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</si>
  <si>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</si>
  <si>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</si>
  <si>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</si>
  <si>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</si>
  <si>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</si>
  <si>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</si>
  <si>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</si>
  <si>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</si>
  <si>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</si>
  <si>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</si>
  <si>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</si>
  <si>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</si>
  <si>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</si>
  <si>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</si>
  <si>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</si>
  <si>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</si>
  <si>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</si>
  <si>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</si>
  <si>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</si>
  <si>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</si>
  <si>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</si>
  <si>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</si>
  <si>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</si>
  <si>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</si>
  <si>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</si>
  <si>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</si>
  <si>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</si>
  <si>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</si>
  <si>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</si>
  <si>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</si>
  <si>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</si>
  <si>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</si>
  <si>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</si>
  <si>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</si>
  <si>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</si>
  <si>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</si>
  <si>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</si>
  <si>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</si>
  <si>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</si>
  <si>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</si>
  <si>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</si>
  <si>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</si>
  <si>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</si>
  <si>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</si>
  <si>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</si>
  <si>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</si>
  <si>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</si>
  <si>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</si>
  <si>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</si>
  <si>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</si>
  <si>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</si>
  <si>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</si>
  <si>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</si>
  <si>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</si>
  <si>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</si>
  <si>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</si>
  <si>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</si>
  <si>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</si>
  <si>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</si>
  <si>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</si>
  <si>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</si>
  <si>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</si>
  <si>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</si>
  <si>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</si>
  <si>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</si>
  <si>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</si>
  <si>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</si>
  <si>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</si>
  <si>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</si>
  <si>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</si>
  <si>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</si>
  <si>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</si>
  <si>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</si>
  <si>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</si>
  <si>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</si>
  <si>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</si>
  <si>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</si>
  <si>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</si>
  <si>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</si>
  <si>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</si>
  <si>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</si>
  <si>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</si>
  <si>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</si>
  <si>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</si>
  <si>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</si>
  <si>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</si>
  <si>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</si>
  <si>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</si>
  <si>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</si>
  <si>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</si>
  <si>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</si>
  <si>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</si>
  <si>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</si>
  <si>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</si>
  <si>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</si>
  <si>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</si>
  <si>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период:01.01.2013-31.12.2013</t>
  </si>
  <si>
    <r>
      <t>Дата на съставяне:</t>
    </r>
    <r>
      <rPr>
        <sz val="9"/>
        <rFont val="Times New Roman"/>
        <family val="1"/>
      </rPr>
      <t>..26.02.2014 г.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</si>
</sst>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B37">
      <selection activeCell="F33" sqref="F33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529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527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3" t="s">
        <v>9</v>
      </c>
      <c r="G7" s="88"/>
      <c r="H7" s="87" t="s">
        <v>7</v>
      </c>
      <c r="I7" s="132" t="s">
        <v>8</v>
      </c>
      <c r="J7" s="133"/>
      <c r="K7" s="134"/>
      <c r="L7" s="323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4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4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7"/>
      <c r="D10" s="307"/>
      <c r="E10" s="307"/>
      <c r="F10" s="308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09"/>
      <c r="D11" s="307"/>
      <c r="E11" s="307"/>
      <c r="F11" s="308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6">
        <v>774</v>
      </c>
      <c r="D12" s="295"/>
      <c r="E12" s="296">
        <f>C12+D12</f>
        <v>774</v>
      </c>
      <c r="F12" s="266">
        <v>774</v>
      </c>
      <c r="G12" s="125" t="s">
        <v>24</v>
      </c>
      <c r="H12" s="123" t="s">
        <v>25</v>
      </c>
      <c r="I12" s="266"/>
      <c r="J12" s="266">
        <v>5575</v>
      </c>
      <c r="K12" s="296">
        <f>I12+J12</f>
        <v>5575</v>
      </c>
      <c r="L12" s="266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7">
        <v>310</v>
      </c>
      <c r="D13" s="295"/>
      <c r="E13" s="296">
        <f aca="true" t="shared" si="0" ref="E13:E71">C13+D13</f>
        <v>310</v>
      </c>
      <c r="F13" s="266">
        <v>310</v>
      </c>
      <c r="G13" s="141" t="s">
        <v>28</v>
      </c>
      <c r="H13" s="123" t="s">
        <v>29</v>
      </c>
      <c r="I13" s="267"/>
      <c r="J13" s="267"/>
      <c r="K13" s="296">
        <f>I13+J13</f>
        <v>0</v>
      </c>
      <c r="L13" s="267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7">
        <v>35</v>
      </c>
      <c r="D14" s="295"/>
      <c r="E14" s="296">
        <f t="shared" si="0"/>
        <v>35</v>
      </c>
      <c r="F14" s="266">
        <v>35</v>
      </c>
      <c r="G14" s="141" t="s">
        <v>32</v>
      </c>
      <c r="H14" s="123" t="s">
        <v>33</v>
      </c>
      <c r="I14" s="267"/>
      <c r="J14" s="267"/>
      <c r="K14" s="296">
        <f>I14+J14</f>
        <v>0</v>
      </c>
      <c r="L14" s="267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7"/>
      <c r="D15" s="295"/>
      <c r="E15" s="296">
        <f t="shared" si="0"/>
        <v>0</v>
      </c>
      <c r="F15" s="266"/>
      <c r="G15" s="141" t="s">
        <v>36</v>
      </c>
      <c r="H15" s="123" t="s">
        <v>37</v>
      </c>
      <c r="I15" s="303"/>
      <c r="J15" s="303"/>
      <c r="K15" s="296">
        <f>I15+J15</f>
        <v>0</v>
      </c>
      <c r="L15" s="303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7">
        <v>5</v>
      </c>
      <c r="D16" s="295"/>
      <c r="E16" s="296">
        <f t="shared" si="0"/>
        <v>5</v>
      </c>
      <c r="F16" s="266">
        <v>5</v>
      </c>
      <c r="G16" s="142" t="s">
        <v>40</v>
      </c>
      <c r="H16" s="128" t="s">
        <v>41</v>
      </c>
      <c r="I16" s="265">
        <f>I15+I12</f>
        <v>0</v>
      </c>
      <c r="J16" s="265">
        <f>J15+J12</f>
        <v>5575</v>
      </c>
      <c r="K16" s="265">
        <f>K15+K12</f>
        <v>5575</v>
      </c>
      <c r="L16" s="265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7">
        <v>19</v>
      </c>
      <c r="D17" s="295"/>
      <c r="E17" s="296">
        <f t="shared" si="0"/>
        <v>19</v>
      </c>
      <c r="F17" s="266">
        <v>19</v>
      </c>
      <c r="G17" s="141"/>
      <c r="H17" s="128"/>
      <c r="I17" s="265"/>
      <c r="J17" s="265"/>
      <c r="K17" s="296"/>
      <c r="L17" s="296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7"/>
      <c r="D18" s="295"/>
      <c r="E18" s="296">
        <f t="shared" si="0"/>
        <v>0</v>
      </c>
      <c r="F18" s="266"/>
      <c r="G18" s="122" t="s">
        <v>45</v>
      </c>
      <c r="H18" s="128" t="s">
        <v>46</v>
      </c>
      <c r="I18" s="304"/>
      <c r="J18" s="304">
        <v>-1516</v>
      </c>
      <c r="K18" s="296">
        <f>I18+J18</f>
        <v>-1516</v>
      </c>
      <c r="L18" s="305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8"/>
      <c r="D19" s="297"/>
      <c r="E19" s="296">
        <f t="shared" si="0"/>
        <v>0</v>
      </c>
      <c r="F19" s="267"/>
      <c r="G19" s="122" t="s">
        <v>49</v>
      </c>
      <c r="H19" s="128" t="s">
        <v>50</v>
      </c>
      <c r="I19" s="304"/>
      <c r="J19" s="304"/>
      <c r="K19" s="296">
        <f>I19+J19</f>
        <v>0</v>
      </c>
      <c r="L19" s="305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7"/>
      <c r="D20" s="295"/>
      <c r="E20" s="296">
        <f t="shared" si="0"/>
        <v>0</v>
      </c>
      <c r="F20" s="266"/>
      <c r="G20" s="143"/>
      <c r="H20" s="144"/>
      <c r="I20" s="265"/>
      <c r="J20" s="265"/>
      <c r="K20" s="296"/>
      <c r="L20" s="302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59">
        <f>SUM(C12:C18)+C20</f>
        <v>1143</v>
      </c>
      <c r="D21" s="260">
        <f>SUM(D12:D18)+D20</f>
        <v>0</v>
      </c>
      <c r="E21" s="296">
        <f t="shared" si="0"/>
        <v>1143</v>
      </c>
      <c r="F21" s="260">
        <f>SUM(F12:F18)+F20</f>
        <v>1143</v>
      </c>
      <c r="G21" s="122" t="s">
        <v>54</v>
      </c>
      <c r="H21" s="123"/>
      <c r="I21" s="265"/>
      <c r="J21" s="265"/>
      <c r="K21" s="296"/>
      <c r="L21" s="302"/>
      <c r="M21" s="124"/>
      <c r="N21" s="124"/>
      <c r="O21" s="124"/>
      <c r="P21" s="124"/>
      <c r="Q21" s="124"/>
    </row>
    <row r="22" spans="1:12" ht="24">
      <c r="A22" s="36"/>
      <c r="B22" s="40"/>
      <c r="C22" s="259"/>
      <c r="D22" s="298"/>
      <c r="E22" s="299"/>
      <c r="F22" s="264"/>
      <c r="G22" s="32" t="s">
        <v>55</v>
      </c>
      <c r="H22" s="35" t="s">
        <v>56</v>
      </c>
      <c r="I22" s="266"/>
      <c r="J22" s="266"/>
      <c r="K22" s="299">
        <f>I22+J22</f>
        <v>0</v>
      </c>
      <c r="L22" s="266"/>
    </row>
    <row r="23" spans="1:12" ht="12">
      <c r="A23" s="38" t="s">
        <v>57</v>
      </c>
      <c r="B23" s="98"/>
      <c r="C23" s="259"/>
      <c r="D23" s="298"/>
      <c r="E23" s="299"/>
      <c r="F23" s="264"/>
      <c r="G23" s="34" t="s">
        <v>58</v>
      </c>
      <c r="H23" s="35" t="s">
        <v>59</v>
      </c>
      <c r="I23" s="304"/>
      <c r="J23" s="304">
        <f>-35187</f>
        <v>-35187</v>
      </c>
      <c r="K23" s="299">
        <f>I23+J23</f>
        <v>-35187</v>
      </c>
      <c r="L23" s="304">
        <v>-37994</v>
      </c>
    </row>
    <row r="24" spans="1:22" ht="12">
      <c r="A24" s="34" t="s">
        <v>60</v>
      </c>
      <c r="B24" s="35" t="s">
        <v>61</v>
      </c>
      <c r="C24" s="256"/>
      <c r="D24" s="256"/>
      <c r="E24" s="296">
        <f t="shared" si="0"/>
        <v>0</v>
      </c>
      <c r="F24" s="256"/>
      <c r="G24" s="142" t="s">
        <v>62</v>
      </c>
      <c r="H24" s="128" t="s">
        <v>63</v>
      </c>
      <c r="I24" s="306">
        <f>I23+I22</f>
        <v>0</v>
      </c>
      <c r="J24" s="306">
        <f>J23+J22</f>
        <v>-35187</v>
      </c>
      <c r="K24" s="306">
        <f>K23+K22</f>
        <v>-35187</v>
      </c>
      <c r="L24" s="306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0" t="s">
        <v>64</v>
      </c>
      <c r="B25" s="35" t="s">
        <v>65</v>
      </c>
      <c r="C25" s="266"/>
      <c r="D25" s="266"/>
      <c r="E25" s="296">
        <f t="shared" si="0"/>
        <v>0</v>
      </c>
      <c r="F25" s="266"/>
      <c r="G25" s="142"/>
      <c r="H25" s="128"/>
      <c r="I25" s="265"/>
      <c r="J25" s="265"/>
      <c r="K25" s="296"/>
      <c r="L25" s="302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6"/>
      <c r="D26" s="256"/>
      <c r="E26" s="296">
        <f t="shared" si="0"/>
        <v>0</v>
      </c>
      <c r="F26" s="256"/>
      <c r="G26" s="145" t="s">
        <v>68</v>
      </c>
      <c r="H26" s="129" t="s">
        <v>69</v>
      </c>
      <c r="I26" s="265">
        <f>I24+I18+I16+I19</f>
        <v>0</v>
      </c>
      <c r="J26" s="265">
        <f>J24+J18+J16+J19</f>
        <v>-31128</v>
      </c>
      <c r="K26" s="265">
        <f>K24+K18+K16+K19</f>
        <v>-31128</v>
      </c>
      <c r="L26" s="265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6"/>
      <c r="D27" s="256"/>
      <c r="E27" s="296">
        <f t="shared" si="0"/>
        <v>0</v>
      </c>
      <c r="F27" s="256"/>
      <c r="G27" s="146" t="s">
        <v>72</v>
      </c>
      <c r="H27" s="123"/>
      <c r="I27" s="311"/>
      <c r="J27" s="311"/>
      <c r="K27" s="311"/>
      <c r="L27" s="312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2" t="s">
        <v>75</v>
      </c>
      <c r="H28" s="123"/>
      <c r="I28" s="265"/>
      <c r="J28" s="265"/>
      <c r="K28" s="296"/>
      <c r="L28" s="302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59"/>
      <c r="D29" s="298"/>
      <c r="E29" s="299"/>
      <c r="F29" s="264"/>
      <c r="G29" s="32" t="s">
        <v>77</v>
      </c>
      <c r="H29" s="35" t="s">
        <v>78</v>
      </c>
      <c r="I29" s="266"/>
      <c r="J29" s="266"/>
      <c r="K29" s="296">
        <f aca="true" t="shared" si="1" ref="K29:K39">I29+J29</f>
        <v>0</v>
      </c>
      <c r="L29" s="266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7"/>
      <c r="D30" s="257"/>
      <c r="E30" s="296">
        <f t="shared" si="0"/>
        <v>0</v>
      </c>
      <c r="F30" s="257"/>
      <c r="G30" s="126" t="s">
        <v>81</v>
      </c>
      <c r="H30" s="123" t="s">
        <v>82</v>
      </c>
      <c r="I30" s="266">
        <v>16755</v>
      </c>
      <c r="J30" s="266"/>
      <c r="K30" s="296">
        <f t="shared" si="1"/>
        <v>16755</v>
      </c>
      <c r="L30" s="266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7"/>
      <c r="D31" s="257"/>
      <c r="E31" s="296">
        <f t="shared" si="0"/>
        <v>0</v>
      </c>
      <c r="F31" s="257"/>
      <c r="G31" s="126" t="s">
        <v>85</v>
      </c>
      <c r="H31" s="123" t="s">
        <v>86</v>
      </c>
      <c r="I31" s="266"/>
      <c r="J31" s="266"/>
      <c r="K31" s="296">
        <f t="shared" si="1"/>
        <v>0</v>
      </c>
      <c r="L31" s="266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7"/>
      <c r="D32" s="257">
        <v>782</v>
      </c>
      <c r="E32" s="296">
        <f t="shared" si="0"/>
        <v>782</v>
      </c>
      <c r="F32" s="257">
        <v>735</v>
      </c>
      <c r="G32" s="126" t="s">
        <v>89</v>
      </c>
      <c r="H32" s="123" t="s">
        <v>90</v>
      </c>
      <c r="I32" s="266">
        <v>6038</v>
      </c>
      <c r="J32" s="266">
        <v>756</v>
      </c>
      <c r="K32" s="296">
        <f t="shared" si="1"/>
        <v>6794</v>
      </c>
      <c r="L32" s="266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6"/>
      <c r="D33" s="256"/>
      <c r="E33" s="296">
        <f t="shared" si="0"/>
        <v>0</v>
      </c>
      <c r="F33" s="256"/>
      <c r="G33" s="126" t="s">
        <v>93</v>
      </c>
      <c r="H33" s="123" t="s">
        <v>94</v>
      </c>
      <c r="I33" s="266"/>
      <c r="J33" s="266"/>
      <c r="K33" s="296">
        <f t="shared" si="1"/>
        <v>0</v>
      </c>
      <c r="L33" s="266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6"/>
      <c r="D34" s="266"/>
      <c r="E34" s="296">
        <f t="shared" si="0"/>
        <v>0</v>
      </c>
      <c r="F34" s="266"/>
      <c r="G34" s="125" t="s">
        <v>97</v>
      </c>
      <c r="H34" s="123" t="s">
        <v>98</v>
      </c>
      <c r="I34" s="266"/>
      <c r="J34" s="266">
        <v>798</v>
      </c>
      <c r="K34" s="296">
        <f t="shared" si="1"/>
        <v>798</v>
      </c>
      <c r="L34" s="266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1">
        <f>SUM(C30:C34)</f>
        <v>0</v>
      </c>
      <c r="D35" s="262">
        <f>SUM(D30:D34)</f>
        <v>782</v>
      </c>
      <c r="E35" s="296">
        <f t="shared" si="0"/>
        <v>782</v>
      </c>
      <c r="F35" s="262">
        <f>SUM(F30:F34)</f>
        <v>735</v>
      </c>
      <c r="G35" s="125" t="s">
        <v>101</v>
      </c>
      <c r="H35" s="123" t="s">
        <v>102</v>
      </c>
      <c r="I35" s="266"/>
      <c r="J35" s="266">
        <v>70</v>
      </c>
      <c r="K35" s="296">
        <f t="shared" si="1"/>
        <v>70</v>
      </c>
      <c r="L35" s="266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59">
        <f>C35+C28+C21</f>
        <v>1143</v>
      </c>
      <c r="D36" s="260">
        <f>D35+D28+D21</f>
        <v>782</v>
      </c>
      <c r="E36" s="296">
        <f t="shared" si="0"/>
        <v>1925</v>
      </c>
      <c r="F36" s="260">
        <f>F35+F28+F21</f>
        <v>1878</v>
      </c>
      <c r="G36" s="125" t="s">
        <v>105</v>
      </c>
      <c r="H36" s="123" t="s">
        <v>106</v>
      </c>
      <c r="I36" s="266"/>
      <c r="J36" s="266">
        <v>168</v>
      </c>
      <c r="K36" s="296">
        <f t="shared" si="1"/>
        <v>168</v>
      </c>
      <c r="L36" s="266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59"/>
      <c r="D37" s="298"/>
      <c r="E37" s="299"/>
      <c r="F37" s="264"/>
      <c r="G37" s="32" t="s">
        <v>108</v>
      </c>
      <c r="H37" s="35" t="s">
        <v>109</v>
      </c>
      <c r="I37" s="266"/>
      <c r="J37" s="266"/>
      <c r="K37" s="296">
        <f t="shared" si="1"/>
        <v>0</v>
      </c>
      <c r="L37" s="266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59"/>
      <c r="D38" s="298"/>
      <c r="E38" s="299"/>
      <c r="F38" s="264"/>
      <c r="G38" s="32" t="s">
        <v>111</v>
      </c>
      <c r="H38" s="35" t="s">
        <v>112</v>
      </c>
      <c r="I38" s="266"/>
      <c r="J38" s="266"/>
      <c r="K38" s="296">
        <f t="shared" si="1"/>
        <v>0</v>
      </c>
      <c r="L38" s="266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3"/>
      <c r="D39" s="263"/>
      <c r="E39" s="296">
        <f t="shared" si="0"/>
        <v>0</v>
      </c>
      <c r="F39" s="263"/>
      <c r="G39" s="126" t="s">
        <v>115</v>
      </c>
      <c r="H39" s="147" t="s">
        <v>116</v>
      </c>
      <c r="I39" s="266"/>
      <c r="J39" s="266">
        <v>9447</v>
      </c>
      <c r="K39" s="296">
        <f t="shared" si="1"/>
        <v>9447</v>
      </c>
      <c r="L39" s="266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7"/>
      <c r="D40" s="257"/>
      <c r="E40" s="296">
        <f t="shared" si="0"/>
        <v>0</v>
      </c>
      <c r="F40" s="257"/>
      <c r="G40" s="142" t="s">
        <v>40</v>
      </c>
      <c r="H40" s="148" t="s">
        <v>119</v>
      </c>
      <c r="I40" s="265">
        <f>SUM(I29:I39)</f>
        <v>22793</v>
      </c>
      <c r="J40" s="265">
        <f>SUM(J29:J39)</f>
        <v>11239</v>
      </c>
      <c r="K40" s="265">
        <f>SUM(K29:K39)</f>
        <v>34032</v>
      </c>
      <c r="L40" s="265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7"/>
      <c r="D41" s="257"/>
      <c r="E41" s="296">
        <f t="shared" si="0"/>
        <v>0</v>
      </c>
      <c r="F41" s="257"/>
      <c r="G41" s="122"/>
      <c r="H41" s="149"/>
      <c r="I41" s="265"/>
      <c r="J41" s="265"/>
      <c r="K41" s="296"/>
      <c r="L41" s="302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7"/>
      <c r="D42" s="257"/>
      <c r="E42" s="296">
        <f t="shared" si="0"/>
        <v>0</v>
      </c>
      <c r="F42" s="257"/>
      <c r="G42" s="122" t="s">
        <v>124</v>
      </c>
      <c r="H42" s="149"/>
      <c r="I42" s="265"/>
      <c r="J42" s="265"/>
      <c r="K42" s="296"/>
      <c r="L42" s="302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7"/>
      <c r="D43" s="257"/>
      <c r="E43" s="296">
        <f t="shared" si="0"/>
        <v>0</v>
      </c>
      <c r="F43" s="257"/>
      <c r="G43" s="126" t="s">
        <v>126</v>
      </c>
      <c r="H43" s="123" t="s">
        <v>127</v>
      </c>
      <c r="I43" s="266"/>
      <c r="J43" s="266">
        <v>25</v>
      </c>
      <c r="K43" s="296">
        <f aca="true" t="shared" si="2" ref="K43:K50">I43+J43</f>
        <v>25</v>
      </c>
      <c r="L43" s="266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6" t="s">
        <v>129</v>
      </c>
      <c r="H44" s="123" t="s">
        <v>130</v>
      </c>
      <c r="I44" s="266"/>
      <c r="J44" s="266"/>
      <c r="K44" s="296">
        <f t="shared" si="2"/>
        <v>0</v>
      </c>
      <c r="L44" s="266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59"/>
      <c r="D45" s="298"/>
      <c r="E45" s="299"/>
      <c r="F45" s="264"/>
      <c r="G45" s="32" t="s">
        <v>131</v>
      </c>
      <c r="H45" s="35" t="s">
        <v>132</v>
      </c>
      <c r="I45" s="266"/>
      <c r="J45" s="266">
        <v>6</v>
      </c>
      <c r="K45" s="296">
        <f t="shared" si="2"/>
        <v>6</v>
      </c>
      <c r="L45" s="266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59"/>
      <c r="D46" s="298"/>
      <c r="E46" s="299"/>
      <c r="F46" s="264"/>
      <c r="G46" s="32" t="s">
        <v>134</v>
      </c>
      <c r="H46" s="35" t="s">
        <v>135</v>
      </c>
      <c r="I46" s="266"/>
      <c r="J46" s="266">
        <v>7</v>
      </c>
      <c r="K46" s="296">
        <f t="shared" si="2"/>
        <v>7</v>
      </c>
      <c r="L46" s="266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7">
        <v>126</v>
      </c>
      <c r="D47" s="257"/>
      <c r="E47" s="296">
        <f t="shared" si="0"/>
        <v>126</v>
      </c>
      <c r="F47" s="257">
        <v>120</v>
      </c>
      <c r="G47" s="126" t="s">
        <v>138</v>
      </c>
      <c r="H47" s="123" t="s">
        <v>127</v>
      </c>
      <c r="I47" s="266"/>
      <c r="J47" s="266"/>
      <c r="K47" s="296">
        <f t="shared" si="2"/>
        <v>0</v>
      </c>
      <c r="L47" s="266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7">
        <v>110</v>
      </c>
      <c r="D48" s="257"/>
      <c r="E48" s="296">
        <f t="shared" si="0"/>
        <v>110</v>
      </c>
      <c r="F48" s="257">
        <v>129</v>
      </c>
      <c r="G48" s="126" t="s">
        <v>141</v>
      </c>
      <c r="H48" s="123" t="s">
        <v>142</v>
      </c>
      <c r="I48" s="266"/>
      <c r="J48" s="266">
        <v>87</v>
      </c>
      <c r="K48" s="296">
        <f t="shared" si="2"/>
        <v>87</v>
      </c>
      <c r="L48" s="266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6"/>
      <c r="D49" s="256"/>
      <c r="E49" s="296">
        <f t="shared" si="0"/>
        <v>0</v>
      </c>
      <c r="F49" s="256"/>
      <c r="G49" s="126" t="s">
        <v>145</v>
      </c>
      <c r="H49" s="123" t="s">
        <v>146</v>
      </c>
      <c r="I49" s="266"/>
      <c r="J49" s="266">
        <v>3</v>
      </c>
      <c r="K49" s="296">
        <f t="shared" si="2"/>
        <v>3</v>
      </c>
      <c r="L49" s="266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7"/>
      <c r="D50" s="257"/>
      <c r="E50" s="296">
        <f t="shared" si="0"/>
        <v>0</v>
      </c>
      <c r="F50" s="257"/>
      <c r="G50" s="126" t="s">
        <v>149</v>
      </c>
      <c r="H50" s="123" t="s">
        <v>150</v>
      </c>
      <c r="I50" s="266"/>
      <c r="J50" s="266">
        <v>5</v>
      </c>
      <c r="K50" s="296">
        <f t="shared" si="2"/>
        <v>5</v>
      </c>
      <c r="L50" s="266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7"/>
      <c r="D51" s="257"/>
      <c r="E51" s="296">
        <f t="shared" si="0"/>
        <v>0</v>
      </c>
      <c r="F51" s="257"/>
      <c r="G51" s="142" t="s">
        <v>73</v>
      </c>
      <c r="H51" s="128" t="s">
        <v>153</v>
      </c>
      <c r="I51" s="306">
        <f>SUM(I43:I50)</f>
        <v>0</v>
      </c>
      <c r="J51" s="306">
        <f>SUM(J43:J50)</f>
        <v>133</v>
      </c>
      <c r="K51" s="306">
        <f>SUM(K43:K50)</f>
        <v>133</v>
      </c>
      <c r="L51" s="306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7">
        <v>854</v>
      </c>
      <c r="D52" s="257"/>
      <c r="E52" s="296">
        <f t="shared" si="0"/>
        <v>854</v>
      </c>
      <c r="F52" s="257">
        <v>1268</v>
      </c>
      <c r="G52" s="146" t="s">
        <v>156</v>
      </c>
      <c r="H52" s="128" t="s">
        <v>157</v>
      </c>
      <c r="I52" s="265">
        <f>I40+I51</f>
        <v>22793</v>
      </c>
      <c r="J52" s="265">
        <f>J40+J51</f>
        <v>11372</v>
      </c>
      <c r="K52" s="265">
        <f>K40+K51</f>
        <v>34165</v>
      </c>
      <c r="L52" s="265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59">
        <f>SUM(C47:C52)</f>
        <v>1090</v>
      </c>
      <c r="D53" s="260">
        <f>SUM(D47:D52)</f>
        <v>0</v>
      </c>
      <c r="E53" s="296">
        <f t="shared" si="0"/>
        <v>1090</v>
      </c>
      <c r="F53" s="260">
        <f>SUM(F47:F52)</f>
        <v>1517</v>
      </c>
      <c r="G53" s="126"/>
      <c r="H53" s="128"/>
      <c r="I53" s="265"/>
      <c r="J53" s="265"/>
      <c r="K53" s="296"/>
      <c r="L53" s="302"/>
      <c r="M53" s="124"/>
      <c r="N53" s="124"/>
      <c r="O53" s="124"/>
      <c r="P53" s="124"/>
    </row>
    <row r="54" spans="1:12" ht="24">
      <c r="A54" s="38" t="s">
        <v>159</v>
      </c>
      <c r="B54" s="40"/>
      <c r="C54" s="264"/>
      <c r="D54" s="298"/>
      <c r="E54" s="299"/>
      <c r="F54" s="264"/>
      <c r="G54" s="32"/>
      <c r="H54" s="57"/>
      <c r="I54" s="264"/>
      <c r="J54" s="264"/>
      <c r="K54" s="299"/>
      <c r="L54" s="298"/>
    </row>
    <row r="55" spans="1:16" ht="12">
      <c r="A55" s="34" t="s">
        <v>160</v>
      </c>
      <c r="B55" s="97" t="s">
        <v>161</v>
      </c>
      <c r="C55" s="264">
        <f>SUM(C56:C59)</f>
        <v>5</v>
      </c>
      <c r="D55" s="265">
        <f>SUM(D56:D59)</f>
        <v>0</v>
      </c>
      <c r="E55" s="296">
        <f t="shared" si="0"/>
        <v>5</v>
      </c>
      <c r="F55" s="265">
        <f>SUM(F56:F59)</f>
        <v>5</v>
      </c>
      <c r="G55" s="126"/>
      <c r="H55" s="129"/>
      <c r="I55" s="265"/>
      <c r="J55" s="265"/>
      <c r="K55" s="296"/>
      <c r="L55" s="302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6"/>
      <c r="D56" s="266"/>
      <c r="E56" s="296">
        <f t="shared" si="0"/>
        <v>0</v>
      </c>
      <c r="F56" s="266"/>
      <c r="G56" s="126"/>
      <c r="H56" s="129"/>
      <c r="I56" s="265"/>
      <c r="J56" s="265"/>
      <c r="K56" s="296"/>
      <c r="L56" s="302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6"/>
      <c r="D57" s="266"/>
      <c r="E57" s="296">
        <f t="shared" si="0"/>
        <v>0</v>
      </c>
      <c r="F57" s="266"/>
      <c r="G57" s="126"/>
      <c r="H57" s="150"/>
      <c r="I57" s="265"/>
      <c r="J57" s="265"/>
      <c r="K57" s="296"/>
      <c r="L57" s="302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6"/>
      <c r="D58" s="266"/>
      <c r="E58" s="296">
        <f t="shared" si="0"/>
        <v>0</v>
      </c>
      <c r="F58" s="266"/>
      <c r="G58" s="126"/>
      <c r="H58" s="123"/>
      <c r="I58" s="265"/>
      <c r="J58" s="265"/>
      <c r="K58" s="296"/>
      <c r="L58" s="302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6">
        <v>5</v>
      </c>
      <c r="D59" s="266"/>
      <c r="E59" s="296">
        <f t="shared" si="0"/>
        <v>5</v>
      </c>
      <c r="F59" s="266">
        <v>5</v>
      </c>
      <c r="G59" s="126"/>
      <c r="H59" s="151"/>
      <c r="I59" s="265"/>
      <c r="J59" s="265"/>
      <c r="K59" s="296"/>
      <c r="L59" s="302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6"/>
      <c r="D60" s="295"/>
      <c r="E60" s="296">
        <f t="shared" si="0"/>
        <v>0</v>
      </c>
      <c r="F60" s="266"/>
      <c r="G60" s="126"/>
      <c r="H60" s="150"/>
      <c r="I60" s="265"/>
      <c r="J60" s="265"/>
      <c r="K60" s="296"/>
      <c r="L60" s="302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6"/>
      <c r="D61" s="295"/>
      <c r="E61" s="296">
        <f t="shared" si="0"/>
        <v>0</v>
      </c>
      <c r="F61" s="266"/>
      <c r="G61" s="126"/>
      <c r="H61" s="123"/>
      <c r="I61" s="265"/>
      <c r="J61" s="265"/>
      <c r="K61" s="296"/>
      <c r="L61" s="302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7"/>
      <c r="D62" s="297"/>
      <c r="E62" s="296">
        <f t="shared" si="0"/>
        <v>0</v>
      </c>
      <c r="F62" s="267"/>
      <c r="G62" s="126"/>
      <c r="H62" s="123"/>
      <c r="I62" s="265"/>
      <c r="J62" s="265"/>
      <c r="K62" s="296"/>
      <c r="L62" s="302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6"/>
      <c r="D63" s="295"/>
      <c r="E63" s="296">
        <f t="shared" si="0"/>
        <v>0</v>
      </c>
      <c r="F63" s="266"/>
      <c r="G63" s="126"/>
      <c r="H63" s="123"/>
      <c r="I63" s="265"/>
      <c r="J63" s="265"/>
      <c r="K63" s="296"/>
      <c r="L63" s="302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6"/>
      <c r="D64" s="295"/>
      <c r="E64" s="296">
        <f t="shared" si="0"/>
        <v>0</v>
      </c>
      <c r="F64" s="266"/>
      <c r="G64" s="126"/>
      <c r="H64" s="123"/>
      <c r="I64" s="265"/>
      <c r="J64" s="265"/>
      <c r="K64" s="296"/>
      <c r="L64" s="302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4">
        <f>C55+C60+C61+C63+C64</f>
        <v>5</v>
      </c>
      <c r="D65" s="265">
        <f>D55+D60+D61+D63+D64</f>
        <v>0</v>
      </c>
      <c r="E65" s="296">
        <f t="shared" si="0"/>
        <v>5</v>
      </c>
      <c r="F65" s="265">
        <f>F55+F60+F61+F63+F64</f>
        <v>5</v>
      </c>
      <c r="G65" s="126"/>
      <c r="H65" s="123"/>
      <c r="I65" s="265"/>
      <c r="J65" s="265"/>
      <c r="K65" s="296"/>
      <c r="L65" s="302"/>
      <c r="M65" s="124"/>
      <c r="N65" s="124"/>
      <c r="O65" s="124"/>
      <c r="P65" s="124"/>
    </row>
    <row r="66" spans="1:12" ht="12">
      <c r="A66" s="58" t="s">
        <v>180</v>
      </c>
      <c r="B66" s="33"/>
      <c r="C66" s="264"/>
      <c r="D66" s="264"/>
      <c r="E66" s="299"/>
      <c r="F66" s="300"/>
      <c r="G66" s="36"/>
      <c r="H66" s="35"/>
      <c r="I66" s="264"/>
      <c r="J66" s="264"/>
      <c r="K66" s="299"/>
      <c r="L66" s="301"/>
    </row>
    <row r="67" spans="1:16" ht="12">
      <c r="A67" s="56" t="s">
        <v>181</v>
      </c>
      <c r="B67" s="35" t="s">
        <v>182</v>
      </c>
      <c r="C67" s="266">
        <v>11</v>
      </c>
      <c r="D67" s="266"/>
      <c r="E67" s="296">
        <f t="shared" si="0"/>
        <v>11</v>
      </c>
      <c r="F67" s="266">
        <v>15</v>
      </c>
      <c r="G67" s="122"/>
      <c r="H67" s="123"/>
      <c r="I67" s="265"/>
      <c r="J67" s="265"/>
      <c r="K67" s="296"/>
      <c r="L67" s="302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6">
        <v>6</v>
      </c>
      <c r="D68" s="266"/>
      <c r="E68" s="296">
        <f t="shared" si="0"/>
        <v>6</v>
      </c>
      <c r="F68" s="266">
        <v>94</v>
      </c>
      <c r="G68" s="152"/>
      <c r="H68" s="123"/>
      <c r="I68" s="265"/>
      <c r="J68" s="265"/>
      <c r="K68" s="296"/>
      <c r="L68" s="302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1">
        <f>C68+C67</f>
        <v>17</v>
      </c>
      <c r="D69" s="262">
        <f>D68+D67</f>
        <v>0</v>
      </c>
      <c r="E69" s="296">
        <f t="shared" si="0"/>
        <v>17</v>
      </c>
      <c r="F69" s="262">
        <f>F68+F67</f>
        <v>109</v>
      </c>
      <c r="G69" s="122"/>
      <c r="H69" s="123"/>
      <c r="I69" s="265"/>
      <c r="J69" s="265"/>
      <c r="K69" s="296"/>
      <c r="L69" s="302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4">
        <f>C69+C65+C53+C44</f>
        <v>1112</v>
      </c>
      <c r="D70" s="265">
        <f>D69+D65+D53+D44</f>
        <v>0</v>
      </c>
      <c r="E70" s="296">
        <f t="shared" si="0"/>
        <v>1112</v>
      </c>
      <c r="F70" s="265">
        <f>F69+F65+F53+F44</f>
        <v>1631</v>
      </c>
      <c r="G70" s="122"/>
      <c r="H70" s="128"/>
      <c r="I70" s="265"/>
      <c r="J70" s="265"/>
      <c r="K70" s="296"/>
      <c r="L70" s="302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59">
        <f>C70+C36</f>
        <v>2255</v>
      </c>
      <c r="D71" s="260">
        <f>D70+D36</f>
        <v>782</v>
      </c>
      <c r="E71" s="296">
        <f t="shared" si="0"/>
        <v>3037</v>
      </c>
      <c r="F71" s="260">
        <f>F70+F36</f>
        <v>3509</v>
      </c>
      <c r="G71" s="130" t="s">
        <v>190</v>
      </c>
      <c r="H71" s="129" t="s">
        <v>191</v>
      </c>
      <c r="I71" s="265">
        <f>I52+I26</f>
        <v>22793</v>
      </c>
      <c r="J71" s="265">
        <f>J52+J26</f>
        <v>-19756</v>
      </c>
      <c r="K71" s="265">
        <f>K52+K26</f>
        <v>3037</v>
      </c>
      <c r="L71" s="265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7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7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69" t="s">
        <v>530</v>
      </c>
      <c r="B75" s="270"/>
      <c r="C75" s="271"/>
      <c r="D75" s="272" t="s">
        <v>192</v>
      </c>
      <c r="E75" s="272"/>
      <c r="F75" s="113" t="s">
        <v>193</v>
      </c>
      <c r="G75" s="273" t="s">
        <v>478</v>
      </c>
      <c r="H75" s="274"/>
      <c r="I75" s="27" t="s">
        <v>193</v>
      </c>
      <c r="J75" s="27"/>
      <c r="K75" s="272"/>
      <c r="L75" s="27"/>
    </row>
    <row r="76" spans="1:12" ht="12">
      <c r="A76" s="269"/>
      <c r="B76" s="270"/>
      <c r="C76" s="271"/>
      <c r="D76" s="272"/>
      <c r="E76" s="272"/>
      <c r="F76" s="113"/>
      <c r="G76" s="273"/>
      <c r="H76" s="274"/>
      <c r="I76" s="27"/>
      <c r="J76" s="27"/>
      <c r="K76" s="272"/>
      <c r="L76" s="27"/>
    </row>
    <row r="77" spans="1:12" ht="12">
      <c r="A77" s="269" t="s">
        <v>501</v>
      </c>
      <c r="B77" s="270"/>
      <c r="C77" s="271"/>
      <c r="D77" s="272"/>
      <c r="E77" s="272"/>
      <c r="F77" s="113"/>
      <c r="G77" s="273"/>
      <c r="H77" s="274"/>
      <c r="I77" s="27"/>
      <c r="J77" s="27"/>
      <c r="K77" s="272"/>
      <c r="L77" s="27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1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G30" sqref="G3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период:01.01.2013-31.12.2013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527</v>
      </c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8"/>
      <c r="D8" s="268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35</v>
      </c>
      <c r="D10" s="157"/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59</v>
      </c>
      <c r="D11" s="157"/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1422</v>
      </c>
      <c r="D14" s="157"/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/>
      <c r="D15" s="157"/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1516</v>
      </c>
      <c r="D18" s="22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1516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1516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74</v>
      </c>
      <c r="D25" s="157"/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v>74</v>
      </c>
      <c r="H28" s="157"/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27</v>
      </c>
      <c r="H29" s="158"/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/>
      <c r="D31" s="157"/>
      <c r="E31" s="23" t="s">
        <v>274</v>
      </c>
      <c r="F31" s="74" t="s">
        <v>236</v>
      </c>
      <c r="G31" s="139">
        <f>+G24+G28+G30</f>
        <v>74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74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0</v>
      </c>
      <c r="D33" s="131">
        <f>+IF((H31-D32)&lt;0,0,(H31-D32))</f>
        <v>0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0</v>
      </c>
      <c r="D35" s="140">
        <f>IF((D33-D34&gt;0),(D33-D34),0)</f>
        <v>0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1590</v>
      </c>
      <c r="D36" s="22">
        <f>+D35+D34+D32+D21+D20+D18</f>
        <v>0</v>
      </c>
      <c r="E36" s="169" t="s">
        <v>283</v>
      </c>
      <c r="F36" s="165" t="s">
        <v>284</v>
      </c>
      <c r="G36" s="159">
        <f>+G35+G31+G20+G17</f>
        <v>1590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3" customFormat="1" ht="12">
      <c r="A38" s="287" t="s">
        <v>485</v>
      </c>
      <c r="B38" s="289"/>
      <c r="C38" s="112"/>
      <c r="D38" s="290"/>
      <c r="E38" s="290"/>
      <c r="F38" s="291"/>
      <c r="G38" s="49"/>
      <c r="H38" s="289"/>
      <c r="I38" s="49"/>
      <c r="J38" s="49"/>
      <c r="K38" s="290"/>
      <c r="L38" s="292"/>
    </row>
    <row r="39" spans="1:8" ht="12.75">
      <c r="A39" s="154" t="str">
        <f>'справка №1-БАЛАНС'!A75</f>
        <v>Дата на съставяне:..26.02.2014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7">
      <selection activeCell="C36" sqref="C36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285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5" t="s">
        <v>503</v>
      </c>
      <c r="B3" s="25"/>
      <c r="C3" s="76"/>
      <c r="D3" s="231"/>
      <c r="E3" s="230"/>
      <c r="F3" s="230"/>
    </row>
    <row r="4" spans="1:6" ht="15.75" customHeight="1">
      <c r="A4" s="25" t="str">
        <f>'справка №1-БАЛАНС'!A4</f>
        <v>Отчетен период:01.01.2013-31.12.2013</v>
      </c>
      <c r="B4" s="25" t="s">
        <v>526</v>
      </c>
      <c r="C4" s="232">
        <v>121207124</v>
      </c>
      <c r="D4" s="230"/>
      <c r="E4" s="313"/>
      <c r="F4" s="230"/>
    </row>
    <row r="5" spans="1:6" ht="15.75" customHeight="1">
      <c r="A5" s="25" t="s">
        <v>528</v>
      </c>
      <c r="B5" s="25"/>
      <c r="C5" s="232"/>
      <c r="D5" s="120" t="s">
        <v>3</v>
      </c>
      <c r="E5" s="26"/>
      <c r="F5" s="230"/>
    </row>
    <row r="6" spans="1:4" ht="15.75" customHeight="1">
      <c r="A6" s="237"/>
      <c r="B6" s="237"/>
      <c r="C6" s="238"/>
      <c r="D6" s="239" t="s">
        <v>286</v>
      </c>
    </row>
    <row r="7" spans="1:4" ht="24">
      <c r="A7" s="240" t="s">
        <v>287</v>
      </c>
      <c r="B7" s="240" t="s">
        <v>197</v>
      </c>
      <c r="C7" s="241" t="s">
        <v>288</v>
      </c>
      <c r="D7" s="241" t="s">
        <v>198</v>
      </c>
    </row>
    <row r="8" spans="1:4" ht="12.75">
      <c r="A8" s="240" t="s">
        <v>15</v>
      </c>
      <c r="B8" s="240" t="s">
        <v>16</v>
      </c>
      <c r="C8" s="240">
        <v>1</v>
      </c>
      <c r="D8" s="240">
        <v>2</v>
      </c>
    </row>
    <row r="9" spans="1:4" ht="12.75">
      <c r="A9" s="242" t="s">
        <v>289</v>
      </c>
      <c r="B9" s="242"/>
      <c r="C9" s="225"/>
      <c r="D9" s="225"/>
    </row>
    <row r="10" spans="1:4" ht="12.75">
      <c r="A10" s="243" t="s">
        <v>290</v>
      </c>
      <c r="B10" s="244" t="s">
        <v>291</v>
      </c>
      <c r="C10" s="224"/>
      <c r="D10" s="224"/>
    </row>
    <row r="11" spans="1:4" ht="12.75">
      <c r="A11" s="243" t="s">
        <v>292</v>
      </c>
      <c r="B11" s="244" t="s">
        <v>293</v>
      </c>
      <c r="C11" s="224"/>
      <c r="D11" s="224"/>
    </row>
    <row r="12" spans="1:4" ht="12.75">
      <c r="A12" s="243" t="s">
        <v>294</v>
      </c>
      <c r="B12" s="244" t="s">
        <v>295</v>
      </c>
      <c r="C12" s="224"/>
      <c r="D12" s="224"/>
    </row>
    <row r="13" spans="1:4" ht="12.75">
      <c r="A13" s="243" t="s">
        <v>296</v>
      </c>
      <c r="B13" s="244" t="s">
        <v>297</v>
      </c>
      <c r="C13" s="224"/>
      <c r="D13" s="224"/>
    </row>
    <row r="14" spans="1:4" ht="12.75">
      <c r="A14" s="243" t="s">
        <v>298</v>
      </c>
      <c r="B14" s="244" t="s">
        <v>299</v>
      </c>
      <c r="C14" s="224"/>
      <c r="D14" s="224"/>
    </row>
    <row r="15" spans="1:4" ht="12.75">
      <c r="A15" s="243" t="s">
        <v>300</v>
      </c>
      <c r="B15" s="244" t="s">
        <v>301</v>
      </c>
      <c r="C15" s="224"/>
      <c r="D15" s="224"/>
    </row>
    <row r="16" spans="1:4" ht="12.75">
      <c r="A16" s="243" t="s">
        <v>302</v>
      </c>
      <c r="B16" s="244" t="s">
        <v>303</v>
      </c>
      <c r="C16" s="224"/>
      <c r="D16" s="224"/>
    </row>
    <row r="17" spans="1:4" ht="12.75">
      <c r="A17" s="243" t="s">
        <v>304</v>
      </c>
      <c r="B17" s="244" t="s">
        <v>305</v>
      </c>
      <c r="C17" s="224"/>
      <c r="D17" s="224"/>
    </row>
    <row r="18" spans="1:4" ht="12.75">
      <c r="A18" s="243" t="s">
        <v>306</v>
      </c>
      <c r="B18" s="244" t="s">
        <v>307</v>
      </c>
      <c r="C18" s="224"/>
      <c r="D18" s="224"/>
    </row>
    <row r="19" spans="1:4" ht="12.75">
      <c r="A19" s="243" t="s">
        <v>308</v>
      </c>
      <c r="B19" s="244" t="s">
        <v>309</v>
      </c>
      <c r="C19" s="224"/>
      <c r="D19" s="224"/>
    </row>
    <row r="20" spans="1:4" ht="12.75">
      <c r="A20" s="245" t="s">
        <v>310</v>
      </c>
      <c r="B20" s="246" t="s">
        <v>311</v>
      </c>
      <c r="C20" s="225">
        <f>SUM(C10:C19)</f>
        <v>0</v>
      </c>
      <c r="D20" s="225">
        <f>SUM(D10:D19)</f>
        <v>0</v>
      </c>
    </row>
    <row r="21" spans="1:4" ht="12.75">
      <c r="A21" s="243" t="s">
        <v>312</v>
      </c>
      <c r="B21" s="244" t="s">
        <v>313</v>
      </c>
      <c r="C21" s="224"/>
      <c r="D21" s="224"/>
    </row>
    <row r="22" spans="1:4" ht="12.75">
      <c r="A22" s="243" t="s">
        <v>314</v>
      </c>
      <c r="B22" s="244" t="s">
        <v>315</v>
      </c>
      <c r="C22" s="224"/>
      <c r="D22" s="224"/>
    </row>
    <row r="23" spans="1:4" ht="12.75">
      <c r="A23" s="243" t="s">
        <v>316</v>
      </c>
      <c r="B23" s="244" t="s">
        <v>317</v>
      </c>
      <c r="C23" s="224">
        <v>81</v>
      </c>
      <c r="D23" s="224"/>
    </row>
    <row r="24" spans="1:4" ht="12.75">
      <c r="A24" s="243" t="s">
        <v>318</v>
      </c>
      <c r="B24" s="244" t="s">
        <v>319</v>
      </c>
      <c r="C24" s="224"/>
      <c r="D24" s="224"/>
    </row>
    <row r="25" spans="1:4" ht="12.75">
      <c r="A25" s="243" t="s">
        <v>481</v>
      </c>
      <c r="B25" s="244" t="s">
        <v>320</v>
      </c>
      <c r="C25" s="224"/>
      <c r="D25" s="224"/>
    </row>
    <row r="26" spans="1:4" ht="12.75">
      <c r="A26" s="243" t="s">
        <v>482</v>
      </c>
      <c r="B26" s="244" t="s">
        <v>321</v>
      </c>
      <c r="C26" s="224">
        <v>6</v>
      </c>
      <c r="D26" s="224"/>
    </row>
    <row r="27" spans="1:4" ht="12.75">
      <c r="A27" s="243" t="s">
        <v>483</v>
      </c>
      <c r="B27" s="244" t="s">
        <v>322</v>
      </c>
      <c r="C27" s="224"/>
      <c r="D27" s="224"/>
    </row>
    <row r="28" spans="1:4" ht="12.75">
      <c r="A28" s="245" t="s">
        <v>323</v>
      </c>
      <c r="B28" s="246" t="s">
        <v>324</v>
      </c>
      <c r="C28" s="225">
        <f>SUM(C21:C27)</f>
        <v>87</v>
      </c>
      <c r="D28" s="225">
        <f>SUM(D21:D27)</f>
        <v>0</v>
      </c>
    </row>
    <row r="29" spans="1:4" ht="12.75">
      <c r="A29" s="247" t="s">
        <v>325</v>
      </c>
      <c r="B29" s="241" t="s">
        <v>326</v>
      </c>
      <c r="C29" s="225">
        <f>+C20-C28</f>
        <v>-87</v>
      </c>
      <c r="D29" s="225">
        <f>+D20-D28</f>
        <v>0</v>
      </c>
    </row>
    <row r="30" spans="1:4" ht="12.75">
      <c r="A30" s="242" t="s">
        <v>327</v>
      </c>
      <c r="B30" s="248"/>
      <c r="C30" s="236"/>
      <c r="D30" s="236"/>
    </row>
    <row r="31" spans="1:4" ht="12.75">
      <c r="A31" s="243" t="s">
        <v>328</v>
      </c>
      <c r="B31" s="244" t="s">
        <v>329</v>
      </c>
      <c r="C31" s="224">
        <v>41</v>
      </c>
      <c r="D31" s="224">
        <v>98</v>
      </c>
    </row>
    <row r="32" spans="1:4" ht="12.75">
      <c r="A32" s="243" t="s">
        <v>330</v>
      </c>
      <c r="B32" s="244" t="s">
        <v>331</v>
      </c>
      <c r="C32" s="224"/>
      <c r="D32" s="224"/>
    </row>
    <row r="33" spans="1:4" ht="12.75">
      <c r="A33" s="243" t="s">
        <v>332</v>
      </c>
      <c r="B33" s="244" t="s">
        <v>333</v>
      </c>
      <c r="C33" s="224"/>
      <c r="D33" s="224">
        <v>5</v>
      </c>
    </row>
    <row r="34" spans="1:4" ht="12.75">
      <c r="A34" s="245" t="s">
        <v>310</v>
      </c>
      <c r="B34" s="242" t="s">
        <v>334</v>
      </c>
      <c r="C34" s="225">
        <f>SUM(C31:C33)</f>
        <v>41</v>
      </c>
      <c r="D34" s="225">
        <f>SUM(D31:D33)</f>
        <v>103</v>
      </c>
    </row>
    <row r="35" spans="1:4" ht="12.75">
      <c r="A35" s="243" t="s">
        <v>335</v>
      </c>
      <c r="B35" s="244" t="s">
        <v>336</v>
      </c>
      <c r="C35" s="224">
        <v>46</v>
      </c>
      <c r="D35" s="224">
        <v>180</v>
      </c>
    </row>
    <row r="36" spans="1:4" ht="12.75">
      <c r="A36" s="243" t="s">
        <v>337</v>
      </c>
      <c r="B36" s="244" t="s">
        <v>338</v>
      </c>
      <c r="C36" s="224"/>
      <c r="D36" s="224">
        <v>35</v>
      </c>
    </row>
    <row r="37" spans="1:4" ht="12.75">
      <c r="A37" s="243" t="s">
        <v>339</v>
      </c>
      <c r="B37" s="244" t="s">
        <v>340</v>
      </c>
      <c r="C37" s="224"/>
      <c r="D37" s="224">
        <v>1</v>
      </c>
    </row>
    <row r="38" spans="1:4" ht="12.75">
      <c r="A38" s="243" t="s">
        <v>341</v>
      </c>
      <c r="B38" s="244" t="s">
        <v>342</v>
      </c>
      <c r="C38" s="224"/>
      <c r="D38" s="224">
        <v>114</v>
      </c>
    </row>
    <row r="39" spans="1:4" ht="12.75">
      <c r="A39" s="245" t="s">
        <v>323</v>
      </c>
      <c r="B39" s="246" t="s">
        <v>343</v>
      </c>
      <c r="C39" s="225">
        <f>SUM(C35:C38)</f>
        <v>46</v>
      </c>
      <c r="D39" s="225">
        <f>SUM(D35:D38)</f>
        <v>330</v>
      </c>
    </row>
    <row r="40" spans="1:4" ht="12.75">
      <c r="A40" s="247" t="s">
        <v>344</v>
      </c>
      <c r="B40" s="241" t="s">
        <v>345</v>
      </c>
      <c r="C40" s="225">
        <f>+C34-C39</f>
        <v>-5</v>
      </c>
      <c r="D40" s="225">
        <f>+D34-D39</f>
        <v>-227</v>
      </c>
    </row>
    <row r="41" spans="1:4" ht="12.75">
      <c r="A41" s="249" t="s">
        <v>346</v>
      </c>
      <c r="B41" s="246" t="s">
        <v>347</v>
      </c>
      <c r="C41" s="225">
        <f>+C29+C40</f>
        <v>-92</v>
      </c>
      <c r="D41" s="225">
        <f>+D29+D40</f>
        <v>-227</v>
      </c>
    </row>
    <row r="42" spans="1:4" ht="12.75">
      <c r="A42" s="249" t="s">
        <v>348</v>
      </c>
      <c r="B42" s="246" t="s">
        <v>349</v>
      </c>
      <c r="C42" s="225">
        <f>+D43</f>
        <v>109</v>
      </c>
      <c r="D42" s="224">
        <v>336</v>
      </c>
    </row>
    <row r="43" spans="1:11" s="228" customFormat="1" ht="13.5" thickBot="1">
      <c r="A43" s="249" t="s">
        <v>350</v>
      </c>
      <c r="B43" s="241" t="s">
        <v>351</v>
      </c>
      <c r="C43" s="225">
        <f>+C41+C42</f>
        <v>17</v>
      </c>
      <c r="D43" s="225">
        <f>+D41+D42</f>
        <v>109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7"/>
      <c r="D44" s="77"/>
    </row>
    <row r="45" spans="1:12" s="293" customFormat="1" ht="12">
      <c r="A45" s="287" t="s">
        <v>489</v>
      </c>
      <c r="B45" s="289"/>
      <c r="C45" s="112"/>
      <c r="D45" s="290"/>
      <c r="E45" s="290"/>
      <c r="F45" s="291"/>
      <c r="G45" s="49"/>
      <c r="H45" s="289"/>
      <c r="I45" s="49"/>
      <c r="J45" s="49"/>
      <c r="K45" s="290"/>
      <c r="L45" s="292"/>
    </row>
    <row r="46" spans="1:4" s="227" customFormat="1" ht="12.75">
      <c r="A46" s="233"/>
      <c r="B46" s="233"/>
      <c r="C46" s="77"/>
      <c r="D46" s="77"/>
    </row>
    <row r="47" spans="1:4" ht="12.75">
      <c r="A47" s="79" t="s">
        <v>352</v>
      </c>
      <c r="B47" s="79"/>
      <c r="C47" s="231" t="s">
        <v>478</v>
      </c>
      <c r="D47" s="235" t="s">
        <v>353</v>
      </c>
    </row>
    <row r="48" spans="1:4" ht="12.75">
      <c r="A48" s="79"/>
      <c r="B48" s="79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8" t="str">
        <f>'справка №1-БАЛАНС'!A75</f>
        <v>Дата на съставяне:..26.02.2014 г.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F37" sqref="F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503</v>
      </c>
      <c r="C3" s="21"/>
      <c r="D3" s="21"/>
      <c r="E3" s="21"/>
      <c r="G3" s="105" t="s">
        <v>2</v>
      </c>
      <c r="H3" s="26"/>
    </row>
    <row r="4" spans="1:8" ht="15.75">
      <c r="A4" s="17"/>
      <c r="B4" s="25" t="str">
        <f>'справка №1-БАЛАНС'!A4</f>
        <v>Отчетен период:01.01.2013-31.12.2013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528</v>
      </c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0"/>
      <c r="D8" s="251"/>
      <c r="E8" s="251"/>
      <c r="F8" s="250"/>
      <c r="G8" s="251"/>
    </row>
    <row r="9" spans="1:7" ht="12.75">
      <c r="A9" s="7" t="s">
        <v>362</v>
      </c>
      <c r="B9" s="7"/>
      <c r="C9" s="250"/>
      <c r="D9" s="251"/>
      <c r="E9" s="251"/>
      <c r="F9" s="250"/>
      <c r="G9" s="251"/>
    </row>
    <row r="10" spans="1:7" ht="12.75">
      <c r="A10" s="7" t="s">
        <v>363</v>
      </c>
      <c r="B10" s="7"/>
      <c r="C10" s="250"/>
      <c r="D10" s="251"/>
      <c r="E10" s="251"/>
      <c r="F10" s="250"/>
      <c r="G10" s="251"/>
    </row>
    <row r="11" spans="1:7" ht="12.75">
      <c r="A11" s="7" t="s">
        <v>364</v>
      </c>
      <c r="B11" s="7"/>
      <c r="C11" s="250"/>
      <c r="D11" s="251"/>
      <c r="E11" s="251"/>
      <c r="F11" s="250"/>
      <c r="G11" s="251"/>
    </row>
    <row r="12" spans="1:7" ht="12.75">
      <c r="A12" s="7" t="s">
        <v>365</v>
      </c>
      <c r="B12" s="7"/>
      <c r="C12" s="250"/>
      <c r="D12" s="251"/>
      <c r="E12" s="251"/>
      <c r="F12" s="250"/>
      <c r="G12" s="251"/>
    </row>
    <row r="13" spans="1:7" ht="12.75">
      <c r="A13" s="7" t="s">
        <v>366</v>
      </c>
      <c r="B13" s="7"/>
      <c r="C13" s="250"/>
      <c r="D13" s="251"/>
      <c r="E13" s="251"/>
      <c r="F13" s="250"/>
      <c r="G13" s="251"/>
    </row>
    <row r="14" spans="1:7" ht="12.75">
      <c r="A14" s="7" t="s">
        <v>367</v>
      </c>
      <c r="B14" s="7"/>
      <c r="C14" s="250"/>
      <c r="D14" s="251"/>
      <c r="E14" s="251"/>
      <c r="F14" s="250"/>
      <c r="G14" s="251"/>
    </row>
    <row r="15" spans="1:7" ht="12.75">
      <c r="A15" s="7" t="s">
        <v>368</v>
      </c>
      <c r="B15" s="7"/>
      <c r="C15" s="250"/>
      <c r="D15" s="251"/>
      <c r="E15" s="251"/>
      <c r="F15" s="250"/>
      <c r="G15" s="251"/>
    </row>
    <row r="16" spans="1:7" ht="12.75">
      <c r="A16" s="7" t="s">
        <v>369</v>
      </c>
      <c r="B16" s="7"/>
      <c r="C16" s="250"/>
      <c r="D16" s="251"/>
      <c r="E16" s="251"/>
      <c r="F16" s="250"/>
      <c r="G16" s="251"/>
    </row>
    <row r="17" spans="1:7" ht="12.75">
      <c r="A17" s="7" t="s">
        <v>370</v>
      </c>
      <c r="B17" s="7"/>
      <c r="C17" s="250"/>
      <c r="D17" s="251"/>
      <c r="E17" s="251"/>
      <c r="F17" s="250"/>
      <c r="G17" s="251"/>
    </row>
    <row r="18" spans="1:7" ht="12.75">
      <c r="A18" s="7" t="s">
        <v>371</v>
      </c>
      <c r="B18" s="7"/>
      <c r="C18" s="250"/>
      <c r="D18" s="251"/>
      <c r="E18" s="251"/>
      <c r="F18" s="250"/>
      <c r="G18" s="251"/>
    </row>
    <row r="19" spans="1:7" ht="12.75">
      <c r="A19" s="7" t="s">
        <v>372</v>
      </c>
      <c r="B19" s="7"/>
      <c r="C19" s="250"/>
      <c r="D19" s="251"/>
      <c r="E19" s="251"/>
      <c r="F19" s="250"/>
      <c r="G19" s="251"/>
    </row>
    <row r="20" spans="1:7" ht="12.75">
      <c r="A20" s="7" t="s">
        <v>373</v>
      </c>
      <c r="B20" s="7"/>
      <c r="C20" s="250"/>
      <c r="D20" s="251"/>
      <c r="E20" s="251"/>
      <c r="F20" s="250"/>
      <c r="G20" s="251"/>
    </row>
    <row r="21" spans="1:7" ht="12.75">
      <c r="A21" s="7" t="s">
        <v>374</v>
      </c>
      <c r="B21" s="7"/>
      <c r="C21" s="250"/>
      <c r="D21" s="251"/>
      <c r="E21" s="251"/>
      <c r="F21" s="250"/>
      <c r="G21" s="251"/>
    </row>
    <row r="22" spans="1:7" ht="12.75">
      <c r="A22" s="7" t="s">
        <v>375</v>
      </c>
      <c r="B22" s="7"/>
      <c r="C22" s="250"/>
      <c r="D22" s="251"/>
      <c r="E22" s="251"/>
      <c r="F22" s="250"/>
      <c r="G22" s="251"/>
    </row>
    <row r="23" spans="1:7" ht="12.75">
      <c r="A23" s="7" t="s">
        <v>376</v>
      </c>
      <c r="B23" s="7"/>
      <c r="C23" s="250"/>
      <c r="D23" s="251"/>
      <c r="E23" s="251"/>
      <c r="F23" s="250"/>
      <c r="G23" s="251"/>
    </row>
    <row r="24" spans="1:7" ht="12.75">
      <c r="A24" s="7" t="s">
        <v>377</v>
      </c>
      <c r="B24" s="7"/>
      <c r="C24" s="250"/>
      <c r="D24" s="251"/>
      <c r="E24" s="251"/>
      <c r="F24" s="250"/>
      <c r="G24" s="251"/>
    </row>
    <row r="25" spans="1:7" ht="12.75">
      <c r="A25" s="7" t="s">
        <v>378</v>
      </c>
      <c r="B25" s="7"/>
      <c r="C25" s="250"/>
      <c r="D25" s="251"/>
      <c r="E25" s="251"/>
      <c r="F25" s="250"/>
      <c r="G25" s="251"/>
    </row>
    <row r="26" spans="1:7" ht="12.75">
      <c r="A26" s="7" t="s">
        <v>379</v>
      </c>
      <c r="B26" s="7"/>
      <c r="C26" s="250"/>
      <c r="D26" s="251"/>
      <c r="E26" s="251"/>
      <c r="F26" s="250"/>
      <c r="G26" s="251"/>
    </row>
    <row r="27" spans="1:7" ht="12.75">
      <c r="A27" s="7" t="s">
        <v>380</v>
      </c>
      <c r="B27" s="7"/>
      <c r="C27" s="250"/>
      <c r="D27" s="251"/>
      <c r="E27" s="251"/>
      <c r="F27" s="250"/>
      <c r="G27" s="251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1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8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съставяне:..26.02.2014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 topLeftCell="A1">
      <selection activeCell="E22" sqref="E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15" t="s">
        <v>386</v>
      </c>
      <c r="B1" s="315"/>
      <c r="C1" s="315"/>
      <c r="D1" s="315"/>
      <c r="E1" s="315"/>
      <c r="F1" s="316"/>
      <c r="G1" s="12"/>
    </row>
    <row r="2" spans="1:7" ht="15.75">
      <c r="A2" s="317"/>
      <c r="B2" s="317"/>
      <c r="C2" s="317"/>
      <c r="D2" s="317"/>
      <c r="E2" s="317"/>
      <c r="F2" s="316"/>
      <c r="G2" s="12"/>
    </row>
    <row r="3" spans="1:7" ht="24">
      <c r="A3" s="25" t="s">
        <v>504</v>
      </c>
      <c r="B3" s="317"/>
      <c r="C3" s="317" t="s">
        <v>501</v>
      </c>
      <c r="D3" s="317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период:01.01.2013-31.12.2013</v>
      </c>
      <c r="B4" s="318"/>
      <c r="C4" s="319"/>
      <c r="D4" s="318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2" t="s">
        <v>387</v>
      </c>
      <c r="B6" s="253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2" t="s">
        <v>499</v>
      </c>
      <c r="B8" s="321"/>
      <c r="C8" s="250"/>
      <c r="D8" s="251"/>
      <c r="E8" s="250"/>
      <c r="F8" s="7">
        <f aca="true" t="shared" si="0" ref="F8:F28">+B8+C8-E8</f>
        <v>0</v>
      </c>
      <c r="G8" s="10"/>
    </row>
    <row r="9" spans="1:7" ht="12.75">
      <c r="A9" s="7" t="s">
        <v>505</v>
      </c>
      <c r="B9" s="321">
        <v>11713</v>
      </c>
      <c r="C9" s="250">
        <v>1250</v>
      </c>
      <c r="D9" s="251" t="s">
        <v>507</v>
      </c>
      <c r="E9" s="250">
        <v>1887</v>
      </c>
      <c r="F9" s="7">
        <f t="shared" si="0"/>
        <v>11076</v>
      </c>
      <c r="G9" s="10"/>
    </row>
    <row r="10" spans="1:7" ht="12.75">
      <c r="A10" s="7" t="s">
        <v>506</v>
      </c>
      <c r="B10" s="321">
        <v>5175</v>
      </c>
      <c r="C10" s="250">
        <v>504</v>
      </c>
      <c r="D10" s="251" t="s">
        <v>507</v>
      </c>
      <c r="E10" s="250"/>
      <c r="F10" s="7">
        <f t="shared" si="0"/>
        <v>5679</v>
      </c>
      <c r="G10" s="10"/>
    </row>
    <row r="11" spans="1:7" ht="12.75">
      <c r="A11" s="7" t="s">
        <v>508</v>
      </c>
      <c r="B11" s="321">
        <v>5802</v>
      </c>
      <c r="C11" s="250">
        <v>236</v>
      </c>
      <c r="D11" s="251" t="s">
        <v>507</v>
      </c>
      <c r="E11" s="250"/>
      <c r="F11" s="7">
        <f t="shared" si="0"/>
        <v>6038</v>
      </c>
      <c r="G11" s="10"/>
    </row>
    <row r="12" spans="1:7" ht="12.75">
      <c r="A12" s="84" t="s">
        <v>509</v>
      </c>
      <c r="B12" s="321">
        <v>5</v>
      </c>
      <c r="C12" s="250">
        <v>57</v>
      </c>
      <c r="D12" s="251" t="s">
        <v>511</v>
      </c>
      <c r="E12" s="250">
        <v>35</v>
      </c>
      <c r="F12" s="7">
        <f t="shared" si="0"/>
        <v>27</v>
      </c>
      <c r="G12" s="10"/>
    </row>
    <row r="13" spans="1:7" ht="12.75">
      <c r="A13" s="84" t="s">
        <v>512</v>
      </c>
      <c r="B13" s="321">
        <v>176</v>
      </c>
      <c r="C13" s="250"/>
      <c r="D13" s="251"/>
      <c r="E13" s="250"/>
      <c r="F13" s="7">
        <f t="shared" si="0"/>
        <v>176</v>
      </c>
      <c r="G13" s="10"/>
    </row>
    <row r="14" spans="1:7" ht="12.75">
      <c r="A14" s="84" t="s">
        <v>513</v>
      </c>
      <c r="B14" s="321">
        <v>622</v>
      </c>
      <c r="C14" s="250"/>
      <c r="D14" s="251"/>
      <c r="E14" s="250"/>
      <c r="F14" s="7">
        <f t="shared" si="0"/>
        <v>622</v>
      </c>
      <c r="G14" s="10"/>
    </row>
    <row r="15" spans="1:7" ht="12.75">
      <c r="A15" s="84" t="s">
        <v>514</v>
      </c>
      <c r="B15" s="321">
        <v>39</v>
      </c>
      <c r="C15" s="250"/>
      <c r="D15" s="251" t="s">
        <v>523</v>
      </c>
      <c r="E15" s="250">
        <v>39</v>
      </c>
      <c r="F15" s="7">
        <v>0</v>
      </c>
      <c r="G15" s="10"/>
    </row>
    <row r="16" spans="1:7" ht="12.75">
      <c r="A16" s="84" t="s">
        <v>515</v>
      </c>
      <c r="B16" s="321">
        <v>43</v>
      </c>
      <c r="C16" s="250"/>
      <c r="D16" s="251"/>
      <c r="E16" s="250"/>
      <c r="F16" s="7">
        <f t="shared" si="0"/>
        <v>43</v>
      </c>
      <c r="G16" s="10"/>
    </row>
    <row r="17" spans="1:7" ht="12.75">
      <c r="A17" s="7" t="s">
        <v>521</v>
      </c>
      <c r="B17" s="250">
        <v>29</v>
      </c>
      <c r="C17" s="250">
        <v>113</v>
      </c>
      <c r="D17" s="251" t="s">
        <v>522</v>
      </c>
      <c r="E17" s="250">
        <v>101</v>
      </c>
      <c r="F17" s="7">
        <f t="shared" si="0"/>
        <v>41</v>
      </c>
      <c r="G17" s="10"/>
    </row>
    <row r="18" spans="1:7" ht="12.75">
      <c r="A18" s="7" t="s">
        <v>516</v>
      </c>
      <c r="B18" s="250">
        <v>86</v>
      </c>
      <c r="C18" s="250">
        <v>18</v>
      </c>
      <c r="D18" s="251" t="s">
        <v>525</v>
      </c>
      <c r="E18" s="250">
        <v>16</v>
      </c>
      <c r="F18" s="7">
        <f t="shared" si="0"/>
        <v>88</v>
      </c>
      <c r="G18" s="10"/>
    </row>
    <row r="19" spans="1:7" ht="12.75">
      <c r="A19" s="7" t="s">
        <v>510</v>
      </c>
      <c r="B19" s="250">
        <v>2210</v>
      </c>
      <c r="C19" s="250">
        <v>1351</v>
      </c>
      <c r="D19" s="251" t="s">
        <v>523</v>
      </c>
      <c r="E19" s="250">
        <v>3561</v>
      </c>
      <c r="F19" s="7">
        <f t="shared" si="0"/>
        <v>0</v>
      </c>
      <c r="G19" s="10"/>
    </row>
    <row r="20" spans="1:7" ht="12.75">
      <c r="A20" s="7" t="s">
        <v>517</v>
      </c>
      <c r="B20" s="250">
        <v>9354</v>
      </c>
      <c r="C20" s="250"/>
      <c r="D20" s="251"/>
      <c r="E20" s="250"/>
      <c r="F20" s="7">
        <f t="shared" si="0"/>
        <v>9354</v>
      </c>
      <c r="G20" s="10"/>
    </row>
    <row r="21" spans="1:7" ht="12.75">
      <c r="A21" s="7" t="s">
        <v>518</v>
      </c>
      <c r="B21" s="250">
        <v>148</v>
      </c>
      <c r="C21" s="250">
        <v>16</v>
      </c>
      <c r="D21" s="251"/>
      <c r="E21" s="250">
        <v>18</v>
      </c>
      <c r="F21" s="7">
        <f t="shared" si="0"/>
        <v>146</v>
      </c>
      <c r="G21" s="10"/>
    </row>
    <row r="22" spans="1:7" ht="12.75">
      <c r="A22" s="7" t="s">
        <v>519</v>
      </c>
      <c r="B22" s="250">
        <v>21</v>
      </c>
      <c r="C22" s="250"/>
      <c r="D22" s="251"/>
      <c r="E22" s="250"/>
      <c r="F22" s="7">
        <f t="shared" si="0"/>
        <v>21</v>
      </c>
      <c r="G22" s="10"/>
    </row>
    <row r="23" spans="1:7" ht="12.75">
      <c r="A23" s="7" t="s">
        <v>520</v>
      </c>
      <c r="B23" s="250">
        <v>7</v>
      </c>
      <c r="C23" s="250"/>
      <c r="D23" s="251"/>
      <c r="E23" s="250"/>
      <c r="F23" s="7">
        <f t="shared" si="0"/>
        <v>7</v>
      </c>
      <c r="G23" s="10"/>
    </row>
    <row r="24" spans="1:7" ht="12.75">
      <c r="A24" s="7" t="s">
        <v>377</v>
      </c>
      <c r="B24" s="250"/>
      <c r="C24" s="250"/>
      <c r="D24" s="251"/>
      <c r="E24" s="250"/>
      <c r="F24" s="7">
        <f t="shared" si="0"/>
        <v>0</v>
      </c>
      <c r="G24" s="10"/>
    </row>
    <row r="25" spans="1:7" ht="12.75">
      <c r="A25" s="7" t="s">
        <v>378</v>
      </c>
      <c r="B25" s="250"/>
      <c r="C25" s="250"/>
      <c r="D25" s="251"/>
      <c r="E25" s="250"/>
      <c r="F25" s="7">
        <f t="shared" si="0"/>
        <v>0</v>
      </c>
      <c r="G25" s="10"/>
    </row>
    <row r="26" spans="1:7" ht="12.75">
      <c r="A26" s="7" t="s">
        <v>379</v>
      </c>
      <c r="B26" s="250"/>
      <c r="C26" s="250"/>
      <c r="D26" s="251"/>
      <c r="E26" s="250"/>
      <c r="F26" s="7">
        <f t="shared" si="0"/>
        <v>0</v>
      </c>
      <c r="G26" s="10"/>
    </row>
    <row r="27" spans="1:7" ht="12.75">
      <c r="A27" s="7" t="s">
        <v>380</v>
      </c>
      <c r="B27" s="250"/>
      <c r="C27" s="250"/>
      <c r="D27" s="251"/>
      <c r="E27" s="250"/>
      <c r="F27" s="7">
        <f t="shared" si="0"/>
        <v>0</v>
      </c>
      <c r="G27" s="10"/>
    </row>
    <row r="28" spans="1:7" ht="12.75">
      <c r="A28" s="7" t="s">
        <v>392</v>
      </c>
      <c r="B28" s="250"/>
      <c r="C28" s="250"/>
      <c r="D28" s="251"/>
      <c r="E28" s="250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3545</v>
      </c>
      <c r="D29" s="251"/>
      <c r="E29" s="7">
        <f>SUM(E8:E28)</f>
        <v>5657</v>
      </c>
      <c r="F29" s="7">
        <f>SUM(F8:F28)</f>
        <v>33318</v>
      </c>
      <c r="G29" s="10"/>
      <c r="H29" s="320">
        <f>'справка №1-БАЛАНС'!K52</f>
        <v>34165</v>
      </c>
      <c r="J29" s="320">
        <f>F29-H29</f>
        <v>-847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25" t="s">
        <v>394</v>
      </c>
      <c r="B32" s="325"/>
      <c r="C32" s="325"/>
      <c r="D32" s="325"/>
      <c r="E32" s="325"/>
      <c r="F32" s="325"/>
      <c r="G32" s="10"/>
    </row>
    <row r="33" spans="1:7" ht="12.75">
      <c r="A33" s="325" t="s">
        <v>395</v>
      </c>
      <c r="B33" s="325"/>
      <c r="C33" s="325"/>
      <c r="D33" s="325"/>
      <c r="E33" s="325"/>
      <c r="F33" s="325"/>
      <c r="G33" s="10"/>
    </row>
    <row r="34" spans="1:7" ht="32.25" customHeight="1">
      <c r="A34" s="326" t="s">
        <v>495</v>
      </c>
      <c r="B34" s="327"/>
      <c r="C34" s="327"/>
      <c r="D34" s="327"/>
      <c r="E34" s="327"/>
      <c r="F34" s="327"/>
      <c r="G34" s="10"/>
    </row>
    <row r="35" spans="1:7" ht="18" customHeight="1">
      <c r="A35" s="328" t="s">
        <v>524</v>
      </c>
      <c r="B35" s="328"/>
      <c r="C35" s="328"/>
      <c r="D35" s="328"/>
      <c r="E35" s="328"/>
      <c r="F35" s="328"/>
      <c r="G35" s="10"/>
    </row>
    <row r="36" spans="1:7" ht="12.75">
      <c r="A36" s="52" t="str">
        <f>'справка №1-БАЛАНС'!A75</f>
        <v>Дата на съставяне:..26.02.2014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31">
      <selection activeCell="A69" sqref="A69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4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4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4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25" t="str">
        <f>'справка №1-БАЛАНС'!A4</f>
        <v>Отчетен период:01.01.2013-31.12.2013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4" customFormat="1" ht="12">
      <c r="A6" s="333" t="s">
        <v>399</v>
      </c>
      <c r="B6" s="333"/>
      <c r="C6" s="333"/>
      <c r="D6" s="333"/>
      <c r="E6" s="333"/>
      <c r="F6" s="333"/>
      <c r="G6" s="333" t="s">
        <v>400</v>
      </c>
      <c r="H6" s="334"/>
      <c r="I6" s="334"/>
    </row>
    <row r="7" spans="1:9" s="184" customFormat="1" ht="48">
      <c r="A7" s="183" t="s">
        <v>401</v>
      </c>
      <c r="B7" s="183" t="s">
        <v>197</v>
      </c>
      <c r="C7" s="183" t="s">
        <v>402</v>
      </c>
      <c r="D7" s="183" t="s">
        <v>403</v>
      </c>
      <c r="E7" s="183" t="s">
        <v>403</v>
      </c>
      <c r="F7" s="183" t="s">
        <v>404</v>
      </c>
      <c r="G7" s="183" t="s">
        <v>405</v>
      </c>
      <c r="H7" s="183" t="s">
        <v>406</v>
      </c>
      <c r="I7" s="183" t="s">
        <v>407</v>
      </c>
    </row>
    <row r="8" spans="1:9" s="185" customFormat="1" ht="12">
      <c r="A8" s="183" t="s">
        <v>15</v>
      </c>
      <c r="B8" s="183" t="s">
        <v>16</v>
      </c>
      <c r="C8" s="183">
        <v>1</v>
      </c>
      <c r="D8" s="183">
        <v>2</v>
      </c>
      <c r="E8" s="183">
        <v>3</v>
      </c>
      <c r="F8" s="183">
        <v>4</v>
      </c>
      <c r="G8" s="183" t="s">
        <v>408</v>
      </c>
      <c r="H8" s="183">
        <v>1</v>
      </c>
      <c r="I8" s="183">
        <v>2</v>
      </c>
    </row>
    <row r="9" spans="1:9" s="185" customFormat="1" ht="12">
      <c r="A9" s="186" t="s">
        <v>490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409</v>
      </c>
      <c r="B10" s="183"/>
      <c r="C10" s="183"/>
      <c r="D10" s="183"/>
      <c r="E10" s="183"/>
      <c r="F10" s="188"/>
      <c r="G10" s="189" t="s">
        <v>410</v>
      </c>
      <c r="H10" s="190"/>
      <c r="I10" s="191"/>
    </row>
    <row r="11" spans="1:9" s="182" customFormat="1" ht="12.75">
      <c r="A11" s="192" t="s">
        <v>22</v>
      </c>
      <c r="B11" s="123" t="s">
        <v>411</v>
      </c>
      <c r="C11" s="193"/>
      <c r="D11" s="193"/>
      <c r="E11" s="193"/>
      <c r="F11" s="194"/>
      <c r="G11" s="195" t="s">
        <v>412</v>
      </c>
      <c r="H11" s="196">
        <f>'Справка N 5'!F9+'Справка N 5'!F10+'Справка N 5'!F11</f>
        <v>22793</v>
      </c>
      <c r="I11" s="197"/>
    </row>
    <row r="12" spans="1:9" s="182" customFormat="1" ht="12.75">
      <c r="A12" s="192" t="s">
        <v>26</v>
      </c>
      <c r="B12" s="123" t="s">
        <v>413</v>
      </c>
      <c r="C12" s="193"/>
      <c r="D12" s="193"/>
      <c r="E12" s="193"/>
      <c r="F12" s="194"/>
      <c r="G12" s="329" t="s">
        <v>414</v>
      </c>
      <c r="H12" s="196"/>
      <c r="I12" s="197"/>
    </row>
    <row r="13" spans="1:9" s="182" customFormat="1" ht="12.75">
      <c r="A13" s="198" t="s">
        <v>415</v>
      </c>
      <c r="B13" s="123" t="s">
        <v>416</v>
      </c>
      <c r="C13" s="193"/>
      <c r="D13" s="193"/>
      <c r="E13" s="193"/>
      <c r="F13" s="194"/>
      <c r="G13" s="335"/>
      <c r="H13" s="196"/>
      <c r="I13" s="197"/>
    </row>
    <row r="14" spans="1:9" s="182" customFormat="1" ht="12.75">
      <c r="A14" s="198" t="s">
        <v>38</v>
      </c>
      <c r="B14" s="123" t="s">
        <v>417</v>
      </c>
      <c r="C14" s="193"/>
      <c r="D14" s="193"/>
      <c r="E14" s="193"/>
      <c r="F14" s="193"/>
      <c r="G14" s="329" t="s">
        <v>418</v>
      </c>
      <c r="H14" s="197"/>
      <c r="I14" s="197"/>
    </row>
    <row r="15" spans="1:9" s="182" customFormat="1" ht="12.75">
      <c r="A15" s="198" t="s">
        <v>42</v>
      </c>
      <c r="B15" s="199" t="s">
        <v>419</v>
      </c>
      <c r="C15" s="193"/>
      <c r="D15" s="193"/>
      <c r="E15" s="193"/>
      <c r="F15" s="200"/>
      <c r="G15" s="335"/>
      <c r="H15" s="197"/>
      <c r="I15" s="197"/>
    </row>
    <row r="16" spans="1:9" s="182" customFormat="1" ht="12.75">
      <c r="A16" s="198" t="s">
        <v>420</v>
      </c>
      <c r="B16" s="123" t="s">
        <v>421</v>
      </c>
      <c r="C16" s="193"/>
      <c r="D16" s="193"/>
      <c r="E16" s="193"/>
      <c r="F16" s="193"/>
      <c r="G16" s="329" t="s">
        <v>422</v>
      </c>
      <c r="H16" s="197"/>
      <c r="I16" s="197"/>
    </row>
    <row r="17" spans="1:9" s="182" customFormat="1" ht="12.75">
      <c r="A17" s="198" t="s">
        <v>423</v>
      </c>
      <c r="B17" s="123" t="s">
        <v>424</v>
      </c>
      <c r="C17" s="201"/>
      <c r="D17" s="201"/>
      <c r="E17" s="201"/>
      <c r="F17" s="201"/>
      <c r="G17" s="330"/>
      <c r="H17" s="197">
        <v>187</v>
      </c>
      <c r="I17" s="197"/>
    </row>
    <row r="18" spans="1:9" s="182" customFormat="1" ht="24">
      <c r="A18" s="198" t="s">
        <v>51</v>
      </c>
      <c r="B18" s="123" t="s">
        <v>425</v>
      </c>
      <c r="C18" s="193"/>
      <c r="D18" s="193"/>
      <c r="E18" s="193"/>
      <c r="F18" s="193"/>
      <c r="G18" s="202" t="s">
        <v>426</v>
      </c>
      <c r="H18" s="197"/>
      <c r="I18" s="197"/>
    </row>
    <row r="19" spans="1:9" s="182" customFormat="1" ht="12.75">
      <c r="A19" s="142" t="s">
        <v>40</v>
      </c>
      <c r="B19" s="128" t="s">
        <v>427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9" t="s">
        <v>428</v>
      </c>
      <c r="H19" s="197"/>
      <c r="I19" s="197"/>
    </row>
    <row r="20" spans="1:9" s="182" customFormat="1" ht="12.75">
      <c r="A20" s="186" t="s">
        <v>57</v>
      </c>
      <c r="B20" s="128"/>
      <c r="C20" s="203"/>
      <c r="D20" s="203"/>
      <c r="E20" s="203"/>
      <c r="F20" s="203"/>
      <c r="G20" s="330"/>
      <c r="H20" s="197">
        <v>103</v>
      </c>
      <c r="I20" s="197"/>
    </row>
    <row r="21" spans="1:9" s="182" customFormat="1" ht="12.75">
      <c r="A21" s="198" t="s">
        <v>60</v>
      </c>
      <c r="B21" s="123" t="s">
        <v>429</v>
      </c>
      <c r="C21" s="193"/>
      <c r="D21" s="193"/>
      <c r="E21" s="193"/>
      <c r="F21" s="193"/>
      <c r="G21" s="329" t="s">
        <v>430</v>
      </c>
      <c r="H21" s="197"/>
      <c r="I21" s="197"/>
    </row>
    <row r="22" spans="1:9" s="182" customFormat="1" ht="12.75">
      <c r="A22" s="204" t="s">
        <v>64</v>
      </c>
      <c r="B22" s="123" t="s">
        <v>431</v>
      </c>
      <c r="C22" s="193"/>
      <c r="D22" s="193"/>
      <c r="E22" s="193"/>
      <c r="F22" s="193"/>
      <c r="G22" s="330"/>
      <c r="H22" s="197">
        <v>56</v>
      </c>
      <c r="I22" s="197"/>
    </row>
    <row r="23" spans="1:9" s="182" customFormat="1" ht="12.75">
      <c r="A23" s="198" t="s">
        <v>66</v>
      </c>
      <c r="B23" s="123" t="s">
        <v>432</v>
      </c>
      <c r="C23" s="193"/>
      <c r="D23" s="193"/>
      <c r="E23" s="193"/>
      <c r="F23" s="193"/>
      <c r="G23" s="329" t="s">
        <v>433</v>
      </c>
      <c r="H23" s="197"/>
      <c r="I23" s="197"/>
    </row>
    <row r="24" spans="1:9" s="182" customFormat="1" ht="12.75">
      <c r="A24" s="198" t="s">
        <v>70</v>
      </c>
      <c r="B24" s="123" t="s">
        <v>434</v>
      </c>
      <c r="C24" s="193"/>
      <c r="D24" s="193"/>
      <c r="E24" s="193"/>
      <c r="F24" s="193"/>
      <c r="G24" s="330"/>
      <c r="H24" s="197">
        <v>9866</v>
      </c>
      <c r="I24" s="197"/>
    </row>
    <row r="25" spans="1:9" s="182" customFormat="1" ht="12.75">
      <c r="A25" s="142" t="s">
        <v>73</v>
      </c>
      <c r="B25" s="205" t="s">
        <v>435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9" t="s">
        <v>436</v>
      </c>
      <c r="H25" s="197"/>
      <c r="I25" s="197"/>
    </row>
    <row r="26" spans="1:9" ht="12.75">
      <c r="A26" s="186" t="s">
        <v>76</v>
      </c>
      <c r="B26" s="123" t="s">
        <v>437</v>
      </c>
      <c r="C26" s="203"/>
      <c r="D26" s="203"/>
      <c r="E26" s="203"/>
      <c r="F26" s="203"/>
      <c r="G26" s="330"/>
      <c r="H26" s="197">
        <v>56</v>
      </c>
      <c r="I26" s="197"/>
    </row>
    <row r="27" spans="1:9" ht="12.75">
      <c r="A27" s="206" t="s">
        <v>79</v>
      </c>
      <c r="B27" s="123" t="s">
        <v>438</v>
      </c>
      <c r="C27" s="193"/>
      <c r="D27" s="193"/>
      <c r="E27" s="193"/>
      <c r="F27" s="193"/>
      <c r="G27" s="329" t="s">
        <v>439</v>
      </c>
      <c r="H27" s="197"/>
      <c r="I27" s="197"/>
    </row>
    <row r="28" spans="1:9" s="182" customFormat="1" ht="12.75">
      <c r="A28" s="198" t="s">
        <v>83</v>
      </c>
      <c r="B28" s="199" t="s">
        <v>440</v>
      </c>
      <c r="C28" s="193"/>
      <c r="D28" s="193"/>
      <c r="E28" s="193"/>
      <c r="F28" s="193"/>
      <c r="G28" s="330"/>
      <c r="H28" s="197"/>
      <c r="I28" s="197"/>
    </row>
    <row r="29" spans="1:9" s="182" customFormat="1" ht="12.75">
      <c r="A29" s="198" t="s">
        <v>87</v>
      </c>
      <c r="B29" s="123" t="s">
        <v>441</v>
      </c>
      <c r="C29" s="193"/>
      <c r="D29" s="193"/>
      <c r="E29" s="193"/>
      <c r="F29" s="193"/>
      <c r="G29" s="329" t="s">
        <v>442</v>
      </c>
      <c r="H29" s="197"/>
      <c r="I29" s="197"/>
    </row>
    <row r="30" spans="1:9" s="182" customFormat="1" ht="12.75">
      <c r="A30" s="198" t="s">
        <v>91</v>
      </c>
      <c r="B30" s="123" t="s">
        <v>443</v>
      </c>
      <c r="C30" s="193"/>
      <c r="D30" s="193"/>
      <c r="E30" s="193"/>
      <c r="F30" s="193"/>
      <c r="G30" s="330"/>
      <c r="H30" s="197"/>
      <c r="I30" s="197"/>
    </row>
    <row r="31" spans="1:9" s="182" customFormat="1" ht="12.75">
      <c r="A31" s="198" t="s">
        <v>95</v>
      </c>
      <c r="B31" s="123" t="s">
        <v>444</v>
      </c>
      <c r="C31" s="193"/>
      <c r="D31" s="193"/>
      <c r="E31" s="193"/>
      <c r="F31" s="193"/>
      <c r="G31" s="207"/>
      <c r="H31" s="197"/>
      <c r="I31" s="197"/>
    </row>
    <row r="32" spans="1:9" s="182" customFormat="1" ht="12.75">
      <c r="A32" s="142" t="s">
        <v>99</v>
      </c>
      <c r="B32" s="128" t="s">
        <v>445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2" customFormat="1" ht="24">
      <c r="A33" s="130" t="s">
        <v>446</v>
      </c>
      <c r="B33" s="128" t="s">
        <v>447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2" customFormat="1" ht="12.75">
      <c r="A34" s="186" t="s">
        <v>448</v>
      </c>
      <c r="B34" s="128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110</v>
      </c>
      <c r="B35" s="128"/>
      <c r="C35" s="203"/>
      <c r="D35" s="203"/>
      <c r="E35" s="203"/>
      <c r="F35" s="203"/>
      <c r="G35" s="207"/>
      <c r="H35" s="208"/>
      <c r="I35" s="208"/>
    </row>
    <row r="36" spans="1:9" s="182" customFormat="1" ht="12.75">
      <c r="A36" s="198" t="s">
        <v>113</v>
      </c>
      <c r="B36" s="123" t="s">
        <v>449</v>
      </c>
      <c r="C36" s="193"/>
      <c r="D36" s="193"/>
      <c r="E36" s="193"/>
      <c r="F36" s="193"/>
      <c r="G36" s="207"/>
      <c r="H36" s="197"/>
      <c r="I36" s="197"/>
    </row>
    <row r="37" spans="1:9" s="182" customFormat="1" ht="12.75">
      <c r="A37" s="198" t="s">
        <v>117</v>
      </c>
      <c r="B37" s="123" t="s">
        <v>450</v>
      </c>
      <c r="C37" s="193"/>
      <c r="D37" s="193"/>
      <c r="E37" s="193"/>
      <c r="F37" s="193"/>
      <c r="G37" s="207"/>
      <c r="H37" s="197"/>
      <c r="I37" s="197"/>
    </row>
    <row r="38" spans="1:9" s="182" customFormat="1" ht="12.75">
      <c r="A38" s="198" t="s">
        <v>120</v>
      </c>
      <c r="B38" s="123" t="s">
        <v>451</v>
      </c>
      <c r="C38" s="193"/>
      <c r="D38" s="193"/>
      <c r="E38" s="193"/>
      <c r="F38" s="193"/>
      <c r="G38" s="207"/>
      <c r="H38" s="197"/>
      <c r="I38" s="197"/>
    </row>
    <row r="39" spans="1:9" s="182" customFormat="1" ht="12.75">
      <c r="A39" s="198" t="s">
        <v>122</v>
      </c>
      <c r="B39" s="123" t="s">
        <v>452</v>
      </c>
      <c r="C39" s="193"/>
      <c r="D39" s="193"/>
      <c r="E39" s="193"/>
      <c r="F39" s="193"/>
      <c r="G39" s="207"/>
      <c r="H39" s="197"/>
      <c r="I39" s="197"/>
    </row>
    <row r="40" spans="1:9" s="182" customFormat="1" ht="12.75">
      <c r="A40" s="198" t="s">
        <v>95</v>
      </c>
      <c r="B40" s="123" t="s">
        <v>453</v>
      </c>
      <c r="C40" s="193"/>
      <c r="D40" s="193"/>
      <c r="E40" s="193"/>
      <c r="F40" s="193"/>
      <c r="G40" s="207"/>
      <c r="H40" s="197"/>
      <c r="I40" s="197"/>
    </row>
    <row r="41" spans="1:9" s="182" customFormat="1" ht="12.75">
      <c r="A41" s="142" t="s">
        <v>40</v>
      </c>
      <c r="B41" s="128" t="s">
        <v>454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2" customFormat="1" ht="12.75">
      <c r="A42" s="186" t="s">
        <v>133</v>
      </c>
      <c r="B42" s="123"/>
      <c r="C42" s="203"/>
      <c r="D42" s="203"/>
      <c r="E42" s="203"/>
      <c r="F42" s="203"/>
      <c r="G42" s="207"/>
      <c r="H42" s="197"/>
      <c r="I42" s="197"/>
    </row>
    <row r="43" spans="1:9" s="182" customFormat="1" ht="12.75">
      <c r="A43" s="198" t="s">
        <v>136</v>
      </c>
      <c r="B43" s="123" t="s">
        <v>455</v>
      </c>
      <c r="C43" s="254"/>
      <c r="D43" s="193"/>
      <c r="E43" s="193"/>
      <c r="F43" s="193"/>
      <c r="G43" s="207"/>
      <c r="H43" s="197"/>
      <c r="I43" s="197"/>
    </row>
    <row r="44" spans="1:9" s="182" customFormat="1" ht="12.75">
      <c r="A44" s="198" t="s">
        <v>139</v>
      </c>
      <c r="B44" s="123" t="s">
        <v>456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143</v>
      </c>
      <c r="B45" s="123" t="s">
        <v>457</v>
      </c>
      <c r="C45" s="193"/>
      <c r="D45" s="193"/>
      <c r="E45" s="193"/>
      <c r="F45" s="193"/>
      <c r="G45" s="211"/>
      <c r="H45" s="212"/>
      <c r="I45" s="212"/>
    </row>
    <row r="46" spans="1:9" s="182" customFormat="1" ht="12.75">
      <c r="A46" s="198" t="s">
        <v>147</v>
      </c>
      <c r="B46" s="199" t="s">
        <v>458</v>
      </c>
      <c r="C46" s="193"/>
      <c r="D46" s="193"/>
      <c r="E46" s="193"/>
      <c r="F46" s="193"/>
      <c r="G46" s="207"/>
      <c r="H46" s="197"/>
      <c r="I46" s="197"/>
    </row>
    <row r="47" spans="1:9" s="182" customFormat="1" ht="12.75">
      <c r="A47" s="198" t="s">
        <v>151</v>
      </c>
      <c r="B47" s="123" t="s">
        <v>459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154</v>
      </c>
      <c r="B48" s="123" t="s">
        <v>460</v>
      </c>
      <c r="C48" s="193"/>
      <c r="D48" s="193"/>
      <c r="E48" s="193"/>
      <c r="F48" s="193"/>
      <c r="G48" s="207"/>
      <c r="H48" s="197"/>
      <c r="I48" s="197"/>
    </row>
    <row r="49" spans="1:9" ht="12.75">
      <c r="A49" s="142" t="s">
        <v>73</v>
      </c>
      <c r="B49" s="128" t="s">
        <v>454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491</v>
      </c>
      <c r="B50" s="128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461</v>
      </c>
      <c r="B51" s="214" t="s">
        <v>462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50" t="s">
        <v>162</v>
      </c>
      <c r="B52" s="214" t="s">
        <v>463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164</v>
      </c>
      <c r="B53" s="214" t="s">
        <v>464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166</v>
      </c>
      <c r="B54" s="214" t="s">
        <v>465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168</v>
      </c>
      <c r="B55" s="214" t="s">
        <v>466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170</v>
      </c>
      <c r="B56" s="214" t="s">
        <v>467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468</v>
      </c>
      <c r="B57" s="214" t="s">
        <v>469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174</v>
      </c>
      <c r="B58" s="214" t="s">
        <v>470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176</v>
      </c>
      <c r="B59" s="214" t="s">
        <v>471</v>
      </c>
      <c r="C59" s="193"/>
      <c r="D59" s="193"/>
      <c r="E59" s="193"/>
      <c r="F59" s="193"/>
      <c r="G59" s="207"/>
      <c r="H59" s="197"/>
      <c r="I59" s="197"/>
    </row>
    <row r="60" spans="1:9" ht="12.75">
      <c r="A60" s="141" t="s">
        <v>95</v>
      </c>
      <c r="B60" s="214" t="s">
        <v>472</v>
      </c>
      <c r="C60" s="193"/>
      <c r="D60" s="193"/>
      <c r="E60" s="193"/>
      <c r="F60" s="193"/>
      <c r="G60" s="207"/>
      <c r="H60" s="197"/>
      <c r="I60" s="197"/>
    </row>
    <row r="61" spans="1:9" ht="12.75">
      <c r="A61" s="142" t="s">
        <v>99</v>
      </c>
      <c r="B61" s="215" t="s">
        <v>473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474</v>
      </c>
      <c r="B62" s="216" t="s">
        <v>475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476</v>
      </c>
      <c r="B63" s="216" t="s">
        <v>477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33061</v>
      </c>
      <c r="I63" s="255">
        <f>SUM(I10:I62)</f>
        <v>0</v>
      </c>
    </row>
    <row r="64" spans="1:9" ht="12.75">
      <c r="A64" s="218" t="s">
        <v>393</v>
      </c>
      <c r="I64" s="185"/>
    </row>
    <row r="65" spans="1:9" ht="24.75" customHeight="1">
      <c r="A65" s="331" t="s">
        <v>492</v>
      </c>
      <c r="B65" s="327"/>
      <c r="C65" s="327"/>
      <c r="D65" s="327"/>
      <c r="E65" s="327"/>
      <c r="F65" s="327"/>
      <c r="G65" s="327"/>
      <c r="H65" s="327"/>
      <c r="I65" s="327"/>
    </row>
    <row r="66" spans="1:9" ht="12.75">
      <c r="A66" s="331" t="s">
        <v>496</v>
      </c>
      <c r="B66" s="331"/>
      <c r="C66" s="331"/>
      <c r="D66" s="331"/>
      <c r="E66" s="331"/>
      <c r="F66" s="331"/>
      <c r="G66" s="332"/>
      <c r="H66" s="332"/>
      <c r="I66" s="332"/>
    </row>
    <row r="67" spans="1:9" ht="12.75" customHeight="1">
      <c r="A67" s="331" t="s">
        <v>497</v>
      </c>
      <c r="B67" s="327"/>
      <c r="C67" s="327"/>
      <c r="D67" s="327"/>
      <c r="E67" s="327"/>
      <c r="F67" s="327"/>
      <c r="G67" s="327"/>
      <c r="H67" s="327"/>
      <c r="I67" s="327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tr">
        <f>'справка №1-БАЛАНС'!A75</f>
        <v>Дата на съставяне:..26.02.2014 г.</v>
      </c>
      <c r="B69" s="222"/>
      <c r="C69" s="223" t="s">
        <v>192</v>
      </c>
      <c r="D69" s="222"/>
      <c r="E69" s="222"/>
      <c r="F69" s="222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2014-02-25T11:07:07Z</cp:lastPrinted>
  <dcterms:created xsi:type="dcterms:W3CDTF">2000-06-29T12:02:40Z</dcterms:created>
  <dcterms:modified xsi:type="dcterms:W3CDTF">2014-02-25T11:08:45Z</dcterms:modified>
  <cp:category/>
  <cp:version/>
  <cp:contentType/>
  <cp:contentStatus/>
</cp:coreProperties>
</file>