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0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<sst xmlns="http://schemas.openxmlformats.org/spreadsheetml/2006/main" count="1053" uniqueCount="875">
  <si>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</si>
  <si>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</si>
  <si>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</si>
  <si>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</si>
  <si>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</si>
  <si>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</si>
  <si>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</si>
  <si>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</si>
  <si>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</si>
  <si>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</si>
  <si>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</si>
  <si>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</si>
  <si>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</si>
  <si>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</si>
  <si>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</si>
  <si>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</si>
  <si>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</si>
  <si>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</si>
  <si>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</si>
  <si>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</si>
  <si>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</si>
  <si>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</si>
  <si>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</si>
  <si>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</si>
  <si>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</si>
  <si>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</si>
  <si>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</si>
  <si>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</si>
  <si>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</si>
  <si>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</si>
  <si>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</si>
  <si>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</si>
  <si>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</si>
  <si>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</si>
  <si>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</si>
  <si>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</si>
  <si>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</si>
  <si>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</si>
  <si>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</si>
  <si>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</si>
  <si>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</si>
  <si>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</si>
  <si>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</si>
  <si>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</si>
  <si>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</si>
  <si>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</si>
  <si>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</si>
  <si>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</si>
  <si>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</si>
  <si>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</si>
  <si>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</si>
  <si>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</si>
  <si>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</si>
  <si>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</si>
  <si>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</si>
  <si>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</si>
  <si>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</si>
  <si>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</si>
  <si>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</si>
  <si>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</si>
  <si>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</si>
  <si>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</si>
  <si>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</si>
  <si>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</si>
  <si>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</si>
  <si>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</si>
  <si>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</si>
  <si>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</si>
  <si>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</si>
  <si>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</si>
  <si>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</si>
  <si>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</si>
  <si>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</si>
  <si>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</si>
  <si>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</si>
  <si>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</si>
  <si>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</si>
  <si>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</si>
  <si>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</si>
  <si>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</si>
  <si>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</si>
  <si>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</si>
  <si>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</si>
  <si>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</si>
  <si>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</si>
  <si>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</si>
  <si>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</si>
  <si>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</si>
  <si>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</si>
  <si>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</si>
  <si>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</si>
  <si>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</si>
  <si>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</si>
  <si>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</si>
  <si>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</si>
  <si>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</si>
  <si>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</si>
  <si>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</si>
  <si>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</si>
  <si>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</si>
  <si>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</si>
  <si>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</si>
  <si>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</si>
  <si>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</si>
  <si>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</si>
  <si>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</si>
  <si>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</si>
  <si>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</si>
  <si>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</si>
  <si>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</si>
  <si>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</si>
  <si>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</si>
  <si>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</si>
  <si>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</si>
  <si>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</si>
  <si>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</si>
  <si>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</si>
  <si>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</si>
  <si>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</si>
  <si>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</si>
  <si>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</si>
  <si>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</si>
  <si>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</si>
  <si>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</si>
  <si>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</si>
  <si>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</si>
  <si>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</si>
  <si>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</si>
  <si>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</si>
  <si>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</si>
  <si>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</si>
  <si>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</si>
  <si>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</si>
  <si>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</si>
  <si>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</si>
  <si>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</si>
  <si>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</si>
  <si>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</si>
  <si>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</si>
  <si>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</si>
  <si>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</si>
  <si>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</si>
  <si>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</si>
  <si>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</si>
  <si>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</si>
  <si>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</si>
  <si>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</si>
  <si>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</si>
  <si>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</si>
  <si>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</si>
  <si>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</si>
  <si>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</si>
  <si>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</si>
  <si>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</si>
  <si>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</si>
  <si>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</si>
  <si>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</si>
  <si>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</si>
  <si>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</si>
  <si>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</si>
  <si>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</si>
  <si>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</si>
  <si>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</si>
  <si>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</si>
  <si>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</si>
  <si>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</si>
  <si>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</si>
  <si>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</si>
  <si>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</si>
  <si>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</si>
  <si>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</si>
  <si>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</si>
  <si>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</si>
  <si>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</si>
  <si>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</si>
  <si>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</si>
  <si>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</si>
  <si>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</si>
  <si>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</si>
  <si>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</si>
  <si>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</si>
  <si>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</si>
  <si>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</si>
  <si>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</si>
  <si>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</si>
  <si>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</si>
  <si>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</si>
  <si>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</si>
  <si>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</si>
  <si>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</si>
  <si>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</si>
  <si>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</si>
  <si>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</si>
  <si>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</si>
  <si>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</si>
  <si>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</si>
  <si>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</si>
  <si>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</si>
  <si>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</si>
  <si>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</si>
  <si>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</si>
  <si>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</si>
  <si>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</si>
  <si>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</si>
  <si>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</si>
  <si>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</si>
  <si>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</si>
  <si>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</si>
  <si>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</si>
  <si>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</si>
  <si>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</si>
  <si>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</si>
  <si>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</si>
  <si>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</si>
  <si>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</si>
  <si>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</si>
  <si>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</si>
  <si>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</si>
  <si>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</si>
  <si>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</si>
  <si>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</si>
  <si>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</si>
  <si>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</si>
  <si>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</si>
  <si>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</si>
  <si>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</si>
  <si>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</si>
  <si>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</si>
  <si>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</si>
  <si>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</si>
  <si>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</si>
  <si>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</si>
  <si>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</si>
  <si>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</si>
  <si>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</si>
  <si>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</si>
  <si>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</si>
  <si>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</si>
  <si>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</si>
  <si>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</si>
  <si>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</si>
  <si>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</si>
  <si>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</si>
  <si>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</si>
  <si>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</si>
  <si>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</si>
  <si>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</si>
  <si>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</si>
  <si>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</si>
  <si>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</si>
  <si>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</si>
  <si>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</si>
  <si>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</si>
  <si>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</si>
  <si>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</si>
  <si>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</si>
  <si>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</si>
  <si>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</si>
  <si>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</si>
  <si>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</si>
  <si>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</si>
  <si>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</si>
  <si>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</si>
  <si>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</si>
  <si>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</si>
  <si>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</si>
  <si>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</si>
  <si>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</si>
  <si>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</si>
  <si>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</si>
  <si>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</si>
  <si>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</si>
  <si>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</si>
  <si>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</si>
  <si>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</si>
  <si>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</si>
  <si>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</si>
  <si>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</si>
  <si>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</si>
  <si>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</si>
  <si>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</si>
  <si>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</si>
  <si>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</si>
  <si>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</si>
  <si>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</si>
  <si>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</si>
  <si>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</si>
  <si>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</si>
  <si>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</si>
  <si>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</si>
  <si>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</si>
  <si>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</si>
  <si>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</si>
  <si>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</si>
  <si>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</si>
  <si>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</si>
  <si>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</si>
  <si>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</si>
  <si>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</si>
  <si>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</si>
  <si>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</si>
  <si>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</si>
  <si>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</si>
  <si>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</si>
  <si>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</si>
  <si>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</si>
  <si>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</si>
  <si>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</si>
  <si>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</si>
  <si>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</si>
  <si>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</si>
  <si>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</si>
  <si>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</si>
  <si>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</si>
  <si>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</si>
  <si>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</si>
  <si>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</si>
  <si>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</si>
  <si>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</si>
  <si>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</si>
  <si>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</si>
  <si>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</si>
  <si>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</si>
  <si>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</si>
  <si>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</si>
  <si>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</si>
  <si>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</si>
  <si>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</si>
  <si>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</si>
  <si>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</si>
  <si>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</si>
  <si>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</si>
  <si>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</si>
  <si>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</si>
  <si>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</si>
  <si>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</si>
  <si>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</si>
  <si>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</si>
  <si>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</si>
  <si>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</si>
  <si>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</si>
  <si>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</si>
  <si>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</si>
  <si>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</si>
  <si>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</si>
  <si>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</si>
  <si>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</si>
  <si>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</si>
  <si>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</si>
  <si>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</si>
  <si>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</si>
  <si>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</si>
  <si>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</si>
  <si>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</si>
  <si>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</si>
  <si>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</si>
  <si>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</si>
  <si>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</si>
  <si>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</si>
  <si>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</si>
  <si>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</si>
  <si>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</si>
  <si>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</si>
  <si>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</si>
  <si>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</si>
  <si>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</si>
  <si>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</si>
  <si>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</si>
  <si>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</si>
  <si>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</si>
  <si>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</si>
  <si>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</si>
  <si>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</si>
  <si>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</si>
  <si>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</si>
  <si>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</si>
  <si>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</si>
  <si>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</si>
  <si>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</si>
  <si>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</si>
  <si>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</si>
  <si>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</si>
  <si>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</si>
  <si>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</si>
  <si>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</si>
  <si>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</si>
  <si>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</si>
  <si>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</si>
  <si>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</si>
  <si>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</si>
  <si>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</si>
  <si>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</si>
  <si>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</si>
  <si>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</si>
  <si>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</si>
  <si>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</si>
  <si>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</si>
  <si>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</si>
  <si>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</si>
  <si>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</si>
  <si>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</si>
  <si>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</si>
  <si>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</si>
  <si>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</si>
  <si>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</si>
  <si>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</si>
  <si>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</si>
  <si>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</si>
  <si>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</si>
  <si>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</si>
  <si>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</si>
  <si>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</si>
  <si>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</si>
  <si>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</si>
  <si>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</si>
  <si>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</si>
  <si>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</si>
  <si>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</si>
  <si>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</si>
  <si>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</si>
  <si>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</si>
  <si>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</si>
  <si>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</si>
  <si>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</si>
  <si>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</si>
  <si>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</si>
  <si>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</si>
  <si>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</si>
  <si>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</si>
  <si>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</si>
  <si>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</si>
  <si>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</si>
  <si>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</si>
  <si>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</si>
  <si>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</si>
  <si>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</si>
  <si>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</si>
  <si>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</si>
  <si>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</si>
  <si>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</si>
  <si>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</si>
  <si>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</si>
  <si>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</si>
  <si>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</si>
  <si>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</si>
  <si>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</si>
  <si>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</si>
  <si>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</si>
  <si>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</si>
  <si>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</si>
  <si>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</si>
  <si>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</si>
  <si>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</si>
  <si>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</si>
  <si>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</si>
  <si>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</si>
  <si>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</si>
  <si>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</si>
  <si>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</si>
  <si>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</si>
  <si>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</si>
  <si>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</si>
  <si>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</si>
  <si>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</si>
  <si>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</si>
  <si>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</si>
  <si>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</si>
  <si>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</si>
  <si>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</si>
  <si>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</si>
  <si>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</si>
  <si>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</si>
  <si>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</si>
  <si>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</si>
  <si>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</si>
  <si>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</si>
  <si>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</si>
  <si>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</si>
  <si>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</si>
  <si>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</si>
  <si>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</si>
  <si>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</si>
  <si>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</si>
  <si>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</si>
  <si>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</si>
  <si>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</si>
  <si>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</si>
  <si>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</si>
  <si>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</si>
  <si>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</si>
  <si>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</si>
  <si>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</si>
  <si>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</si>
  <si>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</si>
  <si>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</si>
  <si>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</si>
  <si>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</si>
  <si>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</si>
  <si>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</si>
  <si>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</si>
  <si>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</si>
  <si>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</si>
  <si>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</si>
  <si>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</si>
  <si>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</si>
  <si>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</si>
  <si>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</si>
  <si>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</si>
  <si>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</si>
  <si>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</si>
  <si>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</si>
  <si>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</si>
  <si>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</si>
  <si>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</si>
  <si>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</si>
  <si>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</si>
  <si>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</si>
  <si>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</si>
  <si>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</si>
  <si>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</si>
  <si>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</si>
  <si>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</si>
  <si>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</si>
  <si>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</si>
  <si>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</si>
  <si>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</si>
  <si>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</si>
  <si>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</si>
  <si>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</si>
  <si>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</si>
  <si>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</si>
  <si>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</si>
  <si>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</si>
  <si>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</si>
  <si>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</si>
  <si>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</si>
  <si>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</si>
  <si>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</si>
  <si>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</si>
  <si>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</si>
  <si>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</si>
  <si>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</si>
  <si>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</si>
  <si>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</si>
  <si>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</si>
  <si>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</si>
  <si>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</si>
  <si>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</si>
  <si>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</si>
  <si>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</si>
  <si>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</si>
  <si>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</si>
  <si>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</si>
  <si>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</si>
  <si>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</si>
  <si>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</si>
  <si>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</si>
  <si>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</si>
  <si>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</si>
  <si>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</si>
  <si>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</si>
  <si>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</si>
  <si>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</si>
  <si>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</si>
  <si>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</si>
  <si>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</si>
  <si>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</si>
  <si>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</si>
  <si>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</si>
  <si>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</si>
  <si>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</si>
  <si>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</si>
  <si>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</si>
  <si>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</si>
  <si>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</si>
  <si>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</si>
  <si>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</si>
  <si>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</si>
  <si>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</si>
  <si>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</si>
  <si>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</si>
  <si>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</si>
  <si>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</si>
  <si>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</si>
  <si>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</si>
  <si>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</si>
  <si>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</si>
  <si>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</si>
  <si>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</si>
  <si>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</si>
  <si>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</si>
  <si>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</si>
  <si>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</si>
  <si>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</si>
  <si>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</si>
  <si>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</si>
  <si>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</si>
  <si>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</si>
  <si>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</si>
  <si>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</si>
  <si>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</si>
  <si>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</si>
  <si>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</si>
  <si>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</si>
  <si>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</si>
  <si>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</si>
  <si>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</si>
  <si>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</si>
  <si>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</si>
  <si>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</si>
  <si>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</si>
  <si>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</si>
  <si>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</si>
  <si>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</si>
  <si>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</si>
  <si>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</si>
  <si>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</si>
  <si>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</si>
  <si>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</si>
  <si>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</si>
  <si>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</si>
  <si>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</si>
  <si>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</si>
  <si>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</si>
  <si>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</si>
  <si>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</si>
  <si>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</si>
  <si>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</si>
  <si>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</si>
  <si>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</si>
  <si>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</si>
  <si>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</si>
  <si>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</si>
  <si>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</si>
  <si>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</si>
  <si>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</si>
  <si>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</si>
  <si>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</si>
  <si>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</si>
  <si>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</si>
  <si>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</si>
  <si>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</si>
  <si>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</si>
  <si>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</si>
  <si>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</si>
  <si>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</si>
  <si>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</si>
  <si>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</si>
  <si>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</si>
  <si>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</si>
  <si>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</si>
  <si>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</si>
  <si>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</si>
  <si>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</si>
  <si>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</si>
  <si>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</si>
  <si>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</si>
  <si>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</si>
  <si>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</si>
  <si>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</si>
  <si>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</si>
  <si>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</si>
  <si>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</si>
  <si>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</si>
  <si>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</si>
  <si>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</si>
  <si>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</si>
  <si>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</si>
  <si>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</si>
  <si>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</si>
  <si>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</si>
  <si>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</si>
  <si>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</si>
  <si>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</si>
  <si>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</si>
  <si>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</si>
  <si>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</si>
  <si>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</si>
  <si>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</si>
  <si>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</si>
  <si>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</si>
  <si>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</si>
  <si>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</si>
  <si>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</si>
  <si>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</si>
  <si>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</si>
  <si>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</si>
  <si>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</si>
  <si>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</si>
  <si>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</si>
  <si>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</si>
  <si>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</si>
  <si>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</si>
  <si>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</si>
  <si>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</si>
  <si>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</si>
  <si>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</si>
  <si>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</si>
  <si>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</si>
  <si>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</si>
  <si>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</si>
  <si>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</si>
  <si>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</si>
  <si>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</si>
  <si>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</si>
  <si>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</si>
  <si>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</si>
  <si>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</si>
  <si>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</si>
  <si>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</si>
  <si>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</si>
  <si>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</si>
  <si>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</si>
  <si>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</si>
  <si>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</si>
  <si>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</si>
  <si>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</si>
  <si>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</si>
  <si>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</si>
  <si>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</si>
  <si>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</si>
  <si>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</si>
  <si>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</si>
  <si>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</si>
  <si>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</si>
  <si>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</si>
  <si>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</si>
  <si>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</si>
  <si>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</si>
  <si>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</si>
  <si>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</si>
  <si>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</si>
  <si>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</si>
  <si>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</si>
  <si>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</si>
  <si>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</si>
  <si>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</si>
  <si>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</si>
  <si>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</si>
  <si>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</si>
  <si>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</si>
  <si>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</si>
  <si>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</si>
  <si>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</si>
  <si>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</si>
  <si>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</si>
  <si>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</si>
  <si>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</si>
  <si>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</si>
  <si>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</si>
  <si>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</si>
  <si>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</si>
  <si>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</si>
  <si>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</si>
  <si>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</si>
  <si>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</si>
  <si>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</si>
  <si>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</si>
  <si>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</si>
  <si>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</si>
  <si>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</si>
  <si>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</si>
  <si>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</si>
  <si>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</si>
  <si>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</si>
  <si>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</si>
  <si>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</si>
  <si>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</si>
  <si>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</si>
  <si>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</si>
  <si>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</si>
  <si>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</si>
  <si>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</si>
  <si>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</si>
  <si>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</si>
  <si>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</si>
  <si>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</si>
  <si>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</si>
  <si>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</si>
  <si>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</si>
  <si>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</si>
  <si>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</si>
  <si>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</si>
  <si>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</si>
  <si>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</si>
  <si>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</si>
  <si>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</si>
  <si>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</si>
  <si>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</si>
  <si>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</si>
  <si>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</si>
  <si>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</si>
  <si>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</si>
  <si>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</si>
  <si>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</si>
  <si>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</si>
  <si>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</si>
  <si>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</si>
  <si>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</si>
  <si>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</si>
  <si>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</si>
  <si>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</si>
  <si>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</si>
  <si>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</si>
  <si>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</si>
  <si>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</si>
  <si>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</si>
  <si>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</si>
  <si>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</si>
  <si>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</si>
  <si>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</si>
  <si>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</si>
  <si>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</si>
  <si>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</si>
  <si>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</si>
  <si>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</si>
  <si>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</si>
  <si>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</si>
  <si>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</si>
  <si>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</si>
  <si>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</si>
  <si>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</si>
  <si>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</si>
  <si>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</si>
  <si>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</si>
  <si>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</si>
  <si>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</si>
  <si>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</si>
  <si>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</si>
  <si>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</si>
  <si>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</si>
  <si>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</si>
  <si>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</si>
  <si>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</si>
  <si>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</si>
  <si>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</si>
  <si>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</si>
  <si>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</si>
  <si>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</si>
  <si>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</si>
  <si>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</si>
  <si>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</si>
  <si>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</si>
  <si>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</si>
  <si>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</si>
  <si>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</si>
  <si>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</si>
  <si>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</si>
  <si>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</si>
  <si>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</si>
  <si>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</si>
  <si>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</si>
  <si>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</si>
  <si>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</si>
  <si>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</si>
  <si>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</si>
  <si>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</si>
  <si>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</si>
  <si>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</si>
  <si>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</si>
  <si>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</si>
  <si>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</si>
  <si>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</si>
  <si>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</si>
  <si>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</si>
  <si>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</si>
  <si>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</si>
  <si>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</si>
  <si>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Отчетен период:към 31.03.2008</t>
  </si>
  <si>
    <t>Дата на съставяне: 25.04.2008</t>
  </si>
  <si>
    <t xml:space="preserve">Дата на съставяне: 25.04.2008                                      </t>
  </si>
  <si>
    <t xml:space="preserve">Дата  на съставяне: 25.04.2008                                                                                                                              </t>
  </si>
  <si>
    <t xml:space="preserve">Дата на съставяне: 25.04.2008                       </t>
  </si>
  <si>
    <t>Дата на съставяне:25.04.2008</t>
  </si>
  <si>
    <r>
      <t xml:space="preserve">Отчетен период: към 31.03.2008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</si>
</sst>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3">
      <selection activeCell="E70" sqref="E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863</v>
      </c>
      <c r="B3" s="581"/>
      <c r="C3" s="581"/>
      <c r="D3" s="581"/>
      <c r="E3" s="461" t="s">
        <v>158</v>
      </c>
      <c r="F3" s="217" t="s">
        <v>2</v>
      </c>
      <c r="G3" s="172"/>
      <c r="H3" s="460">
        <v>118001673</v>
      </c>
    </row>
    <row r="4" spans="1:8" ht="15">
      <c r="A4" s="580" t="s">
        <v>864</v>
      </c>
      <c r="B4" s="586"/>
      <c r="C4" s="586"/>
      <c r="D4" s="586"/>
      <c r="E4" s="503" t="s">
        <v>158</v>
      </c>
      <c r="F4" s="582" t="s">
        <v>3</v>
      </c>
      <c r="G4" s="583"/>
      <c r="H4" s="460">
        <v>751</v>
      </c>
    </row>
    <row r="5" spans="1:8" ht="15">
      <c r="A5" s="580" t="s">
        <v>868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917</v>
      </c>
      <c r="D12" s="151">
        <v>935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165</v>
      </c>
      <c r="D13" s="151">
        <v>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46</v>
      </c>
      <c r="D14" s="151">
        <v>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43</v>
      </c>
      <c r="D15" s="151">
        <v>47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21</v>
      </c>
      <c r="D17" s="151">
        <v>24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21</v>
      </c>
      <c r="D18" s="151">
        <v>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1963</v>
      </c>
      <c r="D19" s="155">
        <f>SUM(D11:D18)</f>
        <v>1979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4419</v>
      </c>
      <c r="H21" s="156">
        <f>SUM(H22:H24)</f>
        <v>4419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4091</v>
      </c>
      <c r="H24" s="152">
        <v>4091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4636</v>
      </c>
      <c r="H25" s="154">
        <f>H19+H20+H21</f>
        <v>4636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17</v>
      </c>
      <c r="D26" s="151">
        <v>17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</v>
      </c>
      <c r="D27" s="155">
        <f>SUM(D23:D26)</f>
        <v>17</v>
      </c>
      <c r="E27" s="253" t="s">
        <v>82</v>
      </c>
      <c r="F27" s="242" t="s">
        <v>83</v>
      </c>
      <c r="G27" s="154">
        <f>SUM(G28:G30)</f>
        <v>161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161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21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182</v>
      </c>
      <c r="H33" s="154">
        <f>H27+H31+H32</f>
        <v>161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5116</v>
      </c>
      <c r="H36" s="154">
        <f>H25+H17+H33</f>
        <v>5095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21</v>
      </c>
      <c r="H44" s="152">
        <v>27</v>
      </c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21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22</v>
      </c>
      <c r="D54" s="151">
        <v>22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2015</v>
      </c>
      <c r="D55" s="155">
        <f>D19+D20+D21+D27+D32+D45+D51+D53+D54</f>
        <v>2031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1030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596</v>
      </c>
      <c r="D59" s="151">
        <v>641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230</v>
      </c>
      <c r="D61" s="151">
        <v>272</v>
      </c>
      <c r="E61" s="243" t="s">
        <v>188</v>
      </c>
      <c r="F61" s="272" t="s">
        <v>189</v>
      </c>
      <c r="G61" s="154">
        <f>SUM(G62:G68)</f>
        <v>381</v>
      </c>
      <c r="H61" s="154">
        <f>SUM(H62:H68)</f>
        <v>383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1856</v>
      </c>
      <c r="D64" s="155">
        <f>SUM(D58:D63)</f>
        <v>1907</v>
      </c>
      <c r="E64" s="237" t="s">
        <v>199</v>
      </c>
      <c r="F64" s="242" t="s">
        <v>200</v>
      </c>
      <c r="G64" s="152">
        <v>150</v>
      </c>
      <c r="H64" s="152">
        <v>143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85</v>
      </c>
      <c r="H65" s="152">
        <v>85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102</v>
      </c>
      <c r="H66" s="152">
        <v>113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30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583</v>
      </c>
      <c r="D68" s="151">
        <v>549</v>
      </c>
      <c r="E68" s="237" t="s">
        <v>212</v>
      </c>
      <c r="F68" s="242" t="s">
        <v>213</v>
      </c>
      <c r="G68" s="152">
        <v>5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74</v>
      </c>
      <c r="H69" s="152">
        <v>75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31</v>
      </c>
      <c r="D71" s="151">
        <v>31</v>
      </c>
      <c r="E71" s="253" t="s">
        <v>45</v>
      </c>
      <c r="F71" s="273" t="s">
        <v>223</v>
      </c>
      <c r="G71" s="161">
        <f>G59+G60+G61+G69+G70</f>
        <v>655</v>
      </c>
      <c r="H71" s="161">
        <f>H59+H60+H61+H69+H70</f>
        <v>658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31</v>
      </c>
      <c r="D72" s="151">
        <v>64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665</v>
      </c>
      <c r="D75" s="155">
        <f>SUM(D67:D74)</f>
        <v>670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655</v>
      </c>
      <c r="H79" s="162">
        <f>H71+H74+H75+H76</f>
        <v>658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1261</v>
      </c>
      <c r="D88" s="151">
        <v>1181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1267</v>
      </c>
      <c r="D91" s="155">
        <f>SUM(D87:D90)</f>
        <v>1186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11</v>
      </c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3799</v>
      </c>
      <c r="D93" s="155">
        <f>D64+D75+D84+D91+D92</f>
        <v>3771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5814</v>
      </c>
      <c r="D94" s="164">
        <f>D93+D55</f>
        <v>5802</v>
      </c>
      <c r="E94" s="448" t="s">
        <v>269</v>
      </c>
      <c r="F94" s="289" t="s">
        <v>270</v>
      </c>
      <c r="G94" s="165">
        <f>G36+G39+G55+G79</f>
        <v>5814</v>
      </c>
      <c r="H94" s="165">
        <f>H36+H39+H55+H79</f>
        <v>5802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J23" sqref="J23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'№1-БАЛАНС'!E3</f>
        <v> </v>
      </c>
      <c r="C2" s="589"/>
      <c r="D2" s="589"/>
      <c r="E2" s="589"/>
      <c r="F2" s="575" t="s">
        <v>2</v>
      </c>
      <c r="G2" s="575"/>
      <c r="H2" s="525">
        <f>'№1-БАЛАНС'!H3</f>
        <v>118001673</v>
      </c>
    </row>
    <row r="3" spans="1:8" ht="15">
      <c r="A3" s="466" t="s">
        <v>274</v>
      </c>
      <c r="B3" s="589" t="str">
        <f>'№1-БАЛАНС'!E4</f>
        <v> </v>
      </c>
      <c r="C3" s="589"/>
      <c r="D3" s="589"/>
      <c r="E3" s="589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90" t="str">
        <f>'№1-БАЛАНС'!E5</f>
        <v> 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475</v>
      </c>
      <c r="D9" s="46">
        <v>408</v>
      </c>
      <c r="E9" s="298" t="s">
        <v>284</v>
      </c>
      <c r="F9" s="548" t="s">
        <v>285</v>
      </c>
      <c r="G9" s="549">
        <v>903</v>
      </c>
      <c r="H9" s="549">
        <v>498</v>
      </c>
    </row>
    <row r="10" spans="1:8" ht="12">
      <c r="A10" s="298" t="s">
        <v>286</v>
      </c>
      <c r="B10" s="299" t="s">
        <v>287</v>
      </c>
      <c r="C10" s="46">
        <v>111</v>
      </c>
      <c r="D10" s="46">
        <v>126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34</v>
      </c>
      <c r="D11" s="46">
        <v>27</v>
      </c>
      <c r="E11" s="300" t="s">
        <v>292</v>
      </c>
      <c r="F11" s="548" t="s">
        <v>293</v>
      </c>
      <c r="G11" s="549">
        <v>30</v>
      </c>
      <c r="H11" s="549">
        <v>39</v>
      </c>
    </row>
    <row r="12" spans="1:8" ht="12">
      <c r="A12" s="298" t="s">
        <v>294</v>
      </c>
      <c r="B12" s="299" t="s">
        <v>295</v>
      </c>
      <c r="C12" s="46">
        <v>188</v>
      </c>
      <c r="D12" s="46">
        <v>148</v>
      </c>
      <c r="E12" s="300" t="s">
        <v>77</v>
      </c>
      <c r="F12" s="548" t="s">
        <v>296</v>
      </c>
      <c r="G12" s="549">
        <v>29</v>
      </c>
      <c r="H12" s="549">
        <v>107</v>
      </c>
    </row>
    <row r="13" spans="1:18" ht="12">
      <c r="A13" s="298" t="s">
        <v>297</v>
      </c>
      <c r="B13" s="299" t="s">
        <v>298</v>
      </c>
      <c r="C13" s="46">
        <v>37</v>
      </c>
      <c r="D13" s="46">
        <v>34</v>
      </c>
      <c r="E13" s="301" t="s">
        <v>50</v>
      </c>
      <c r="F13" s="550" t="s">
        <v>299</v>
      </c>
      <c r="G13" s="547">
        <f>SUM(G9:G12)</f>
        <v>962</v>
      </c>
      <c r="H13" s="547">
        <f>SUM(H9:H12)</f>
        <v>644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7</v>
      </c>
      <c r="D14" s="46">
        <v>8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88</v>
      </c>
      <c r="D15" s="47">
        <v>-84</v>
      </c>
      <c r="E15" s="296" t="s">
        <v>304</v>
      </c>
      <c r="F15" s="553" t="s">
        <v>305</v>
      </c>
      <c r="G15" s="549">
        <v>0</v>
      </c>
      <c r="H15" s="549">
        <v>2</v>
      </c>
    </row>
    <row r="16" spans="1:8" ht="12">
      <c r="A16" s="298" t="s">
        <v>306</v>
      </c>
      <c r="B16" s="299" t="s">
        <v>307</v>
      </c>
      <c r="C16" s="47">
        <v>-2</v>
      </c>
      <c r="D16" s="47">
        <v>-32</v>
      </c>
      <c r="E16" s="298" t="s">
        <v>308</v>
      </c>
      <c r="F16" s="551" t="s">
        <v>309</v>
      </c>
      <c r="G16" s="554">
        <v>0</v>
      </c>
      <c r="H16" s="554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938</v>
      </c>
      <c r="D19" s="49">
        <f>SUM(D9:D15)+D16</f>
        <v>635</v>
      </c>
      <c r="E19" s="304" t="s">
        <v>316</v>
      </c>
      <c r="F19" s="551" t="s">
        <v>317</v>
      </c>
      <c r="G19" s="549">
        <v>5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4</v>
      </c>
      <c r="D22" s="46">
        <v>6</v>
      </c>
      <c r="E22" s="304" t="s">
        <v>325</v>
      </c>
      <c r="F22" s="551" t="s">
        <v>326</v>
      </c>
      <c r="G22" s="549"/>
      <c r="H22" s="549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2</v>
      </c>
      <c r="D24" s="46">
        <v>3</v>
      </c>
      <c r="E24" s="301" t="s">
        <v>102</v>
      </c>
      <c r="F24" s="553" t="s">
        <v>333</v>
      </c>
      <c r="G24" s="547">
        <f>SUM(G19:G23)</f>
        <v>5</v>
      </c>
      <c r="H24" s="547">
        <f>SUM(H19:H23)</f>
        <v>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2</v>
      </c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8</v>
      </c>
      <c r="D26" s="49">
        <f>SUM(D22:D25)</f>
        <v>10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946</v>
      </c>
      <c r="D28" s="50">
        <f>D26+D19</f>
        <v>645</v>
      </c>
      <c r="E28" s="127" t="s">
        <v>338</v>
      </c>
      <c r="F28" s="553" t="s">
        <v>339</v>
      </c>
      <c r="G28" s="547">
        <f>G13+G15+G24</f>
        <v>967</v>
      </c>
      <c r="H28" s="547">
        <f>H13+H15+H24</f>
        <v>649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21</v>
      </c>
      <c r="D30" s="50">
        <f>IF((H28-D28)&gt;0,H28-D28,0)</f>
        <v>4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946</v>
      </c>
      <c r="D33" s="49">
        <f>D28+D31+D32</f>
        <v>645</v>
      </c>
      <c r="E33" s="127" t="s">
        <v>352</v>
      </c>
      <c r="F33" s="553" t="s">
        <v>353</v>
      </c>
      <c r="G33" s="53">
        <f>G32+G31+G28</f>
        <v>967</v>
      </c>
      <c r="H33" s="53">
        <f>H32+H31+H28</f>
        <v>649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21</v>
      </c>
      <c r="D34" s="50">
        <f>IF((H33-D33)&gt;0,H33-D33,0)</f>
        <v>4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21</v>
      </c>
      <c r="D39" s="459">
        <f>+IF((H33-D33-D35)&gt;0,H33-D33-D35,0)</f>
        <v>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4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967</v>
      </c>
      <c r="D42" s="53">
        <f>D33+D35+D39</f>
        <v>649</v>
      </c>
      <c r="E42" s="128" t="s">
        <v>379</v>
      </c>
      <c r="F42" s="129" t="s">
        <v>380</v>
      </c>
      <c r="G42" s="53">
        <f>G39+G33</f>
        <v>967</v>
      </c>
      <c r="H42" s="53">
        <f>H39+H33</f>
        <v>649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39563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41" sqref="A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1097</v>
      </c>
      <c r="D10" s="54">
        <v>679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-761</v>
      </c>
      <c r="D11" s="54">
        <v>-492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-235</v>
      </c>
      <c r="D13" s="54">
        <v>-191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-55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93</v>
      </c>
      <c r="D20" s="55">
        <f>SUM(D10:D19)</f>
        <v>-59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50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</v>
      </c>
      <c r="D32" s="55">
        <f>SUM(D22:D31)</f>
        <v>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f>C38-7</f>
        <v>-7</v>
      </c>
      <c r="D37" s="54">
        <v>-6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</v>
      </c>
      <c r="D39" s="54">
        <v>-6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3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</v>
      </c>
      <c r="D42" s="55">
        <f>SUM(D34:D41)</f>
        <v>-13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75</v>
      </c>
      <c r="D43" s="55">
        <f>D42+D32+D20</f>
        <v>-23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1210</v>
      </c>
      <c r="D44" s="132">
        <v>1014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1285</v>
      </c>
      <c r="D45" s="55">
        <f>D44+D43</f>
        <v>991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1267</v>
      </c>
      <c r="D46" s="56">
        <v>978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 t="s">
        <v>381</v>
      </c>
      <c r="C49" s="577" t="s">
        <v>781</v>
      </c>
      <c r="D49" s="57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34" sqref="I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4091</v>
      </c>
      <c r="I11" s="58">
        <f>'№1-БАЛАНС'!H28+'№1-БАЛАНС'!H31</f>
        <v>161</v>
      </c>
      <c r="J11" s="58">
        <f>'№1-БАЛАНС'!H29+'№1-БАЛАНС'!H32</f>
        <v>0</v>
      </c>
      <c r="K11" s="60"/>
      <c r="L11" s="344">
        <f>SUM(C11:K11)</f>
        <v>5095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4091</v>
      </c>
      <c r="I15" s="61">
        <f t="shared" si="2"/>
        <v>161</v>
      </c>
      <c r="J15" s="61">
        <f t="shared" si="2"/>
        <v>0</v>
      </c>
      <c r="K15" s="61">
        <f t="shared" si="2"/>
        <v>0</v>
      </c>
      <c r="L15" s="344">
        <f t="shared" si="1"/>
        <v>5095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21</v>
      </c>
      <c r="J16" s="345">
        <f>+'№1-БАЛАНС'!G32</f>
        <v>0</v>
      </c>
      <c r="K16" s="60"/>
      <c r="L16" s="344">
        <f t="shared" si="1"/>
        <v>21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4091</v>
      </c>
      <c r="I29" s="59">
        <f t="shared" si="6"/>
        <v>182</v>
      </c>
      <c r="J29" s="59">
        <f t="shared" si="6"/>
        <v>0</v>
      </c>
      <c r="K29" s="59">
        <f t="shared" si="6"/>
        <v>0</v>
      </c>
      <c r="L29" s="344">
        <f t="shared" si="1"/>
        <v>5116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4091</v>
      </c>
      <c r="I32" s="59">
        <f t="shared" si="7"/>
        <v>182</v>
      </c>
      <c r="J32" s="59">
        <f t="shared" si="7"/>
        <v>0</v>
      </c>
      <c r="K32" s="59">
        <f t="shared" si="7"/>
        <v>0</v>
      </c>
      <c r="L32" s="344">
        <f t="shared" si="1"/>
        <v>5116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6">
      <selection activeCell="L26" sqref="L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'№1-БАЛАНС'!E3</f>
        <v> 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608" t="s">
        <v>4</v>
      </c>
      <c r="B3" s="609"/>
      <c r="C3" s="611" t="str">
        <f>'№1-БАЛАНС'!E5</f>
        <v> 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1811</v>
      </c>
      <c r="E10" s="189"/>
      <c r="F10" s="189"/>
      <c r="G10" s="74">
        <f aca="true" t="shared" si="2" ref="G10:G39">D10+E10-F10</f>
        <v>1811</v>
      </c>
      <c r="H10" s="65"/>
      <c r="I10" s="65"/>
      <c r="J10" s="74">
        <f aca="true" t="shared" si="3" ref="J10:J39">G10+H10-I10</f>
        <v>1811</v>
      </c>
      <c r="K10" s="65">
        <v>876</v>
      </c>
      <c r="L10" s="65">
        <v>18</v>
      </c>
      <c r="M10" s="65"/>
      <c r="N10" s="74">
        <f aca="true" t="shared" si="4" ref="N10:N39">K10+L10-M10</f>
        <v>894</v>
      </c>
      <c r="O10" s="65"/>
      <c r="P10" s="65"/>
      <c r="Q10" s="74">
        <f t="shared" si="0"/>
        <v>894</v>
      </c>
      <c r="R10" s="74">
        <f t="shared" si="1"/>
        <v>917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2255</v>
      </c>
      <c r="E11" s="189">
        <v>9</v>
      </c>
      <c r="F11" s="189"/>
      <c r="G11" s="74">
        <f t="shared" si="2"/>
        <v>2264</v>
      </c>
      <c r="H11" s="65"/>
      <c r="I11" s="65"/>
      <c r="J11" s="74">
        <f t="shared" si="3"/>
        <v>2264</v>
      </c>
      <c r="K11" s="65">
        <v>2092</v>
      </c>
      <c r="L11" s="65">
        <v>7</v>
      </c>
      <c r="M11" s="65"/>
      <c r="N11" s="74">
        <f t="shared" si="4"/>
        <v>2099</v>
      </c>
      <c r="O11" s="65"/>
      <c r="P11" s="65"/>
      <c r="Q11" s="74">
        <f t="shared" si="0"/>
        <v>2099</v>
      </c>
      <c r="R11" s="74">
        <f t="shared" si="1"/>
        <v>165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133</v>
      </c>
      <c r="E12" s="189"/>
      <c r="F12" s="189"/>
      <c r="G12" s="74">
        <f t="shared" si="2"/>
        <v>133</v>
      </c>
      <c r="H12" s="65"/>
      <c r="I12" s="65"/>
      <c r="J12" s="74">
        <f t="shared" si="3"/>
        <v>133</v>
      </c>
      <c r="K12" s="65">
        <v>86</v>
      </c>
      <c r="L12" s="65">
        <v>1</v>
      </c>
      <c r="M12" s="65"/>
      <c r="N12" s="74">
        <f t="shared" si="4"/>
        <v>87</v>
      </c>
      <c r="O12" s="65"/>
      <c r="P12" s="65"/>
      <c r="Q12" s="74">
        <f t="shared" si="0"/>
        <v>87</v>
      </c>
      <c r="R12" s="74">
        <f t="shared" si="1"/>
        <v>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181</v>
      </c>
      <c r="E13" s="189"/>
      <c r="F13" s="189"/>
      <c r="G13" s="74">
        <f t="shared" si="2"/>
        <v>181</v>
      </c>
      <c r="H13" s="65"/>
      <c r="I13" s="65"/>
      <c r="J13" s="74">
        <f t="shared" si="3"/>
        <v>181</v>
      </c>
      <c r="K13" s="65">
        <v>134</v>
      </c>
      <c r="L13" s="65">
        <v>4</v>
      </c>
      <c r="M13" s="65"/>
      <c r="N13" s="74">
        <f t="shared" si="4"/>
        <v>138</v>
      </c>
      <c r="O13" s="65"/>
      <c r="P13" s="65"/>
      <c r="Q13" s="74">
        <f t="shared" si="0"/>
        <v>138</v>
      </c>
      <c r="R13" s="74">
        <f t="shared" si="1"/>
        <v>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13</v>
      </c>
      <c r="E15" s="456">
        <v>17</v>
      </c>
      <c r="F15" s="456">
        <v>9</v>
      </c>
      <c r="G15" s="74">
        <f t="shared" si="2"/>
        <v>21</v>
      </c>
      <c r="H15" s="457"/>
      <c r="I15" s="457"/>
      <c r="J15" s="74">
        <f t="shared" si="3"/>
        <v>21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21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174</v>
      </c>
      <c r="E16" s="189"/>
      <c r="F16" s="189"/>
      <c r="G16" s="74">
        <f t="shared" si="2"/>
        <v>174</v>
      </c>
      <c r="H16" s="65"/>
      <c r="I16" s="65"/>
      <c r="J16" s="74">
        <f t="shared" si="3"/>
        <v>174</v>
      </c>
      <c r="K16" s="65">
        <v>150</v>
      </c>
      <c r="L16" s="65">
        <v>3</v>
      </c>
      <c r="M16" s="65"/>
      <c r="N16" s="74">
        <f t="shared" si="4"/>
        <v>153</v>
      </c>
      <c r="O16" s="65"/>
      <c r="P16" s="65"/>
      <c r="Q16" s="74">
        <f aca="true" t="shared" si="5" ref="Q16:Q25">N16+O16-P16</f>
        <v>153</v>
      </c>
      <c r="R16" s="74">
        <f aca="true" t="shared" si="6" ref="R16:R25">J16-Q16</f>
        <v>21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5317</v>
      </c>
      <c r="E17" s="194">
        <f>SUM(E9:E16)</f>
        <v>26</v>
      </c>
      <c r="F17" s="194">
        <f>SUM(F9:F16)</f>
        <v>9</v>
      </c>
      <c r="G17" s="74">
        <f t="shared" si="2"/>
        <v>5334</v>
      </c>
      <c r="H17" s="75">
        <f>SUM(H9:H16)</f>
        <v>0</v>
      </c>
      <c r="I17" s="75">
        <f>SUM(I9:I16)</f>
        <v>0</v>
      </c>
      <c r="J17" s="74">
        <f t="shared" si="3"/>
        <v>5334</v>
      </c>
      <c r="K17" s="75">
        <f>SUM(K9:K16)</f>
        <v>3338</v>
      </c>
      <c r="L17" s="75">
        <f>SUM(L9:L16)</f>
        <v>33</v>
      </c>
      <c r="M17" s="75">
        <f>SUM(M9:M16)</f>
        <v>0</v>
      </c>
      <c r="N17" s="74">
        <f t="shared" si="4"/>
        <v>3371</v>
      </c>
      <c r="O17" s="75">
        <f>SUM(O9:O16)</f>
        <v>0</v>
      </c>
      <c r="P17" s="75">
        <f>SUM(P9:P16)</f>
        <v>0</v>
      </c>
      <c r="Q17" s="74">
        <f t="shared" si="5"/>
        <v>3371</v>
      </c>
      <c r="R17" s="74">
        <f t="shared" si="6"/>
        <v>1963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>
        <v>1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19</v>
      </c>
      <c r="E24" s="189"/>
      <c r="F24" s="189"/>
      <c r="G24" s="74">
        <f t="shared" si="2"/>
        <v>19</v>
      </c>
      <c r="H24" s="65"/>
      <c r="I24" s="65"/>
      <c r="J24" s="74">
        <f t="shared" si="3"/>
        <v>19</v>
      </c>
      <c r="K24" s="65">
        <v>2</v>
      </c>
      <c r="L24" s="65">
        <v>1</v>
      </c>
      <c r="M24" s="65"/>
      <c r="N24" s="74">
        <f t="shared" si="4"/>
        <v>3</v>
      </c>
      <c r="O24" s="65"/>
      <c r="P24" s="65"/>
      <c r="Q24" s="74">
        <f t="shared" si="5"/>
        <v>3</v>
      </c>
      <c r="R24" s="74">
        <f t="shared" si="6"/>
        <v>16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5350</v>
      </c>
      <c r="E40" s="437">
        <f>E17+E18+E19+E25+E38+E39</f>
        <v>27</v>
      </c>
      <c r="F40" s="437">
        <f aca="true" t="shared" si="13" ref="F40:R40">F17+F18+F19+F25+F38+F39</f>
        <v>9</v>
      </c>
      <c r="G40" s="437">
        <f t="shared" si="13"/>
        <v>5368</v>
      </c>
      <c r="H40" s="437">
        <f t="shared" si="13"/>
        <v>0</v>
      </c>
      <c r="I40" s="437">
        <f t="shared" si="13"/>
        <v>0</v>
      </c>
      <c r="J40" s="437">
        <f t="shared" si="13"/>
        <v>5368</v>
      </c>
      <c r="K40" s="437">
        <f t="shared" si="13"/>
        <v>3341</v>
      </c>
      <c r="L40" s="437">
        <f t="shared" si="13"/>
        <v>34</v>
      </c>
      <c r="M40" s="437">
        <f t="shared" si="13"/>
        <v>0</v>
      </c>
      <c r="N40" s="437">
        <f t="shared" si="13"/>
        <v>3375</v>
      </c>
      <c r="O40" s="437">
        <f t="shared" si="13"/>
        <v>0</v>
      </c>
      <c r="P40" s="437">
        <f t="shared" si="13"/>
        <v>0</v>
      </c>
      <c r="Q40" s="437">
        <f t="shared" si="13"/>
        <v>3375</v>
      </c>
      <c r="R40" s="437">
        <f t="shared" si="13"/>
        <v>1993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F41" sqref="F4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22</v>
      </c>
      <c r="D21" s="108"/>
      <c r="E21" s="120">
        <f t="shared" si="0"/>
        <v>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583</v>
      </c>
      <c r="D28" s="108">
        <v>583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31</v>
      </c>
      <c r="D33" s="105">
        <f>SUM(D34:D37)</f>
        <v>31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29</v>
      </c>
      <c r="D35" s="108">
        <v>29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</v>
      </c>
      <c r="D38" s="105">
        <f>SUM(D39:D42)</f>
        <v>21</v>
      </c>
      <c r="E38" s="121">
        <f>SUM(E39:E42)</f>
        <v>-1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19</v>
      </c>
      <c r="D42" s="108">
        <v>20</v>
      </c>
      <c r="E42" s="120">
        <f t="shared" si="0"/>
        <v>-1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665</v>
      </c>
      <c r="D43" s="104">
        <f>D24+D28+D29+D31+D30+D32+D33+D38</f>
        <v>666</v>
      </c>
      <c r="E43" s="118">
        <f>E24+E28+E29+E31+E30+E32+E33+E38</f>
        <v>-1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687</v>
      </c>
      <c r="D44" s="103">
        <f>D43+D21+D19+D9</f>
        <v>666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21</v>
      </c>
      <c r="D56" s="103">
        <f>D57+D59</f>
        <v>0</v>
      </c>
      <c r="E56" s="119">
        <f t="shared" si="1"/>
        <v>21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21</v>
      </c>
      <c r="D57" s="108"/>
      <c r="E57" s="119">
        <f t="shared" si="1"/>
        <v>21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21</v>
      </c>
      <c r="D66" s="103">
        <f>D52+D56+D61+D62+D63+D64</f>
        <v>0</v>
      </c>
      <c r="E66" s="119">
        <f t="shared" si="1"/>
        <v>21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372</v>
      </c>
      <c r="D85" s="104">
        <f>SUM(D86:D90)+D94</f>
        <v>372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150</v>
      </c>
      <c r="D87" s="108">
        <v>150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85</v>
      </c>
      <c r="D88" s="108">
        <v>85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102</v>
      </c>
      <c r="D89" s="108">
        <v>102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30</v>
      </c>
      <c r="D94" s="108">
        <v>30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75</v>
      </c>
      <c r="D95" s="108">
        <v>75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656</v>
      </c>
      <c r="D96" s="104">
        <f>D85+D80+D75+D71+D95</f>
        <v>656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699</v>
      </c>
      <c r="D97" s="104">
        <f>D96+D68+D66</f>
        <v>656</v>
      </c>
      <c r="E97" s="104">
        <f>E96+E68+E66</f>
        <v>43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37">
      <selection activeCell="B61" sqref="B6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874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869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2008-04-25T11:02:35Z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