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11" yWindow="705" windowWidth="12120" windowHeight="9120" tabRatio="538" activeTab="2"/>
  </bookViews>
  <sheets>
    <sheet name="NSA" sheetId="1" r:id="rId1"/>
    <sheet name="prilojenie 1" sheetId="2" r:id="rId2"/>
    <sheet name="info" sheetId="3" r:id="rId3"/>
  </sheets>
  <definedNames/>
  <calcPr fullCalcOnLoad="1"/>
</workbook>
</file>

<file path=xl/sharedStrings.xml><?xml version="1.0" encoding="utf-8"?>
<sst xmlns="http://schemas.openxmlformats.org/spreadsheetml/2006/main" count="155" uniqueCount="124">
  <si>
    <t>Прогрес</t>
  </si>
  <si>
    <t>1)  Данни по чл.18, ал.1 т.1: Структура на портфейла</t>
  </si>
  <si>
    <t>Сравнителна таблица с обобщена информация на данните за разходите за изминалия период, както и на съответните данни за предходните два отчетни периода:</t>
  </si>
  <si>
    <t>Разходи</t>
  </si>
  <si>
    <t>С Т О Й Н О С Т   В  Л Е В А</t>
  </si>
  <si>
    <t>Разходи към УД-свързани с управлението</t>
  </si>
  <si>
    <t>4) Приходи от управление на дейността или портфейла през отчетния период</t>
  </si>
  <si>
    <t>Приходи</t>
  </si>
  <si>
    <t>С Т О Й Н О С Т  В  Л Е В А</t>
  </si>
  <si>
    <t>Приходи от лихви</t>
  </si>
  <si>
    <t>Приходи от дялово участие</t>
  </si>
  <si>
    <t>Приходи от операции с финансови активи и инструменти</t>
  </si>
  <si>
    <t>ІІ Данни по чл.18, ал. 2</t>
  </si>
  <si>
    <t>ВИДОВЕ ЦК</t>
  </si>
  <si>
    <t>по ISIN код</t>
  </si>
  <si>
    <t>Преоценена стойност</t>
  </si>
  <si>
    <t>Процент от стойността на активите</t>
  </si>
  <si>
    <t>АКЦИИ</t>
  </si>
  <si>
    <t>Сума</t>
  </si>
  <si>
    <t>%</t>
  </si>
  <si>
    <t>сума</t>
  </si>
  <si>
    <t>BG11TOSOAT18</t>
  </si>
  <si>
    <t>BG1100046066</t>
  </si>
  <si>
    <t>BG1100075065</t>
  </si>
  <si>
    <t>BG11KOVABT17</t>
  </si>
  <si>
    <t>BG1100129052</t>
  </si>
  <si>
    <t>ДЯЛОВЕ</t>
  </si>
  <si>
    <t>ОБЛИГАЦИИ</t>
  </si>
  <si>
    <t>В БРОЙ И РАЗПЛАЩАТЕЛНИ СМЕТКИ</t>
  </si>
  <si>
    <t>ВЗЕМАНИЯ</t>
  </si>
  <si>
    <t>ОБЩО АКТИВИ</t>
  </si>
  <si>
    <t>Дата</t>
  </si>
  <si>
    <t>Вид операция</t>
  </si>
  <si>
    <t>Брой дялове</t>
  </si>
  <si>
    <t xml:space="preserve">Цена </t>
  </si>
  <si>
    <t>Сума в лева</t>
  </si>
  <si>
    <t>ОБЩО</t>
  </si>
  <si>
    <t>За периода са изкупени обратно 0 дяла.</t>
  </si>
  <si>
    <t>Сетълмент</t>
  </si>
  <si>
    <t>Вид сделка</t>
  </si>
  <si>
    <t>Инструмент</t>
  </si>
  <si>
    <t>Брой изтъргувани ЦК</t>
  </si>
  <si>
    <t>ІІІ.     Данни по чл.18, ал.3</t>
  </si>
  <si>
    <t>Разходи по обслужване на фонда</t>
  </si>
  <si>
    <t xml:space="preserve"> 7)   Данни по чл.18, ал.2 т.6: Брой и цена на изкупените обратно дялове</t>
  </si>
  <si>
    <t>1)      Данни по чл.18, ал.2 т.1: Обем и структура на инвестицийте в портфейла в началото и в края на отчетния период</t>
  </si>
  <si>
    <t>Обобщена информация за отчетния период е представена в сравнителна таблица (виж приложение 1)</t>
  </si>
  <si>
    <t>5) Данни по чл.18, ал.2 т.4: Данни за обявените емисионна стойност и цена на обратно изкупуване и датите на тяхното обявявяне</t>
  </si>
  <si>
    <t>4) Данни по чл.18, ал.2 т.3: Средна месечна и средна годишна нетна стойност на активите на Фонда</t>
  </si>
  <si>
    <t>3) Данни по чл.18, ал.2 т.3: Нетна стойност на активите на Фонда в началото и края на отчетния период</t>
  </si>
  <si>
    <t>6) Данни по чл.18, ал.2 т.5: Брой и цени на издадените (продадените) дялове</t>
  </si>
  <si>
    <t>Емисионна стойност</t>
  </si>
  <si>
    <t>цена на обр. изкуп.</t>
  </si>
  <si>
    <t>Информация, съгласно чл.18 от наредба №26 за изискванията към дейността на управляващите дружества</t>
  </si>
  <si>
    <t>2) Данни по чл.18, ал.1 т.2: Стойността на портфейла в началото и в края на отчетния период</t>
  </si>
  <si>
    <t>3) Данни по чл.18, ал.1 т.3: Извършени разходи по управление на дейността или портфейла през отчетния период</t>
  </si>
  <si>
    <t>I. Данни по чл.18, ал 1</t>
  </si>
  <si>
    <t>Съгласно инвестиционната политика и стратегия на фонда се инвестира предимно в акции, търгувани на регулираните пазари в страната и чужбина</t>
  </si>
  <si>
    <t>Таблица за структурата и обема на инвестицийте в портфейла на ДФ Сомони Стратегия в началото и в края на отчетния период:</t>
  </si>
  <si>
    <t>2) Данни по чл.18, ал.2 т.2: Финансово състояние на другите активи на ДФ Сомони Стратегия</t>
  </si>
  <si>
    <t xml:space="preserve"> за договорен фонд “Сомони Стратегия”</t>
  </si>
  <si>
    <t xml:space="preserve"> и при разрешена експозиция в акции до 60% от размерите на активите.</t>
  </si>
  <si>
    <t>ОБЩО:</t>
  </si>
  <si>
    <t xml:space="preserve"> </t>
  </si>
  <si>
    <t>НСА</t>
  </si>
  <si>
    <t>Цена</t>
  </si>
  <si>
    <t>Приходи от увеличение на капитал</t>
  </si>
  <si>
    <t>BG1100015046</t>
  </si>
  <si>
    <t>BG11MPKAAT18</t>
  </si>
  <si>
    <t>BG1100114062</t>
  </si>
  <si>
    <t>BG1100098059</t>
  </si>
  <si>
    <t>BG1100081055</t>
  </si>
  <si>
    <t>ДФ Сомони Стратегия                                                                                                                                                        Приложение 1</t>
  </si>
  <si>
    <t>Сравнителна таблица</t>
  </si>
  <si>
    <t>Стойност на активите в началото на периода</t>
  </si>
  <si>
    <t>Стойност на активите в края на периода</t>
  </si>
  <si>
    <t>Стойност на задълженията в началото на периода</t>
  </si>
  <si>
    <t>Стойност на задълженията в края на периода</t>
  </si>
  <si>
    <t>Общо приходи за дейността към края на периода</t>
  </si>
  <si>
    <t>Общо разходи за дейността към края на периода</t>
  </si>
  <si>
    <t>Счетоводна печалба/загуба към края на периода</t>
  </si>
  <si>
    <t>Нетна стойност на активите в началото на периода</t>
  </si>
  <si>
    <t>Нетна стойност на активите в края на периода</t>
  </si>
  <si>
    <t>Средна стойност на НСА за периода</t>
  </si>
  <si>
    <t>Емисионна стойност в края на периода</t>
  </si>
  <si>
    <t>Цена на обратно изкупуване в края на периода</t>
  </si>
  <si>
    <t>BG11HIYMAT14</t>
  </si>
  <si>
    <t>8) Данни по чл.18, ал.2 т.7: Сключени сделки с активи от портфейла на фонда</t>
  </si>
  <si>
    <t>Разходи от преоценка на 
финансови инструменти</t>
  </si>
  <si>
    <t>01.11.2007 - 30.11.2007</t>
  </si>
  <si>
    <t>01.12.2007 - 31.12.2007</t>
  </si>
  <si>
    <t>към 31.12.2007</t>
  </si>
  <si>
    <t>01.01.2008 - 31.01.2008</t>
  </si>
  <si>
    <t>BG1100042073</t>
  </si>
  <si>
    <t>BG1100049078</t>
  </si>
  <si>
    <t>BG1100109070</t>
  </si>
  <si>
    <t>BG11ORRUAT13</t>
  </si>
  <si>
    <t>01.12.2007 - 31.12.2008</t>
  </si>
  <si>
    <t>За периода от 01.02.2008 г. до 29.02.2008 г. дружеството няма закупени ипотечни облигации.</t>
  </si>
  <si>
    <t>За периода от 01.02.2008 г. до 29.02.2008 г. дружеството няма закупени емисии чуждестранни ценни книжа.</t>
  </si>
  <si>
    <t>Към 29.02.2008 г. договорният фонд не притежава дялове в други договорни фондове.</t>
  </si>
  <si>
    <t>За периода от 01.02.2008 г. до 29.02.2008 г. договорен фонд “Сомони Стратегия” няма активи в банкови депозити.</t>
  </si>
  <si>
    <t>01.02.2008 - 29.02.2008</t>
  </si>
  <si>
    <t>към 29.02.2008</t>
  </si>
  <si>
    <t>Към 29.02.2008 г. други активи на ДФ Сомони Прогрес представлява вземане от увеличение на капитала Агрия в размер на 39992.96 лева</t>
  </si>
  <si>
    <t>за периода 01.02.2008 г. – 29.02.2008 г.</t>
  </si>
  <si>
    <t>През отчетния период стойността на портфейла на Фонда нараства от 169616.12 лева към 31.12.2007 г. до 172436.56 лева към 29.02.2008 г.</t>
  </si>
  <si>
    <t>на финансови активи и инструменти, 1498.68 – Разходи към управляващото дружество свързани с управлението на активите</t>
  </si>
  <si>
    <t>561.99 лева – Разходи по обслужване на фонда, включващи разходите към банката депозитар, разходи към ИП, разходи за външни услуги и реклама и други разходи.</t>
  </si>
  <si>
    <t>Към 29.02.2008 г. договорният фонд притежава акции, търгувани на БФБ-София АД, които представляват 36.48% от общите активи на фонда.</t>
  </si>
  <si>
    <t>Парите в брой и по разплащателни сметки представляват 55.06% към 29.02.2008 г., а вземанията съставляват 8.46% от активите на ДФ Сомони Стратегия.</t>
  </si>
  <si>
    <t>Реализираната доходност от началото на публичното предлагане до 29.02.2008 г. е 13.55 % изчислена на годишна база</t>
  </si>
  <si>
    <t>На 31.01.2008 г. е изчислена нетна стойност на активите –  458406.92 лева.</t>
  </si>
  <si>
    <t>На 29.02.2008 г. е изчислена нетна стойност на активите – 471166.69 лева.</t>
  </si>
  <si>
    <t>Средната месечна нетна стойност на активите на фонда е 466200.54 лв. за месец Февруари 2008 г.</t>
  </si>
  <si>
    <t>Средната годишна нетна стойност за периода до 29.02.2008 г. е 473714.91 лв.</t>
  </si>
  <si>
    <t>Таблица за записаните дялове на ДФ Сомони Стратегия за месец Февруари 2008 г.</t>
  </si>
  <si>
    <t>записване</t>
  </si>
  <si>
    <t>За периода са записани 11099.9554 дяла.</t>
  </si>
  <si>
    <t>Таблица за изкупените обратно дяла на ДФ Сомони Стратегия за месец Февруари 2008 г.</t>
  </si>
  <si>
    <t>В резултат на записаните и обратно изкупени дялове на ДФ Сомони Стратегия, към 29.02.2008 г. дяловете на дружеството възлизат на 436971.70 дяла.</t>
  </si>
  <si>
    <t>Изпълнителен Директор:</t>
  </si>
  <si>
    <t xml:space="preserve">                                     Б.Богоев</t>
  </si>
  <si>
    <t>Общия размер на разходите на ДФ Сомони Стратегия към 29.02.2008 г. е 24326.50 лева, които включват: 22265.83 лева - Разходи от преоценка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</si>
</sst>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  <numFmt numFmtId="173" formatCode="mmm\-yyyy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00"/>
    <numFmt numFmtId="183" formatCode="0.0000000"/>
    <numFmt numFmtId="184" formatCode="0.000000"/>
    <numFmt numFmtId="185" formatCode="0.000%"/>
    <numFmt numFmtId="186" formatCode="0.0000%"/>
    <numFmt numFmtId="187" formatCode="0.00000%"/>
    <numFmt numFmtId="188" formatCode="#,##0.00\ &quot;лв&quot;"/>
    <numFmt numFmtId="189" formatCode="#,##0.00\ _л_в"/>
  </numFmts>
  <fonts count="8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4" fontId="0" fillId="2" borderId="1" xfId="0" applyNumberFormat="1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80" fontId="0" fillId="0" borderId="1" xfId="0" applyNumberFormat="1" applyBorder="1" applyAlignment="1">
      <alignment/>
    </xf>
    <xf numFmtId="180" fontId="0" fillId="2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/>
    </xf>
    <xf numFmtId="180" fontId="0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80" fontId="4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2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174" fontId="0" fillId="0" borderId="1" xfId="0" applyNumberFormat="1" applyBorder="1" applyAlignment="1">
      <alignment/>
    </xf>
    <xf numFmtId="174" fontId="0" fillId="2" borderId="1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 vertical="top"/>
    </xf>
    <xf numFmtId="180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189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189" fontId="0" fillId="0" borderId="1" xfId="0" applyNumberFormat="1" applyFont="1" applyFill="1" applyBorder="1" applyAlignment="1">
      <alignment horizontal="right" vertical="top" wrapText="1"/>
    </xf>
    <xf numFmtId="1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09"/>
  <sheetViews>
    <sheetView workbookViewId="0" topLeftCell="A269">
      <selection activeCell="L309" sqref="L309"/>
    </sheetView>
  </sheetViews>
  <sheetFormatPr defaultColWidth="9.140625" defaultRowHeight="12.75"/>
  <cols>
    <col min="1" max="1" width="10.140625" style="0" bestFit="1" customWidth="1"/>
    <col min="2" max="4" width="18.28125" style="0" customWidth="1"/>
    <col min="6" max="7" width="9.57421875" style="0" bestFit="1" customWidth="1"/>
    <col min="8" max="8" width="11.8515625" style="0" customWidth="1"/>
    <col min="12" max="12" width="9.57421875" style="0" bestFit="1" customWidth="1"/>
  </cols>
  <sheetData>
    <row r="6" spans="1:4" ht="12.75">
      <c r="A6" s="2" t="s">
        <v>0</v>
      </c>
      <c r="B6" s="3" t="s">
        <v>64</v>
      </c>
      <c r="C6" s="3" t="s">
        <v>33</v>
      </c>
      <c r="D6" s="3" t="s">
        <v>65</v>
      </c>
    </row>
    <row r="7" spans="1:4" ht="12.75">
      <c r="A7" s="4">
        <v>39234</v>
      </c>
      <c r="B7" s="2"/>
      <c r="C7" s="2"/>
      <c r="D7" s="2"/>
    </row>
    <row r="8" spans="1:7" ht="12.75">
      <c r="A8" s="4">
        <v>39235</v>
      </c>
      <c r="B8" s="5">
        <v>45216</v>
      </c>
      <c r="C8" s="5">
        <v>45216</v>
      </c>
      <c r="D8" s="2"/>
      <c r="F8" s="11"/>
      <c r="G8" s="11"/>
    </row>
    <row r="9" spans="1:7" ht="12.75">
      <c r="A9" s="7">
        <v>39236</v>
      </c>
      <c r="B9" s="12"/>
      <c r="C9" s="12"/>
      <c r="D9" s="12"/>
      <c r="F9" s="11"/>
      <c r="G9" s="11"/>
    </row>
    <row r="10" spans="1:7" ht="12.75">
      <c r="A10" s="4">
        <v>39237</v>
      </c>
      <c r="B10" s="5">
        <v>45216</v>
      </c>
      <c r="C10" s="5">
        <v>45216</v>
      </c>
      <c r="D10" s="13">
        <f>B10/C10</f>
        <v>1</v>
      </c>
      <c r="F10" s="11"/>
      <c r="G10" s="11"/>
    </row>
    <row r="11" spans="1:7" ht="12.75">
      <c r="A11" s="4">
        <v>39238</v>
      </c>
      <c r="B11" s="5">
        <v>45216</v>
      </c>
      <c r="C11" s="5">
        <v>45216</v>
      </c>
      <c r="D11" s="13">
        <f>B11/C11</f>
        <v>1</v>
      </c>
      <c r="F11" s="11"/>
      <c r="G11" s="11"/>
    </row>
    <row r="12" spans="1:7" ht="12.75">
      <c r="A12" s="4">
        <v>39239</v>
      </c>
      <c r="B12" s="5">
        <v>45216</v>
      </c>
      <c r="C12" s="5">
        <v>45216</v>
      </c>
      <c r="D12" s="13">
        <f>B12/C12</f>
        <v>1</v>
      </c>
      <c r="F12" s="11"/>
      <c r="G12" s="11"/>
    </row>
    <row r="13" spans="1:7" ht="12.75">
      <c r="A13" s="4">
        <v>39240</v>
      </c>
      <c r="B13" s="5">
        <v>45216</v>
      </c>
      <c r="C13" s="5">
        <v>45216</v>
      </c>
      <c r="D13" s="13">
        <f>B13/C13</f>
        <v>1</v>
      </c>
      <c r="F13" s="11"/>
      <c r="G13" s="11"/>
    </row>
    <row r="14" spans="1:7" ht="12.75">
      <c r="A14" s="4">
        <v>39241</v>
      </c>
      <c r="B14" s="5">
        <v>45216</v>
      </c>
      <c r="C14" s="5">
        <v>45216</v>
      </c>
      <c r="D14" s="13">
        <f>B14/C14</f>
        <v>1</v>
      </c>
      <c r="F14" s="11"/>
      <c r="G14" s="11"/>
    </row>
    <row r="15" spans="1:7" ht="12.75">
      <c r="A15" s="7">
        <v>39242</v>
      </c>
      <c r="B15" s="12"/>
      <c r="C15" s="12"/>
      <c r="D15" s="12"/>
      <c r="F15" s="11"/>
      <c r="G15" s="11"/>
    </row>
    <row r="16" spans="1:7" ht="12.75">
      <c r="A16" s="7">
        <v>39243</v>
      </c>
      <c r="B16" s="12"/>
      <c r="C16" s="12"/>
      <c r="D16" s="12"/>
      <c r="F16" s="11"/>
      <c r="G16" s="11"/>
    </row>
    <row r="17" spans="1:7" ht="12.75">
      <c r="A17" s="4">
        <v>39244</v>
      </c>
      <c r="B17" s="2">
        <v>48214.55</v>
      </c>
      <c r="C17" s="42">
        <v>48216</v>
      </c>
      <c r="D17" s="13">
        <f>B17/C17</f>
        <v>0.9999699269951884</v>
      </c>
      <c r="F17" s="11"/>
      <c r="G17" s="11"/>
    </row>
    <row r="18" spans="1:7" ht="12.75">
      <c r="A18" s="4">
        <v>39245</v>
      </c>
      <c r="B18" s="2">
        <v>48148.42</v>
      </c>
      <c r="C18" s="42">
        <v>48216</v>
      </c>
      <c r="D18" s="13">
        <f>B18/C18</f>
        <v>0.9985983905757424</v>
      </c>
      <c r="F18" s="11"/>
      <c r="G18" s="11"/>
    </row>
    <row r="19" spans="1:7" ht="12.75">
      <c r="A19" s="4">
        <v>39246</v>
      </c>
      <c r="B19" s="2">
        <v>48143.36</v>
      </c>
      <c r="C19" s="42">
        <v>48216</v>
      </c>
      <c r="D19" s="13">
        <f>B19/C19</f>
        <v>0.9984934461589514</v>
      </c>
      <c r="F19" s="11"/>
      <c r="G19" s="11"/>
    </row>
    <row r="20" spans="1:7" ht="12.75">
      <c r="A20" s="4">
        <v>39247</v>
      </c>
      <c r="B20" s="2">
        <v>48181.77</v>
      </c>
      <c r="C20" s="42">
        <v>48216</v>
      </c>
      <c r="D20" s="13">
        <f>B20/C20</f>
        <v>0.9992900696864111</v>
      </c>
      <c r="F20" s="11"/>
      <c r="G20" s="11"/>
    </row>
    <row r="21" spans="1:7" ht="12.75">
      <c r="A21" s="4">
        <v>39248</v>
      </c>
      <c r="B21" s="2">
        <v>48180.54</v>
      </c>
      <c r="C21" s="42">
        <v>48216</v>
      </c>
      <c r="D21" s="13">
        <f>B21/C21</f>
        <v>0.9992645594823295</v>
      </c>
      <c r="F21" s="11"/>
      <c r="G21" s="11"/>
    </row>
    <row r="22" spans="1:7" ht="12.75">
      <c r="A22" s="7">
        <v>39249</v>
      </c>
      <c r="B22" s="12"/>
      <c r="C22" s="43"/>
      <c r="D22" s="14"/>
      <c r="F22" s="11"/>
      <c r="G22" s="11"/>
    </row>
    <row r="23" spans="1:7" ht="12.75">
      <c r="A23" s="7">
        <v>39250</v>
      </c>
      <c r="B23" s="12"/>
      <c r="C23" s="43"/>
      <c r="D23" s="14"/>
      <c r="F23" s="11"/>
      <c r="G23" s="11"/>
    </row>
    <row r="24" spans="1:7" ht="12.75">
      <c r="A24" s="4">
        <v>39251</v>
      </c>
      <c r="B24" s="2">
        <v>48177.98</v>
      </c>
      <c r="C24" s="42">
        <v>48216</v>
      </c>
      <c r="D24" s="13">
        <f>B24/C24</f>
        <v>0.9992114650738345</v>
      </c>
      <c r="F24" s="11"/>
      <c r="G24" s="11"/>
    </row>
    <row r="25" spans="1:7" ht="12.75">
      <c r="A25" s="4">
        <v>39252</v>
      </c>
      <c r="B25" s="2">
        <v>48225.54</v>
      </c>
      <c r="C25" s="42">
        <v>48216</v>
      </c>
      <c r="D25" s="13">
        <f>B25/C25</f>
        <v>1.0001978596316576</v>
      </c>
      <c r="F25" s="11"/>
      <c r="G25" s="11"/>
    </row>
    <row r="26" spans="1:7" ht="12.75">
      <c r="A26" s="4">
        <v>39253</v>
      </c>
      <c r="B26" s="2">
        <v>48309.39</v>
      </c>
      <c r="C26" s="42">
        <v>48216</v>
      </c>
      <c r="D26" s="13">
        <f>B26/C26</f>
        <v>1.0019369089099055</v>
      </c>
      <c r="F26" s="11"/>
      <c r="G26" s="11"/>
    </row>
    <row r="27" spans="1:7" ht="12.75">
      <c r="A27" s="4">
        <v>39254</v>
      </c>
      <c r="B27" s="2">
        <v>48334.52</v>
      </c>
      <c r="C27" s="42">
        <v>48216</v>
      </c>
      <c r="D27" s="13">
        <f>B27/C27</f>
        <v>1.0024581051932968</v>
      </c>
      <c r="F27" s="11"/>
      <c r="G27" s="11"/>
    </row>
    <row r="28" spans="1:7" ht="12.75">
      <c r="A28" s="4">
        <v>39255</v>
      </c>
      <c r="B28" s="2">
        <v>48586.78</v>
      </c>
      <c r="C28" s="42">
        <v>48216</v>
      </c>
      <c r="D28" s="13">
        <f>B28/C28</f>
        <v>1.0076899784303965</v>
      </c>
      <c r="F28" s="11"/>
      <c r="G28" s="11"/>
    </row>
    <row r="29" spans="1:7" ht="12.75">
      <c r="A29" s="7">
        <v>39256</v>
      </c>
      <c r="B29" s="12"/>
      <c r="C29" s="43"/>
      <c r="D29" s="14"/>
      <c r="F29" s="11"/>
      <c r="G29" s="11"/>
    </row>
    <row r="30" spans="1:8" ht="12.75">
      <c r="A30" s="7">
        <v>39257</v>
      </c>
      <c r="B30" s="12"/>
      <c r="C30" s="43"/>
      <c r="D30" s="14"/>
      <c r="F30" s="11"/>
      <c r="G30" s="11"/>
      <c r="H30" s="6"/>
    </row>
    <row r="31" spans="1:7" ht="12.75">
      <c r="A31" s="4">
        <v>39258</v>
      </c>
      <c r="B31" s="2">
        <v>48684.02</v>
      </c>
      <c r="C31" s="42">
        <v>48216</v>
      </c>
      <c r="D31" s="13">
        <f>B31/C31</f>
        <v>1.0097067363530778</v>
      </c>
      <c r="F31" s="11"/>
      <c r="G31" s="11"/>
    </row>
    <row r="32" spans="1:7" ht="12.75">
      <c r="A32" s="4">
        <v>39259</v>
      </c>
      <c r="B32" s="2">
        <v>48762.58</v>
      </c>
      <c r="C32" s="42">
        <v>48216</v>
      </c>
      <c r="D32" s="13">
        <f>B32/C32</f>
        <v>1.0113360710137713</v>
      </c>
      <c r="F32" s="11"/>
      <c r="G32" s="11"/>
    </row>
    <row r="33" spans="1:8" ht="12.75">
      <c r="A33" s="4">
        <v>39260</v>
      </c>
      <c r="B33" s="2">
        <v>48929.98</v>
      </c>
      <c r="C33" s="42">
        <v>48216</v>
      </c>
      <c r="D33" s="13">
        <f>B33/C33</f>
        <v>1.0148079475692717</v>
      </c>
      <c r="F33" s="11"/>
      <c r="G33" s="11"/>
      <c r="H33" s="6"/>
    </row>
    <row r="34" spans="1:7" ht="12.75">
      <c r="A34" s="4">
        <v>39261</v>
      </c>
      <c r="B34" s="2">
        <v>49079.78</v>
      </c>
      <c r="C34" s="42">
        <v>48216</v>
      </c>
      <c r="D34" s="13">
        <f>B34/C34</f>
        <v>1.017914800066368</v>
      </c>
      <c r="F34" s="11"/>
      <c r="G34" s="11"/>
    </row>
    <row r="35" spans="1:7" ht="12.75">
      <c r="A35" s="4">
        <v>39262</v>
      </c>
      <c r="B35" s="5">
        <v>49271.1</v>
      </c>
      <c r="C35" s="42">
        <v>48216</v>
      </c>
      <c r="D35" s="13">
        <f>B35/C35</f>
        <v>1.0218827775012445</v>
      </c>
      <c r="F35" s="11"/>
      <c r="G35" s="11"/>
    </row>
    <row r="36" spans="1:4" ht="12.75">
      <c r="A36" s="7">
        <v>39263</v>
      </c>
      <c r="B36" s="41"/>
      <c r="C36" s="12"/>
      <c r="D36" s="12"/>
    </row>
    <row r="37" spans="1:8" ht="12.75">
      <c r="A37" s="4"/>
      <c r="B37" s="5">
        <f>SUM(B7:B35)</f>
        <v>998526.31</v>
      </c>
      <c r="C37" s="5">
        <f>SUM(C7:C35)</f>
        <v>994536</v>
      </c>
      <c r="D37" s="5">
        <f>SUM(D7:D35)</f>
        <v>20.08275904264145</v>
      </c>
      <c r="F37">
        <f>B37/21</f>
        <v>47548.87190476191</v>
      </c>
      <c r="G37">
        <f>C37/21</f>
        <v>47358.857142857145</v>
      </c>
      <c r="H37" s="11">
        <f>D37/21</f>
        <v>0.9563218591734023</v>
      </c>
    </row>
    <row r="38" spans="1:4" ht="12.75">
      <c r="A38" s="4"/>
      <c r="B38" s="2"/>
      <c r="C38" s="2"/>
      <c r="D38" s="2"/>
    </row>
    <row r="39" spans="1:4" ht="12.75">
      <c r="A39" s="4"/>
      <c r="B39" s="2"/>
      <c r="C39" s="2"/>
      <c r="D39" s="2"/>
    </row>
    <row r="40" spans="1:4" ht="12.75">
      <c r="A40" s="7">
        <v>39264</v>
      </c>
      <c r="B40" s="2"/>
      <c r="C40" s="2"/>
      <c r="D40" s="2"/>
    </row>
    <row r="41" spans="1:4" ht="12.75">
      <c r="A41" s="4">
        <v>39265</v>
      </c>
      <c r="B41" s="2">
        <v>49480.57</v>
      </c>
      <c r="C41" s="5">
        <v>48216</v>
      </c>
      <c r="D41" s="13">
        <f>B41/C41</f>
        <v>1.0262271859963497</v>
      </c>
    </row>
    <row r="42" spans="1:4" ht="12.75">
      <c r="A42" s="4">
        <v>39266</v>
      </c>
      <c r="B42" s="2">
        <v>54633.06</v>
      </c>
      <c r="C42" s="2">
        <v>53089.29</v>
      </c>
      <c r="D42" s="13">
        <f aca="true" t="shared" si="0" ref="D42:D70">B42/C42</f>
        <v>1.0290787463912212</v>
      </c>
    </row>
    <row r="43" spans="1:4" ht="12.75">
      <c r="A43" s="4">
        <v>39267</v>
      </c>
      <c r="B43" s="2">
        <v>55218.49</v>
      </c>
      <c r="C43" s="2">
        <v>53089.29</v>
      </c>
      <c r="D43" s="13">
        <f t="shared" si="0"/>
        <v>1.0401060176167358</v>
      </c>
    </row>
    <row r="44" spans="1:4" ht="12.75">
      <c r="A44" s="4">
        <v>39268</v>
      </c>
      <c r="B44" s="2">
        <v>95191.37</v>
      </c>
      <c r="C44" s="2">
        <v>91547.13</v>
      </c>
      <c r="D44" s="13">
        <f t="shared" si="0"/>
        <v>1.0398072555633364</v>
      </c>
    </row>
    <row r="45" spans="1:4" ht="12.75">
      <c r="A45" s="4">
        <v>39269</v>
      </c>
      <c r="B45" s="2">
        <v>101204.72</v>
      </c>
      <c r="C45" s="2">
        <v>97317.47</v>
      </c>
      <c r="D45" s="13">
        <f t="shared" si="0"/>
        <v>1.0399440100528712</v>
      </c>
    </row>
    <row r="46" spans="1:4" ht="12.75">
      <c r="A46" s="7">
        <v>39270</v>
      </c>
      <c r="B46" s="12"/>
      <c r="C46" s="12"/>
      <c r="D46" s="14" t="s">
        <v>63</v>
      </c>
    </row>
    <row r="47" spans="1:4" ht="12.75">
      <c r="A47" s="7">
        <v>39271</v>
      </c>
      <c r="B47" s="12"/>
      <c r="C47" s="12"/>
      <c r="D47" s="14" t="s">
        <v>63</v>
      </c>
    </row>
    <row r="48" spans="1:4" ht="12.75">
      <c r="A48" s="4">
        <v>39272</v>
      </c>
      <c r="B48" s="2">
        <v>101381.77</v>
      </c>
      <c r="C48" s="2">
        <v>97317.47</v>
      </c>
      <c r="D48" s="13">
        <f t="shared" si="0"/>
        <v>1.041763313411251</v>
      </c>
    </row>
    <row r="49" spans="1:4" ht="12.75">
      <c r="A49" s="4">
        <v>39273</v>
      </c>
      <c r="B49" s="2">
        <v>101773.4</v>
      </c>
      <c r="C49" s="2">
        <v>97317.47</v>
      </c>
      <c r="D49" s="13">
        <f t="shared" si="0"/>
        <v>1.0457875651720085</v>
      </c>
    </row>
    <row r="50" spans="1:4" ht="12.75">
      <c r="A50" s="4">
        <v>39274</v>
      </c>
      <c r="B50" s="2">
        <v>102016.52</v>
      </c>
      <c r="C50" s="2">
        <v>97317.47</v>
      </c>
      <c r="D50" s="13">
        <f t="shared" si="0"/>
        <v>1.04828578054896</v>
      </c>
    </row>
    <row r="51" spans="1:4" ht="12.75">
      <c r="A51" s="4">
        <v>39275</v>
      </c>
      <c r="B51" s="2">
        <v>102058.63</v>
      </c>
      <c r="C51" s="2">
        <v>97317.47</v>
      </c>
      <c r="D51" s="13">
        <f t="shared" si="0"/>
        <v>1.048718488057694</v>
      </c>
    </row>
    <row r="52" spans="1:4" ht="12.75">
      <c r="A52" s="4">
        <v>39276</v>
      </c>
      <c r="B52" s="2">
        <v>101908.49</v>
      </c>
      <c r="C52" s="2">
        <v>97317.47</v>
      </c>
      <c r="D52" s="13">
        <f t="shared" si="0"/>
        <v>1.0471757023687525</v>
      </c>
    </row>
    <row r="53" spans="1:4" ht="12.75">
      <c r="A53" s="7">
        <v>39277</v>
      </c>
      <c r="B53" s="12"/>
      <c r="C53" s="12"/>
      <c r="D53" s="14" t="s">
        <v>63</v>
      </c>
    </row>
    <row r="54" spans="1:4" ht="12.75">
      <c r="A54" s="7">
        <v>39278</v>
      </c>
      <c r="B54" s="12"/>
      <c r="C54" s="12"/>
      <c r="D54" s="14" t="s">
        <v>63</v>
      </c>
    </row>
    <row r="55" spans="1:4" ht="12.75">
      <c r="A55" s="4">
        <v>39279</v>
      </c>
      <c r="B55" s="2">
        <v>102537.92</v>
      </c>
      <c r="C55" s="2">
        <v>98005.02</v>
      </c>
      <c r="D55" s="13">
        <f t="shared" si="0"/>
        <v>1.0462517124122825</v>
      </c>
    </row>
    <row r="56" spans="1:4" ht="12.75">
      <c r="A56" s="4">
        <v>39280</v>
      </c>
      <c r="B56" s="2">
        <v>103079.05</v>
      </c>
      <c r="C56" s="2">
        <v>98960.77</v>
      </c>
      <c r="D56" s="13">
        <f t="shared" si="0"/>
        <v>1.0416152784583224</v>
      </c>
    </row>
    <row r="57" spans="1:4" ht="12.75">
      <c r="A57" s="4">
        <v>39281</v>
      </c>
      <c r="B57" s="2">
        <v>102975.69</v>
      </c>
      <c r="C57" s="2">
        <v>98960.77</v>
      </c>
      <c r="D57" s="13">
        <f t="shared" si="0"/>
        <v>1.0405708241760852</v>
      </c>
    </row>
    <row r="58" spans="1:4" ht="12.75">
      <c r="A58" s="4">
        <v>39282</v>
      </c>
      <c r="B58" s="2">
        <v>103088.89</v>
      </c>
      <c r="C58" s="2">
        <v>98960.77</v>
      </c>
      <c r="D58" s="13">
        <f t="shared" si="0"/>
        <v>1.0417147117994332</v>
      </c>
    </row>
    <row r="59" spans="1:4" ht="12.75">
      <c r="A59" s="4">
        <v>39283</v>
      </c>
      <c r="B59" s="2">
        <v>103060.27</v>
      </c>
      <c r="C59" s="2">
        <v>98960.77</v>
      </c>
      <c r="D59" s="13">
        <f t="shared" si="0"/>
        <v>1.0414255062890072</v>
      </c>
    </row>
    <row r="60" spans="1:4" ht="12.75">
      <c r="A60" s="7">
        <v>39284</v>
      </c>
      <c r="B60" s="12"/>
      <c r="C60" s="12" t="s">
        <v>63</v>
      </c>
      <c r="D60" s="14" t="s">
        <v>63</v>
      </c>
    </row>
    <row r="61" spans="1:4" ht="12.75">
      <c r="A61" s="7">
        <v>39285</v>
      </c>
      <c r="B61" s="12"/>
      <c r="C61" s="12" t="s">
        <v>63</v>
      </c>
      <c r="D61" s="14" t="s">
        <v>63</v>
      </c>
    </row>
    <row r="62" spans="1:4" ht="12.75">
      <c r="A62" s="4">
        <v>39286</v>
      </c>
      <c r="B62" s="2">
        <v>104309.58</v>
      </c>
      <c r="C62" s="2">
        <v>98960.77</v>
      </c>
      <c r="D62" s="13">
        <f t="shared" si="0"/>
        <v>1.0540498017547761</v>
      </c>
    </row>
    <row r="63" spans="1:4" ht="12.75">
      <c r="A63" s="4">
        <v>39287</v>
      </c>
      <c r="B63" s="2">
        <v>105207.15</v>
      </c>
      <c r="C63" s="2">
        <v>98960.77</v>
      </c>
      <c r="D63" s="13">
        <f t="shared" si="0"/>
        <v>1.0631197594764066</v>
      </c>
    </row>
    <row r="64" spans="1:4" ht="12.75">
      <c r="A64" s="4">
        <v>39288</v>
      </c>
      <c r="B64" s="2">
        <v>106001.89</v>
      </c>
      <c r="C64" s="2">
        <v>98960.77</v>
      </c>
      <c r="D64" s="13">
        <f t="shared" si="0"/>
        <v>1.0711506185734003</v>
      </c>
    </row>
    <row r="65" spans="1:4" ht="12.75">
      <c r="A65" s="4">
        <v>39289</v>
      </c>
      <c r="B65" s="2">
        <v>107856.75</v>
      </c>
      <c r="C65" s="2">
        <v>98960.77</v>
      </c>
      <c r="D65" s="13">
        <f t="shared" si="0"/>
        <v>1.089894005473078</v>
      </c>
    </row>
    <row r="66" spans="1:4" ht="12.75">
      <c r="A66" s="4">
        <v>39290</v>
      </c>
      <c r="B66" s="2">
        <v>106906.45</v>
      </c>
      <c r="C66" s="2">
        <v>98960.77</v>
      </c>
      <c r="D66" s="13">
        <f t="shared" si="0"/>
        <v>1.080291210345271</v>
      </c>
    </row>
    <row r="67" spans="1:4" ht="12.75">
      <c r="A67" s="7">
        <v>39291</v>
      </c>
      <c r="B67" s="12"/>
      <c r="C67" s="12" t="s">
        <v>63</v>
      </c>
      <c r="D67" s="14" t="s">
        <v>63</v>
      </c>
    </row>
    <row r="68" spans="1:4" ht="12.75">
      <c r="A68" s="7">
        <v>39292</v>
      </c>
      <c r="B68" s="12"/>
      <c r="C68" s="12" t="s">
        <v>63</v>
      </c>
      <c r="D68" s="14" t="s">
        <v>63</v>
      </c>
    </row>
    <row r="69" spans="1:4" ht="12.75">
      <c r="A69" s="4">
        <v>39293</v>
      </c>
      <c r="B69" s="2">
        <v>106480.64</v>
      </c>
      <c r="C69" s="2">
        <v>98960.77</v>
      </c>
      <c r="D69" s="13">
        <f t="shared" si="0"/>
        <v>1.0759883941889297</v>
      </c>
    </row>
    <row r="70" spans="1:4" ht="12.75">
      <c r="A70" s="4">
        <v>39294</v>
      </c>
      <c r="B70" s="2">
        <v>109473.93</v>
      </c>
      <c r="C70" s="2">
        <v>101284.19</v>
      </c>
      <c r="D70" s="13">
        <f t="shared" si="0"/>
        <v>1.0808590165947913</v>
      </c>
    </row>
    <row r="71" spans="1:8" ht="12.75">
      <c r="A71" s="4"/>
      <c r="B71" s="2">
        <f>SUM(B41:B70)</f>
        <v>2125845.2299999995</v>
      </c>
      <c r="C71" s="2">
        <f>SUM(C41:C70)</f>
        <v>2018743.44</v>
      </c>
      <c r="D71" s="13">
        <f>SUM(D41:D70)</f>
        <v>23.133824904720964</v>
      </c>
      <c r="F71">
        <f>B71/22</f>
        <v>96629.32863636361</v>
      </c>
      <c r="G71">
        <f>C71/22</f>
        <v>91761.06545454545</v>
      </c>
      <c r="H71" s="11">
        <f>D71/22</f>
        <v>1.0515374956691348</v>
      </c>
    </row>
    <row r="72" spans="1:4" ht="12.75">
      <c r="A72" s="35"/>
      <c r="B72" s="34"/>
      <c r="C72" s="34"/>
      <c r="D72" s="34"/>
    </row>
    <row r="73" spans="1:4" ht="12.75">
      <c r="A73" s="35"/>
      <c r="B73" s="34"/>
      <c r="C73" s="34"/>
      <c r="D73" s="34"/>
    </row>
    <row r="74" spans="1:4" ht="12.75">
      <c r="A74" s="4">
        <v>39295</v>
      </c>
      <c r="B74" s="2">
        <v>109829.09</v>
      </c>
      <c r="C74" s="2">
        <v>101284.19</v>
      </c>
      <c r="D74" s="13">
        <f aca="true" t="shared" si="1" ref="D74:D104">B74/C74</f>
        <v>1.0843655855864571</v>
      </c>
    </row>
    <row r="75" spans="1:4" ht="12.75">
      <c r="A75" s="4">
        <v>39296</v>
      </c>
      <c r="B75" s="2">
        <v>110571.65</v>
      </c>
      <c r="C75" s="2">
        <v>101284.19</v>
      </c>
      <c r="D75" s="13">
        <f t="shared" si="1"/>
        <v>1.091697035835504</v>
      </c>
    </row>
    <row r="76" spans="1:4" ht="12.75">
      <c r="A76" s="4">
        <v>39297</v>
      </c>
      <c r="B76" s="2">
        <v>110729.15</v>
      </c>
      <c r="C76" s="2">
        <v>101284.19</v>
      </c>
      <c r="D76" s="13">
        <f t="shared" si="1"/>
        <v>1.0932520662899115</v>
      </c>
    </row>
    <row r="77" spans="1:4" ht="12.75">
      <c r="A77" s="7">
        <v>39298</v>
      </c>
      <c r="B77" s="12"/>
      <c r="C77" s="12"/>
      <c r="D77" s="14"/>
    </row>
    <row r="78" spans="1:4" ht="12.75">
      <c r="A78" s="7">
        <v>39299</v>
      </c>
      <c r="B78" s="12"/>
      <c r="C78" s="12"/>
      <c r="D78" s="14"/>
    </row>
    <row r="79" spans="1:4" ht="12.75">
      <c r="A79" s="4">
        <v>39300</v>
      </c>
      <c r="B79" s="2">
        <v>111043.24</v>
      </c>
      <c r="C79" s="2">
        <v>101284.19</v>
      </c>
      <c r="D79" s="13">
        <f t="shared" si="1"/>
        <v>1.0963531425783235</v>
      </c>
    </row>
    <row r="80" spans="1:4" ht="12.75">
      <c r="A80" s="4">
        <v>39301</v>
      </c>
      <c r="B80" s="2">
        <v>110953.74</v>
      </c>
      <c r="C80" s="2">
        <v>101284.19</v>
      </c>
      <c r="D80" s="13">
        <f t="shared" si="1"/>
        <v>1.0954694903518507</v>
      </c>
    </row>
    <row r="81" spans="1:4" ht="12.75">
      <c r="A81" s="4">
        <v>39302</v>
      </c>
      <c r="B81" s="2">
        <v>110906.8</v>
      </c>
      <c r="C81" s="2">
        <v>101284.19</v>
      </c>
      <c r="D81" s="13">
        <f t="shared" si="1"/>
        <v>1.0950060419103909</v>
      </c>
    </row>
    <row r="82" spans="1:4" ht="12.75">
      <c r="A82" s="4">
        <v>39303</v>
      </c>
      <c r="B82" s="2">
        <v>110799.6</v>
      </c>
      <c r="C82" s="2">
        <v>101284.19</v>
      </c>
      <c r="D82" s="13">
        <f t="shared" si="1"/>
        <v>1.0939476338804703</v>
      </c>
    </row>
    <row r="83" spans="1:4" ht="12.75">
      <c r="A83" s="4">
        <v>39304</v>
      </c>
      <c r="B83" s="2">
        <v>110285.34</v>
      </c>
      <c r="C83" s="2">
        <v>101284.19</v>
      </c>
      <c r="D83" s="13">
        <f t="shared" si="1"/>
        <v>1.088870237299622</v>
      </c>
    </row>
    <row r="84" spans="1:4" ht="12.75">
      <c r="A84" s="7">
        <v>39305</v>
      </c>
      <c r="B84" s="12"/>
      <c r="C84" s="12"/>
      <c r="D84" s="14"/>
    </row>
    <row r="85" spans="1:4" ht="12.75">
      <c r="A85" s="7">
        <v>39306</v>
      </c>
      <c r="B85" s="12"/>
      <c r="C85" s="12"/>
      <c r="D85" s="14"/>
    </row>
    <row r="86" spans="1:4" ht="12.75">
      <c r="A86" s="4">
        <v>39307</v>
      </c>
      <c r="B86" s="2">
        <v>109741.45</v>
      </c>
      <c r="C86" s="2">
        <v>101284.19</v>
      </c>
      <c r="D86" s="13">
        <f t="shared" si="1"/>
        <v>1.0835002975291603</v>
      </c>
    </row>
    <row r="87" spans="1:4" ht="12.75">
      <c r="A87" s="4">
        <v>39308</v>
      </c>
      <c r="B87" s="2">
        <v>109931.1</v>
      </c>
      <c r="C87" s="2">
        <v>101284.19</v>
      </c>
      <c r="D87" s="13">
        <f t="shared" si="1"/>
        <v>1.0853727516604517</v>
      </c>
    </row>
    <row r="88" spans="1:4" ht="12.75">
      <c r="A88" s="4">
        <v>39309</v>
      </c>
      <c r="B88" s="2">
        <v>110302.71</v>
      </c>
      <c r="C88" s="2">
        <v>101284.19</v>
      </c>
      <c r="D88" s="13">
        <f t="shared" si="1"/>
        <v>1.0890417349440225</v>
      </c>
    </row>
    <row r="89" spans="1:4" ht="12.75">
      <c r="A89" s="4">
        <v>39310</v>
      </c>
      <c r="B89" s="2">
        <v>110033.52</v>
      </c>
      <c r="C89" s="2">
        <v>101284.19</v>
      </c>
      <c r="D89" s="13">
        <f t="shared" si="1"/>
        <v>1.086383965750232</v>
      </c>
    </row>
    <row r="90" spans="1:4" ht="12.75">
      <c r="A90" s="4">
        <v>39311</v>
      </c>
      <c r="B90" s="2">
        <v>108755.18</v>
      </c>
      <c r="C90" s="2">
        <v>101284.19</v>
      </c>
      <c r="D90" s="13">
        <f t="shared" si="1"/>
        <v>1.073762647457614</v>
      </c>
    </row>
    <row r="91" spans="1:4" ht="12.75">
      <c r="A91" s="7">
        <v>39312</v>
      </c>
      <c r="B91" s="12"/>
      <c r="C91" s="12"/>
      <c r="D91" s="14"/>
    </row>
    <row r="92" spans="1:4" ht="12.75">
      <c r="A92" s="7">
        <v>39313</v>
      </c>
      <c r="B92" s="12"/>
      <c r="C92" s="12"/>
      <c r="D92" s="14"/>
    </row>
    <row r="93" spans="1:4" ht="12.75">
      <c r="A93" s="4">
        <v>39314</v>
      </c>
      <c r="B93" s="2">
        <v>110312.62</v>
      </c>
      <c r="C93" s="2">
        <v>101284.19</v>
      </c>
      <c r="D93" s="13">
        <f t="shared" si="1"/>
        <v>1.0891395784475346</v>
      </c>
    </row>
    <row r="94" spans="1:4" ht="12.75">
      <c r="A94" s="4">
        <v>39315</v>
      </c>
      <c r="B94" s="2">
        <v>110374.9</v>
      </c>
      <c r="C94" s="2">
        <v>101284.19</v>
      </c>
      <c r="D94" s="13">
        <f t="shared" si="1"/>
        <v>1.0897544819186489</v>
      </c>
    </row>
    <row r="95" spans="1:4" ht="12.75">
      <c r="A95" s="4">
        <v>39316</v>
      </c>
      <c r="B95" s="2">
        <v>110513.72</v>
      </c>
      <c r="C95" s="2">
        <v>101284.19</v>
      </c>
      <c r="D95" s="13">
        <f t="shared" si="1"/>
        <v>1.0911250808245592</v>
      </c>
    </row>
    <row r="96" spans="1:4" ht="12.75">
      <c r="A96" s="4">
        <v>39317</v>
      </c>
      <c r="B96" s="2">
        <v>111519.66</v>
      </c>
      <c r="C96" s="2">
        <v>101284.19</v>
      </c>
      <c r="D96" s="13">
        <f t="shared" si="1"/>
        <v>1.1010569369217447</v>
      </c>
    </row>
    <row r="97" spans="1:4" ht="12.75">
      <c r="A97" s="4">
        <v>39318</v>
      </c>
      <c r="B97" s="2">
        <v>112400.78</v>
      </c>
      <c r="C97" s="2">
        <v>101284.19</v>
      </c>
      <c r="D97" s="13">
        <f t="shared" si="1"/>
        <v>1.1097564190423006</v>
      </c>
    </row>
    <row r="98" spans="1:4" ht="12.75">
      <c r="A98" s="7">
        <v>39319</v>
      </c>
      <c r="B98" s="12"/>
      <c r="C98" s="12"/>
      <c r="D98" s="14"/>
    </row>
    <row r="99" spans="1:4" ht="12.75">
      <c r="A99" s="7">
        <v>39320</v>
      </c>
      <c r="B99" s="12"/>
      <c r="C99" s="12"/>
      <c r="D99" s="14"/>
    </row>
    <row r="100" spans="1:4" ht="12.75">
      <c r="A100" s="4">
        <v>39321</v>
      </c>
      <c r="B100" s="2">
        <v>112938.71</v>
      </c>
      <c r="C100" s="2">
        <v>101284.19</v>
      </c>
      <c r="D100" s="13">
        <f t="shared" si="1"/>
        <v>1.1150675144857258</v>
      </c>
    </row>
    <row r="101" spans="1:4" ht="12.75">
      <c r="A101" s="4">
        <v>39322</v>
      </c>
      <c r="B101" s="2">
        <v>113546.74</v>
      </c>
      <c r="C101" s="2">
        <v>101284.19</v>
      </c>
      <c r="D101" s="13">
        <f t="shared" si="1"/>
        <v>1.1210707218964777</v>
      </c>
    </row>
    <row r="102" spans="1:4" ht="12.75">
      <c r="A102" s="4">
        <v>39323</v>
      </c>
      <c r="B102" s="2">
        <v>113574.73</v>
      </c>
      <c r="C102" s="2">
        <v>101284.19</v>
      </c>
      <c r="D102" s="13">
        <f t="shared" si="1"/>
        <v>1.1213470730229465</v>
      </c>
    </row>
    <row r="103" spans="1:4" ht="12.75">
      <c r="A103" s="4">
        <v>39324</v>
      </c>
      <c r="B103" s="2">
        <v>114272.56</v>
      </c>
      <c r="C103" s="2">
        <v>101284.19</v>
      </c>
      <c r="D103" s="13">
        <f t="shared" si="1"/>
        <v>1.1282368946229415</v>
      </c>
    </row>
    <row r="104" spans="1:4" ht="12.75">
      <c r="A104" s="4">
        <v>39325</v>
      </c>
      <c r="B104" s="2">
        <v>114680.77</v>
      </c>
      <c r="C104" s="2">
        <v>101284.19</v>
      </c>
      <c r="D104" s="13">
        <f t="shared" si="1"/>
        <v>1.132267237364489</v>
      </c>
    </row>
    <row r="105" spans="1:8" ht="12.75">
      <c r="A105" s="4"/>
      <c r="B105" s="2">
        <f>SUM(B74:B104)</f>
        <v>2558017.7600000002</v>
      </c>
      <c r="C105" s="2">
        <f>SUM(C74:C104)</f>
        <v>2329536.369999999</v>
      </c>
      <c r="D105" s="13">
        <f>SUM(D74:D104)</f>
        <v>25.255844569621374</v>
      </c>
      <c r="F105" s="6">
        <f>B105/23</f>
        <v>111218.16347826087</v>
      </c>
      <c r="G105" s="6">
        <f>C105/23</f>
        <v>101284.18999999996</v>
      </c>
      <c r="H105" s="11">
        <f>D105/23</f>
        <v>1.0980801986791902</v>
      </c>
    </row>
    <row r="106" spans="1:4" ht="12.75">
      <c r="A106" s="1"/>
      <c r="B106" s="34"/>
      <c r="C106" s="34"/>
      <c r="D106" s="34"/>
    </row>
    <row r="107" spans="1:4" ht="12.75">
      <c r="A107" s="1"/>
      <c r="B107" s="34"/>
      <c r="C107" s="34"/>
      <c r="D107" s="34"/>
    </row>
    <row r="108" spans="1:4" ht="12.75">
      <c r="A108" s="7">
        <v>39326</v>
      </c>
      <c r="B108" s="12"/>
      <c r="C108" s="12"/>
      <c r="D108" s="12"/>
    </row>
    <row r="109" spans="1:4" ht="12.75">
      <c r="A109" s="7">
        <v>39327</v>
      </c>
      <c r="B109" s="12"/>
      <c r="C109" s="12"/>
      <c r="D109" s="12"/>
    </row>
    <row r="110" spans="1:4" ht="12.75">
      <c r="A110" s="4">
        <v>39328</v>
      </c>
      <c r="B110" s="5">
        <v>115721.15</v>
      </c>
      <c r="C110" s="2">
        <v>101284.19</v>
      </c>
      <c r="D110" s="13">
        <f>B110/C110</f>
        <v>1.142539126787705</v>
      </c>
    </row>
    <row r="111" spans="1:4" ht="12.75">
      <c r="A111" s="4">
        <v>39329</v>
      </c>
      <c r="B111" s="5">
        <v>117301.66</v>
      </c>
      <c r="C111" s="2">
        <v>101284.19</v>
      </c>
      <c r="D111" s="13">
        <f>B111/C111</f>
        <v>1.1581438327146616</v>
      </c>
    </row>
    <row r="112" spans="1:4" ht="12.75">
      <c r="A112" s="4">
        <v>39330</v>
      </c>
      <c r="B112" s="5">
        <v>117073.87</v>
      </c>
      <c r="C112" s="2">
        <v>101284.19</v>
      </c>
      <c r="D112" s="13">
        <f>B112/C112</f>
        <v>1.1558948143831727</v>
      </c>
    </row>
    <row r="113" spans="1:4" ht="12.75">
      <c r="A113" s="7">
        <v>39331</v>
      </c>
      <c r="B113" s="40"/>
      <c r="C113" s="12"/>
      <c r="D113" s="14"/>
    </row>
    <row r="114" spans="1:4" ht="12.75">
      <c r="A114" s="7">
        <v>39332</v>
      </c>
      <c r="B114" s="40"/>
      <c r="C114" s="12"/>
      <c r="D114" s="14"/>
    </row>
    <row r="115" spans="1:4" ht="12.75">
      <c r="A115" s="7">
        <v>39333</v>
      </c>
      <c r="B115" s="40"/>
      <c r="C115" s="12"/>
      <c r="D115" s="14"/>
    </row>
    <row r="116" spans="1:4" ht="12.75">
      <c r="A116" s="7">
        <v>39334</v>
      </c>
      <c r="B116" s="40"/>
      <c r="C116" s="12"/>
      <c r="D116" s="14"/>
    </row>
    <row r="117" spans="1:4" ht="12.75">
      <c r="A117" s="4">
        <v>39335</v>
      </c>
      <c r="B117" s="5">
        <v>118304.97</v>
      </c>
      <c r="C117" s="2">
        <v>101284.19</v>
      </c>
      <c r="D117" s="13">
        <f aca="true" t="shared" si="2" ref="D117:D122">B117/C117</f>
        <v>1.168049722271561</v>
      </c>
    </row>
    <row r="118" spans="1:4" ht="12.75">
      <c r="A118" s="4">
        <v>39336</v>
      </c>
      <c r="B118" s="5">
        <v>117610.46</v>
      </c>
      <c r="C118" s="2">
        <v>101284.19</v>
      </c>
      <c r="D118" s="13">
        <f t="shared" si="2"/>
        <v>1.1611926797262238</v>
      </c>
    </row>
    <row r="119" spans="1:4" ht="12.75">
      <c r="A119" s="4">
        <v>39337</v>
      </c>
      <c r="B119" s="5">
        <v>117552.96</v>
      </c>
      <c r="C119" s="2">
        <v>101284.19</v>
      </c>
      <c r="D119" s="13">
        <f t="shared" si="2"/>
        <v>1.1606249701952496</v>
      </c>
    </row>
    <row r="120" spans="1:4" ht="12.75">
      <c r="A120" s="4">
        <v>39338</v>
      </c>
      <c r="B120" s="5">
        <v>129972.45</v>
      </c>
      <c r="C120" s="2">
        <v>111618.32</v>
      </c>
      <c r="D120" s="13">
        <f t="shared" si="2"/>
        <v>1.1644365369412475</v>
      </c>
    </row>
    <row r="121" spans="1:4" ht="12.75">
      <c r="A121" s="4">
        <v>39339</v>
      </c>
      <c r="B121" s="5">
        <v>131323.05</v>
      </c>
      <c r="C121" s="2">
        <v>111618.32</v>
      </c>
      <c r="D121" s="13">
        <f t="shared" si="2"/>
        <v>1.1765367011436831</v>
      </c>
    </row>
    <row r="122" spans="1:4" ht="12.75">
      <c r="A122" s="4">
        <v>39340</v>
      </c>
      <c r="B122" s="5">
        <v>131826.9</v>
      </c>
      <c r="C122" s="2">
        <v>111618.32</v>
      </c>
      <c r="D122" s="13">
        <f t="shared" si="2"/>
        <v>1.1810507450748227</v>
      </c>
    </row>
    <row r="123" spans="1:4" ht="12.75">
      <c r="A123" s="7">
        <v>39341</v>
      </c>
      <c r="B123" s="40"/>
      <c r="C123" s="12"/>
      <c r="D123" s="14"/>
    </row>
    <row r="124" spans="1:4" ht="12.75">
      <c r="A124" s="4">
        <v>39342</v>
      </c>
      <c r="B124" s="5">
        <v>132617.35</v>
      </c>
      <c r="C124" s="2">
        <v>111618.32</v>
      </c>
      <c r="D124" s="13">
        <f>B124/C124</f>
        <v>1.1881324678601146</v>
      </c>
    </row>
    <row r="125" spans="1:4" ht="12.75">
      <c r="A125" s="4">
        <v>39343</v>
      </c>
      <c r="B125" s="5">
        <v>133232</v>
      </c>
      <c r="C125" s="2">
        <v>111618.32</v>
      </c>
      <c r="D125" s="13">
        <f>B125/C125</f>
        <v>1.1936391803782747</v>
      </c>
    </row>
    <row r="126" spans="1:4" ht="12.75">
      <c r="A126" s="4">
        <v>39344</v>
      </c>
      <c r="B126" s="5">
        <v>133972.82</v>
      </c>
      <c r="C126" s="2">
        <v>111618.32</v>
      </c>
      <c r="D126" s="13">
        <f>B126/C126</f>
        <v>1.2002762628930448</v>
      </c>
    </row>
    <row r="127" spans="1:4" ht="12.75">
      <c r="A127" s="4">
        <v>39345</v>
      </c>
      <c r="B127" s="5">
        <v>135688.09</v>
      </c>
      <c r="C127" s="2">
        <v>111618.32</v>
      </c>
      <c r="D127" s="13">
        <f>B127/C127</f>
        <v>1.21564354310296</v>
      </c>
    </row>
    <row r="128" spans="1:4" ht="12.75">
      <c r="A128" s="4">
        <v>39346</v>
      </c>
      <c r="B128" s="5">
        <v>137316.87</v>
      </c>
      <c r="C128" s="2">
        <v>111618.32</v>
      </c>
      <c r="D128" s="13">
        <f>B128/C128</f>
        <v>1.2302359505142166</v>
      </c>
    </row>
    <row r="129" spans="1:4" ht="12.75">
      <c r="A129" s="7">
        <v>39347</v>
      </c>
      <c r="B129" s="40"/>
      <c r="C129" s="12"/>
      <c r="D129" s="14"/>
    </row>
    <row r="130" spans="1:4" ht="12.75">
      <c r="A130" s="7">
        <v>39348</v>
      </c>
      <c r="B130" s="40"/>
      <c r="C130" s="12"/>
      <c r="D130" s="14"/>
    </row>
    <row r="131" spans="1:4" ht="12.75">
      <c r="A131" s="4">
        <v>39349</v>
      </c>
      <c r="B131" s="5">
        <v>137088.76</v>
      </c>
      <c r="C131" s="2">
        <v>111618.32</v>
      </c>
      <c r="D131" s="13">
        <f>B131/C131</f>
        <v>1.2281922895811368</v>
      </c>
    </row>
    <row r="132" spans="1:4" ht="12.75">
      <c r="A132" s="4">
        <v>39350</v>
      </c>
      <c r="B132" s="5">
        <v>137872.59</v>
      </c>
      <c r="C132" s="2">
        <v>111618.32</v>
      </c>
      <c r="D132" s="13">
        <f>B132/C132</f>
        <v>1.235214703106085</v>
      </c>
    </row>
    <row r="133" spans="1:4" ht="12.75">
      <c r="A133" s="4">
        <v>39351</v>
      </c>
      <c r="B133" s="5">
        <v>140067.72</v>
      </c>
      <c r="C133" s="2">
        <v>111618.32</v>
      </c>
      <c r="D133" s="13">
        <f>B133/C133</f>
        <v>1.2548810983716652</v>
      </c>
    </row>
    <row r="134" spans="1:4" ht="12.75">
      <c r="A134" s="4">
        <v>39352</v>
      </c>
      <c r="B134" s="5">
        <v>141709.94</v>
      </c>
      <c r="C134" s="2">
        <v>111618.32</v>
      </c>
      <c r="D134" s="13">
        <f>B134/C134</f>
        <v>1.2695939161241632</v>
      </c>
    </row>
    <row r="135" spans="1:4" ht="12.75">
      <c r="A135" s="4">
        <v>39353</v>
      </c>
      <c r="B135" s="5">
        <v>142243.98</v>
      </c>
      <c r="C135" s="2">
        <v>111618.32</v>
      </c>
      <c r="D135" s="13">
        <f>B135/C135</f>
        <v>1.2743784353679575</v>
      </c>
    </row>
    <row r="136" spans="1:4" ht="12.75">
      <c r="A136" s="7">
        <v>39354</v>
      </c>
      <c r="B136" s="12"/>
      <c r="C136" s="12"/>
      <c r="D136" s="12"/>
    </row>
    <row r="137" spans="1:4" ht="12.75">
      <c r="A137" s="7">
        <v>39355</v>
      </c>
      <c r="B137" s="12"/>
      <c r="C137" s="12"/>
      <c r="D137" s="12"/>
    </row>
    <row r="138" spans="1:8" ht="12.75">
      <c r="A138" s="4"/>
      <c r="B138" s="2">
        <f>SUM(B108:B137)</f>
        <v>2468497.5900000003</v>
      </c>
      <c r="C138" s="5">
        <f>SUM(C108:C137)</f>
        <v>2058743.3000000007</v>
      </c>
      <c r="D138" s="5">
        <f>SUM(D108:D137)</f>
        <v>22.758656976537946</v>
      </c>
      <c r="F138" s="6">
        <f>B138/19</f>
        <v>129920.9257894737</v>
      </c>
      <c r="G138" s="6">
        <f>C138/19</f>
        <v>108354.91052631583</v>
      </c>
      <c r="H138" s="11">
        <f>D138/19</f>
        <v>1.197824051396734</v>
      </c>
    </row>
    <row r="139" spans="1:4" ht="12.75">
      <c r="A139" s="35"/>
      <c r="B139" s="34"/>
      <c r="C139" s="34"/>
      <c r="D139" s="34"/>
    </row>
    <row r="140" spans="1:4" ht="12.75">
      <c r="A140" s="35"/>
      <c r="B140" s="34"/>
      <c r="C140" s="34"/>
      <c r="D140" s="34"/>
    </row>
    <row r="141" spans="1:4" ht="12.75">
      <c r="A141" s="4">
        <v>39356</v>
      </c>
      <c r="B141" s="5">
        <v>142388.46</v>
      </c>
      <c r="C141" s="2">
        <v>111618.32</v>
      </c>
      <c r="D141" s="13">
        <f>B141/C141</f>
        <v>1.2756728465363032</v>
      </c>
    </row>
    <row r="142" spans="1:4" ht="12.75">
      <c r="A142" s="4">
        <v>39357</v>
      </c>
      <c r="B142" s="5">
        <v>143538.06</v>
      </c>
      <c r="C142" s="2">
        <v>111618.32</v>
      </c>
      <c r="D142" s="13">
        <f aca="true" t="shared" si="3" ref="D142:D171">B142/C142</f>
        <v>1.2859722310817794</v>
      </c>
    </row>
    <row r="143" spans="1:4" ht="12.75">
      <c r="A143" s="4">
        <v>39358</v>
      </c>
      <c r="B143" s="5">
        <v>149383.47</v>
      </c>
      <c r="C143" s="2">
        <v>115537.74</v>
      </c>
      <c r="D143" s="13">
        <f t="shared" si="3"/>
        <v>1.2929409039851394</v>
      </c>
    </row>
    <row r="144" spans="1:4" ht="12.75">
      <c r="A144" s="4">
        <v>39359</v>
      </c>
      <c r="B144" s="5">
        <v>154979.77</v>
      </c>
      <c r="C144" s="2">
        <v>119425.77</v>
      </c>
      <c r="D144" s="13">
        <f t="shared" si="3"/>
        <v>1.2977079402544358</v>
      </c>
    </row>
    <row r="145" spans="1:4" ht="12.75">
      <c r="A145" s="4">
        <v>39360</v>
      </c>
      <c r="B145" s="5">
        <v>155250.32</v>
      </c>
      <c r="C145" s="2">
        <v>119425.77</v>
      </c>
      <c r="D145" s="13">
        <f t="shared" si="3"/>
        <v>1.2999733642077418</v>
      </c>
    </row>
    <row r="146" spans="1:4" ht="12.75">
      <c r="A146" s="7">
        <v>39361</v>
      </c>
      <c r="B146" s="40"/>
      <c r="C146" s="12"/>
      <c r="D146" s="12"/>
    </row>
    <row r="147" spans="1:4" ht="12.75">
      <c r="A147" s="7">
        <v>39362</v>
      </c>
      <c r="B147" s="40"/>
      <c r="C147" s="12"/>
      <c r="D147" s="12"/>
    </row>
    <row r="148" spans="1:4" ht="12.75">
      <c r="A148" s="4">
        <v>39363</v>
      </c>
      <c r="B148" s="5">
        <v>153648.07</v>
      </c>
      <c r="C148" s="2">
        <v>119425.77</v>
      </c>
      <c r="D148" s="13">
        <f t="shared" si="3"/>
        <v>1.2865570806032902</v>
      </c>
    </row>
    <row r="149" spans="1:4" ht="12.75">
      <c r="A149" s="4">
        <v>39364</v>
      </c>
      <c r="B149" s="5">
        <v>151485.62</v>
      </c>
      <c r="C149" s="2">
        <v>119425.77</v>
      </c>
      <c r="D149" s="13">
        <f t="shared" si="3"/>
        <v>1.2684500171110473</v>
      </c>
    </row>
    <row r="150" spans="1:4" ht="12.75">
      <c r="A150" s="4">
        <v>39365</v>
      </c>
      <c r="B150" s="5">
        <v>153142.8</v>
      </c>
      <c r="C150" s="2">
        <v>119425.77</v>
      </c>
      <c r="D150" s="13">
        <f t="shared" si="3"/>
        <v>1.2823262516959277</v>
      </c>
    </row>
    <row r="151" spans="1:4" ht="12.75">
      <c r="A151" s="4">
        <v>39366</v>
      </c>
      <c r="B151" s="5">
        <v>153095.28</v>
      </c>
      <c r="C151" s="2">
        <v>119425.77</v>
      </c>
      <c r="D151" s="13">
        <f t="shared" si="3"/>
        <v>1.2819283476254748</v>
      </c>
    </row>
    <row r="152" spans="1:4" ht="12.75">
      <c r="A152" s="4">
        <v>39367</v>
      </c>
      <c r="B152" s="5">
        <v>153391.17</v>
      </c>
      <c r="C152" s="2">
        <v>119425.77</v>
      </c>
      <c r="D152" s="13">
        <f t="shared" si="3"/>
        <v>1.284405953589414</v>
      </c>
    </row>
    <row r="153" spans="1:4" ht="12.75">
      <c r="A153" s="7">
        <v>39368</v>
      </c>
      <c r="B153" s="40"/>
      <c r="C153" s="12"/>
      <c r="D153" s="12"/>
    </row>
    <row r="154" spans="1:4" ht="12.75">
      <c r="A154" s="7">
        <v>39369</v>
      </c>
      <c r="B154" s="40"/>
      <c r="C154" s="12"/>
      <c r="D154" s="12"/>
    </row>
    <row r="155" spans="1:4" ht="12.75">
      <c r="A155" s="4">
        <v>39370</v>
      </c>
      <c r="B155" s="5">
        <v>152616.51</v>
      </c>
      <c r="C155" s="2">
        <v>119425.77</v>
      </c>
      <c r="D155" s="13">
        <f t="shared" si="3"/>
        <v>1.2779194138752465</v>
      </c>
    </row>
    <row r="156" spans="1:4" ht="12.75">
      <c r="A156" s="4">
        <v>39371</v>
      </c>
      <c r="B156" s="5">
        <v>152450.96</v>
      </c>
      <c r="C156" s="2">
        <v>119895.29</v>
      </c>
      <c r="D156" s="13">
        <f t="shared" si="3"/>
        <v>1.2715341862053129</v>
      </c>
    </row>
    <row r="157" spans="1:4" ht="12.75">
      <c r="A157" s="4">
        <v>39372</v>
      </c>
      <c r="B157" s="5">
        <v>150314.97</v>
      </c>
      <c r="C157" s="2">
        <v>119895.29</v>
      </c>
      <c r="D157" s="13">
        <f t="shared" si="3"/>
        <v>1.2537187240633056</v>
      </c>
    </row>
    <row r="158" spans="1:4" ht="12.75">
      <c r="A158" s="4">
        <v>39373</v>
      </c>
      <c r="B158" s="5">
        <v>150697.14</v>
      </c>
      <c r="C158" s="2">
        <v>119895.29</v>
      </c>
      <c r="D158" s="13">
        <f t="shared" si="3"/>
        <v>1.2569062554500683</v>
      </c>
    </row>
    <row r="159" spans="1:4" ht="12.75">
      <c r="A159" s="4">
        <v>39374</v>
      </c>
      <c r="B159" s="5">
        <v>151176.11</v>
      </c>
      <c r="C159" s="2">
        <v>119895.29</v>
      </c>
      <c r="D159" s="13">
        <f t="shared" si="3"/>
        <v>1.2609011580021199</v>
      </c>
    </row>
    <row r="160" spans="1:4" ht="12.75">
      <c r="A160" s="7">
        <v>39375</v>
      </c>
      <c r="B160" s="40"/>
      <c r="C160" s="12"/>
      <c r="D160" s="12"/>
    </row>
    <row r="161" spans="1:4" ht="12.75">
      <c r="A161" s="7">
        <v>39376</v>
      </c>
      <c r="B161" s="40"/>
      <c r="C161" s="12"/>
      <c r="D161" s="12"/>
    </row>
    <row r="162" spans="1:4" ht="12.75">
      <c r="A162" s="4">
        <v>39377</v>
      </c>
      <c r="B162" s="5">
        <v>150457.57</v>
      </c>
      <c r="C162" s="2">
        <v>119895.29</v>
      </c>
      <c r="D162" s="13">
        <f t="shared" si="3"/>
        <v>1.2549080952220892</v>
      </c>
    </row>
    <row r="163" spans="1:4" ht="12.75">
      <c r="A163" s="4">
        <v>39378</v>
      </c>
      <c r="B163" s="5">
        <v>149959.94</v>
      </c>
      <c r="C163" s="2">
        <v>119895.29</v>
      </c>
      <c r="D163" s="13">
        <f t="shared" si="3"/>
        <v>1.2507575568648277</v>
      </c>
    </row>
    <row r="164" spans="1:4" ht="12.75">
      <c r="A164" s="4">
        <v>39379</v>
      </c>
      <c r="B164" s="5">
        <v>150285.71</v>
      </c>
      <c r="C164" s="2">
        <v>119895.29</v>
      </c>
      <c r="D164" s="13">
        <f t="shared" si="3"/>
        <v>1.2534746777792523</v>
      </c>
    </row>
    <row r="165" spans="1:4" ht="12.75">
      <c r="A165" s="4">
        <v>39380</v>
      </c>
      <c r="B165" s="5">
        <v>156470.2</v>
      </c>
      <c r="C165" s="2">
        <v>123963.89</v>
      </c>
      <c r="D165" s="13">
        <f t="shared" si="3"/>
        <v>1.262224023463607</v>
      </c>
    </row>
    <row r="166" spans="1:4" ht="12.75">
      <c r="A166" s="4">
        <v>39381</v>
      </c>
      <c r="B166" s="5">
        <v>162869.07</v>
      </c>
      <c r="C166" s="2">
        <v>127925.23</v>
      </c>
      <c r="D166" s="13">
        <f t="shared" si="3"/>
        <v>1.2731583128676025</v>
      </c>
    </row>
    <row r="167" spans="1:4" ht="12.75">
      <c r="A167" s="7">
        <v>39382</v>
      </c>
      <c r="B167" s="40"/>
      <c r="C167" s="12"/>
      <c r="D167" s="12"/>
    </row>
    <row r="168" spans="1:4" ht="12.75">
      <c r="A168" s="7">
        <v>39383</v>
      </c>
      <c r="B168" s="40"/>
      <c r="C168" s="12"/>
      <c r="D168" s="12"/>
    </row>
    <row r="169" spans="1:4" ht="12.75">
      <c r="A169" s="4">
        <v>39384</v>
      </c>
      <c r="B169" s="5">
        <v>163470.55</v>
      </c>
      <c r="C169" s="2">
        <v>127925.23</v>
      </c>
      <c r="D169" s="13">
        <f t="shared" si="3"/>
        <v>1.2778601218852605</v>
      </c>
    </row>
    <row r="170" spans="1:4" ht="12.75">
      <c r="A170" s="4">
        <v>39385</v>
      </c>
      <c r="B170" s="5">
        <v>168541.68</v>
      </c>
      <c r="C170" s="2">
        <v>132225.42</v>
      </c>
      <c r="D170" s="13">
        <f t="shared" si="3"/>
        <v>1.2746541474400306</v>
      </c>
    </row>
    <row r="171" spans="1:4" ht="12.75">
      <c r="A171" s="4">
        <v>39386</v>
      </c>
      <c r="B171" s="5">
        <v>168069.81</v>
      </c>
      <c r="C171" s="2">
        <v>132225.42</v>
      </c>
      <c r="D171" s="13">
        <f t="shared" si="3"/>
        <v>1.2710854690421856</v>
      </c>
    </row>
    <row r="172" spans="1:8" ht="12.75">
      <c r="A172" s="35"/>
      <c r="B172" s="45">
        <f>SUM(B141:B171)</f>
        <v>3537683.2399999998</v>
      </c>
      <c r="C172" s="34">
        <f>SUM(C141:C171)</f>
        <v>2777712.7600000002</v>
      </c>
      <c r="D172" s="44">
        <f>SUM(D141:D171)</f>
        <v>29.295037078851458</v>
      </c>
      <c r="F172" s="6">
        <f>B172/23</f>
        <v>153812.31478260868</v>
      </c>
      <c r="G172" s="6">
        <f>C172/23</f>
        <v>120770.12000000001</v>
      </c>
      <c r="H172" s="11">
        <f>D172/23</f>
        <v>1.2736972642978894</v>
      </c>
    </row>
    <row r="173" spans="1:4" ht="12.75">
      <c r="A173" s="35"/>
      <c r="B173" s="34"/>
      <c r="C173" s="34"/>
      <c r="D173" s="34"/>
    </row>
    <row r="174" spans="1:4" ht="12.75">
      <c r="A174" s="35"/>
      <c r="B174" s="34"/>
      <c r="C174" s="34"/>
      <c r="D174" s="34"/>
    </row>
    <row r="175" spans="1:4" ht="12.75">
      <c r="A175" s="4">
        <v>39387</v>
      </c>
      <c r="B175" s="2">
        <v>167299.54</v>
      </c>
      <c r="C175" s="2">
        <v>132225.42</v>
      </c>
      <c r="D175" s="13">
        <f>B175/C175</f>
        <v>1.2652600385009176</v>
      </c>
    </row>
    <row r="176" spans="1:4" ht="12.75">
      <c r="A176" s="4">
        <v>39388</v>
      </c>
      <c r="B176" s="2">
        <v>165160.12</v>
      </c>
      <c r="C176" s="2">
        <v>132225.42</v>
      </c>
      <c r="D176" s="13">
        <f>B176/C176</f>
        <v>1.2490799424195438</v>
      </c>
    </row>
    <row r="177" spans="1:4" ht="12.75">
      <c r="A177" s="7">
        <v>39389</v>
      </c>
      <c r="B177" s="12"/>
      <c r="C177" s="12"/>
      <c r="D177" s="12"/>
    </row>
    <row r="178" spans="1:4" ht="12.75">
      <c r="A178" s="7">
        <v>39390</v>
      </c>
      <c r="B178" s="12"/>
      <c r="C178" s="12"/>
      <c r="D178" s="12"/>
    </row>
    <row r="179" spans="1:4" ht="12.75">
      <c r="A179" s="4">
        <v>39391</v>
      </c>
      <c r="B179" s="2">
        <v>162585.56</v>
      </c>
      <c r="C179" s="2">
        <v>132225.42</v>
      </c>
      <c r="D179" s="13">
        <f>B179/C179</f>
        <v>1.2296089511381396</v>
      </c>
    </row>
    <row r="180" spans="1:4" ht="12.75">
      <c r="A180" s="4">
        <v>39392</v>
      </c>
      <c r="B180" s="2">
        <v>163191.91</v>
      </c>
      <c r="C180" s="2">
        <v>132225.42</v>
      </c>
      <c r="D180" s="13">
        <f>B180/C180</f>
        <v>1.2341946805689858</v>
      </c>
    </row>
    <row r="181" spans="1:4" ht="12.75">
      <c r="A181" s="4">
        <v>39393</v>
      </c>
      <c r="B181" s="2">
        <v>164747.12</v>
      </c>
      <c r="C181" s="2">
        <v>132225.42</v>
      </c>
      <c r="D181" s="13">
        <f>B181/C181</f>
        <v>1.2459564885481171</v>
      </c>
    </row>
    <row r="182" spans="1:4" ht="12.75">
      <c r="A182" s="4">
        <v>39394</v>
      </c>
      <c r="B182" s="2">
        <v>173988.03</v>
      </c>
      <c r="C182" s="5">
        <v>140251.1</v>
      </c>
      <c r="D182" s="13">
        <f>B182/C182</f>
        <v>1.2405466338588431</v>
      </c>
    </row>
    <row r="183" spans="1:4" ht="12.75">
      <c r="A183" s="4">
        <v>39395</v>
      </c>
      <c r="B183" s="2">
        <v>292348.13</v>
      </c>
      <c r="C183" s="2">
        <v>236559.29</v>
      </c>
      <c r="D183" s="13">
        <f>B183/C183</f>
        <v>1.2358344920632793</v>
      </c>
    </row>
    <row r="184" spans="1:4" ht="12.75">
      <c r="A184" s="7">
        <v>39396</v>
      </c>
      <c r="B184" s="12"/>
      <c r="C184" s="12"/>
      <c r="D184" s="12"/>
    </row>
    <row r="185" spans="1:4" ht="12.75">
      <c r="A185" s="7">
        <v>39397</v>
      </c>
      <c r="B185" s="12"/>
      <c r="C185" s="12"/>
      <c r="D185" s="12"/>
    </row>
    <row r="186" spans="1:4" ht="12.75">
      <c r="A186" s="4">
        <v>39398</v>
      </c>
      <c r="B186" s="5">
        <v>289677.3</v>
      </c>
      <c r="C186" s="2">
        <v>236559.29</v>
      </c>
      <c r="D186" s="13">
        <f>B186/C186</f>
        <v>1.2245441724144503</v>
      </c>
    </row>
    <row r="187" spans="1:4" ht="12.75">
      <c r="A187" s="4">
        <v>39399</v>
      </c>
      <c r="B187" s="5">
        <v>345674.9</v>
      </c>
      <c r="C187" s="2">
        <v>282247.44</v>
      </c>
      <c r="D187" s="13">
        <f>B187/C187</f>
        <v>1.2247228885406367</v>
      </c>
    </row>
    <row r="188" spans="1:4" ht="12.75">
      <c r="A188" s="4">
        <v>39400</v>
      </c>
      <c r="B188" s="2">
        <v>347122.52</v>
      </c>
      <c r="C188" s="2">
        <v>282247.44</v>
      </c>
      <c r="D188" s="13">
        <f>B188/C188</f>
        <v>1.2298517924555845</v>
      </c>
    </row>
    <row r="189" spans="1:4" ht="12.75">
      <c r="A189" s="4">
        <v>39401</v>
      </c>
      <c r="B189" s="2">
        <v>347192.09</v>
      </c>
      <c r="C189" s="2">
        <v>282247.44</v>
      </c>
      <c r="D189" s="13">
        <f>B189/C189</f>
        <v>1.230098278305022</v>
      </c>
    </row>
    <row r="190" spans="1:4" ht="12.75">
      <c r="A190" s="4">
        <v>39402</v>
      </c>
      <c r="B190" s="2">
        <v>371043.86</v>
      </c>
      <c r="C190" s="2">
        <v>302167.16</v>
      </c>
      <c r="D190" s="13">
        <f>B190/C190</f>
        <v>1.2279423746776454</v>
      </c>
    </row>
    <row r="191" spans="1:4" ht="12.75">
      <c r="A191" s="7">
        <v>39403</v>
      </c>
      <c r="B191" s="12"/>
      <c r="C191" s="12"/>
      <c r="D191" s="12"/>
    </row>
    <row r="192" spans="1:4" ht="12.75">
      <c r="A192" s="7">
        <v>39404</v>
      </c>
      <c r="B192" s="12"/>
      <c r="C192" s="12"/>
      <c r="D192" s="12"/>
    </row>
    <row r="193" spans="1:4" ht="12.75">
      <c r="A193" s="4">
        <v>39405</v>
      </c>
      <c r="B193" s="2">
        <v>370219.04</v>
      </c>
      <c r="C193" s="2">
        <v>302167.16</v>
      </c>
      <c r="D193" s="13">
        <f>B193/C193</f>
        <v>1.2252126935302963</v>
      </c>
    </row>
    <row r="194" spans="1:4" ht="12.75">
      <c r="A194" s="4">
        <v>39406</v>
      </c>
      <c r="B194" s="2">
        <v>367865.05</v>
      </c>
      <c r="C194" s="2">
        <v>302167.16</v>
      </c>
      <c r="D194" s="13">
        <f>B194/C194</f>
        <v>1.2174223366960195</v>
      </c>
    </row>
    <row r="195" spans="1:4" ht="12.75">
      <c r="A195" s="4">
        <v>39407</v>
      </c>
      <c r="B195" s="2">
        <v>366090.53</v>
      </c>
      <c r="C195" s="2">
        <v>302167.16</v>
      </c>
      <c r="D195" s="13">
        <f>B195/C195</f>
        <v>1.2115496932227845</v>
      </c>
    </row>
    <row r="196" spans="1:4" ht="12.75">
      <c r="A196" s="4">
        <v>39408</v>
      </c>
      <c r="B196" s="2">
        <v>366567.62</v>
      </c>
      <c r="C196" s="2">
        <v>302167.16</v>
      </c>
      <c r="D196" s="13">
        <f>B196/C196</f>
        <v>1.2131285875010376</v>
      </c>
    </row>
    <row r="197" spans="1:4" ht="12.75">
      <c r="A197" s="4">
        <v>39409</v>
      </c>
      <c r="B197" s="2">
        <v>516527.02</v>
      </c>
      <c r="C197" s="2">
        <v>425871.75</v>
      </c>
      <c r="D197" s="13">
        <f>B197/C197</f>
        <v>1.2128698839498042</v>
      </c>
    </row>
    <row r="198" spans="1:4" ht="12.75">
      <c r="A198" s="7">
        <v>39410</v>
      </c>
      <c r="B198" s="12"/>
      <c r="C198" s="12"/>
      <c r="D198" s="12"/>
    </row>
    <row r="199" spans="1:4" ht="12.75">
      <c r="A199" s="7">
        <v>39411</v>
      </c>
      <c r="B199" s="12"/>
      <c r="C199" s="12"/>
      <c r="D199" s="12"/>
    </row>
    <row r="200" spans="1:4" ht="12.75">
      <c r="A200" s="4">
        <v>39412</v>
      </c>
      <c r="B200" s="2">
        <v>516475.37</v>
      </c>
      <c r="C200" s="2">
        <v>425871.75</v>
      </c>
      <c r="D200" s="13">
        <f>B200/C200</f>
        <v>1.2127486033060422</v>
      </c>
    </row>
    <row r="201" spans="1:4" ht="12.75">
      <c r="A201" s="4">
        <v>39413</v>
      </c>
      <c r="B201" s="2">
        <v>516496.94</v>
      </c>
      <c r="C201" s="2">
        <v>425871.75</v>
      </c>
      <c r="D201" s="13">
        <f>B201/C201</f>
        <v>1.212799252357077</v>
      </c>
    </row>
    <row r="202" spans="1:4" ht="12.75">
      <c r="A202" s="4">
        <v>39414</v>
      </c>
      <c r="B202" s="2">
        <v>517369.96</v>
      </c>
      <c r="C202" s="2">
        <v>425871.75</v>
      </c>
      <c r="D202" s="13">
        <f>B202/C202</f>
        <v>1.2148492122334953</v>
      </c>
    </row>
    <row r="203" spans="1:4" ht="12.75">
      <c r="A203" s="4">
        <v>39415</v>
      </c>
      <c r="B203" s="2">
        <v>519391.57</v>
      </c>
      <c r="C203" s="2">
        <v>425871.75</v>
      </c>
      <c r="D203" s="13">
        <f>B203/C203</f>
        <v>1.2195962047259532</v>
      </c>
    </row>
    <row r="204" spans="1:4" ht="12.75">
      <c r="A204" s="4">
        <v>39416</v>
      </c>
      <c r="B204" s="2">
        <v>521249.99</v>
      </c>
      <c r="C204" s="2">
        <v>425871.75</v>
      </c>
      <c r="D204" s="13">
        <f>B204/C204</f>
        <v>1.223960006739118</v>
      </c>
    </row>
    <row r="205" spans="1:8" ht="12.75">
      <c r="A205" s="1"/>
      <c r="B205" s="45">
        <f>SUM(B175:B204)</f>
        <v>7568284.170000001</v>
      </c>
      <c r="C205" s="34">
        <f>SUM(C175:C204)</f>
        <v>6187305.4</v>
      </c>
      <c r="D205" s="44">
        <f>SUM(D175:D204)</f>
        <v>27.0017772077528</v>
      </c>
      <c r="F205" s="6">
        <f>B205/22</f>
        <v>344012.91681818187</v>
      </c>
      <c r="G205" s="6">
        <f>C205/22</f>
        <v>281241.15454545454</v>
      </c>
      <c r="H205" s="11">
        <f>D205/22</f>
        <v>1.227353509443309</v>
      </c>
    </row>
    <row r="206" ht="12.75">
      <c r="A206" s="1"/>
    </row>
    <row r="207" ht="12.75">
      <c r="A207" s="1"/>
    </row>
    <row r="208" ht="12.75">
      <c r="A208" s="1"/>
    </row>
    <row r="209" spans="1:4" ht="12.75">
      <c r="A209" s="7">
        <v>39417</v>
      </c>
      <c r="B209" s="12"/>
      <c r="C209" s="12"/>
      <c r="D209" s="12"/>
    </row>
    <row r="210" spans="1:4" ht="12.75">
      <c r="A210" s="7">
        <v>39418</v>
      </c>
      <c r="B210" s="12"/>
      <c r="C210" s="12"/>
      <c r="D210" s="12"/>
    </row>
    <row r="211" spans="1:4" ht="12.75">
      <c r="A211" s="4">
        <v>39419</v>
      </c>
      <c r="B211" s="2">
        <v>522279.86</v>
      </c>
      <c r="C211" s="2">
        <v>425871.75</v>
      </c>
      <c r="D211" s="13">
        <f>B211/C211</f>
        <v>1.2263782699838626</v>
      </c>
    </row>
    <row r="212" spans="1:4" ht="12.75">
      <c r="A212" s="4">
        <v>39420</v>
      </c>
      <c r="B212" s="2">
        <v>520420.11</v>
      </c>
      <c r="C212" s="2">
        <v>425871.75</v>
      </c>
      <c r="D212" s="13">
        <f>B212/C212</f>
        <v>1.2220113449647694</v>
      </c>
    </row>
    <row r="213" spans="1:4" ht="12.75">
      <c r="A213" s="4">
        <v>39421</v>
      </c>
      <c r="B213" s="2">
        <v>519518.09</v>
      </c>
      <c r="C213" s="2">
        <v>425871.75</v>
      </c>
      <c r="D213" s="13">
        <f>B213/C213</f>
        <v>1.219893289470363</v>
      </c>
    </row>
    <row r="214" spans="1:4" ht="12.75">
      <c r="A214" s="4">
        <v>39422</v>
      </c>
      <c r="B214" s="2">
        <v>519468.64</v>
      </c>
      <c r="C214" s="2">
        <v>425871.75</v>
      </c>
      <c r="D214" s="13">
        <f>B214/C214</f>
        <v>1.219777174701069</v>
      </c>
    </row>
    <row r="215" spans="1:4" ht="12.75">
      <c r="A215" s="4">
        <v>39423</v>
      </c>
      <c r="B215" s="2">
        <v>518354.49</v>
      </c>
      <c r="C215" s="2">
        <v>425871.75</v>
      </c>
      <c r="D215" s="13">
        <f>B215/C215</f>
        <v>1.217161011501702</v>
      </c>
    </row>
    <row r="216" spans="1:4" ht="12.75">
      <c r="A216" s="7">
        <v>39424</v>
      </c>
      <c r="B216" s="12"/>
      <c r="C216" s="12"/>
      <c r="D216" s="12"/>
    </row>
    <row r="217" spans="1:4" ht="12.75">
      <c r="A217" s="7">
        <v>39425</v>
      </c>
      <c r="B217" s="12"/>
      <c r="C217" s="12"/>
      <c r="D217" s="12"/>
    </row>
    <row r="218" spans="1:4" ht="12.75">
      <c r="A218" s="4">
        <v>39426</v>
      </c>
      <c r="B218" s="2">
        <v>517375.04</v>
      </c>
      <c r="C218" s="2">
        <v>425871.75</v>
      </c>
      <c r="D218" s="13">
        <f>B218/C218</f>
        <v>1.214861140707267</v>
      </c>
    </row>
    <row r="219" spans="1:4" ht="12.75">
      <c r="A219" s="4">
        <v>39427</v>
      </c>
      <c r="B219" s="5">
        <v>516730.5</v>
      </c>
      <c r="C219" s="2">
        <v>425871.75</v>
      </c>
      <c r="D219" s="13">
        <f aca="true" t="shared" si="4" ref="D219:D229">B219/C219</f>
        <v>1.213347680375606</v>
      </c>
    </row>
    <row r="220" spans="1:4" ht="12.75">
      <c r="A220" s="4">
        <v>39428</v>
      </c>
      <c r="B220" s="2">
        <v>517673.12</v>
      </c>
      <c r="C220" s="2">
        <v>425871.75</v>
      </c>
      <c r="D220" s="13">
        <f t="shared" si="4"/>
        <v>1.2155610697351962</v>
      </c>
    </row>
    <row r="221" spans="1:4" ht="12.75">
      <c r="A221" s="4">
        <v>39429</v>
      </c>
      <c r="B221" s="2">
        <v>515641.02</v>
      </c>
      <c r="C221" s="2">
        <v>425871.75</v>
      </c>
      <c r="D221" s="13">
        <f t="shared" si="4"/>
        <v>1.2107894454140244</v>
      </c>
    </row>
    <row r="222" spans="1:4" ht="12.75">
      <c r="A222" s="4">
        <v>39430</v>
      </c>
      <c r="B222" s="2">
        <v>513967.41</v>
      </c>
      <c r="C222" s="2">
        <v>425871.75</v>
      </c>
      <c r="D222" s="13">
        <f t="shared" si="4"/>
        <v>1.2068596003374255</v>
      </c>
    </row>
    <row r="223" spans="1:4" ht="12.75">
      <c r="A223" s="55">
        <v>39431</v>
      </c>
      <c r="B223" s="56">
        <v>512653</v>
      </c>
      <c r="C223" s="2">
        <v>425871.75</v>
      </c>
      <c r="D223" s="13">
        <f t="shared" si="4"/>
        <v>1.2037732016739782</v>
      </c>
    </row>
    <row r="224" spans="1:4" ht="12.75">
      <c r="A224" s="7">
        <v>39432</v>
      </c>
      <c r="B224" s="12"/>
      <c r="C224" s="12"/>
      <c r="D224" s="12"/>
    </row>
    <row r="225" spans="1:4" ht="12.75">
      <c r="A225" s="4">
        <v>39433</v>
      </c>
      <c r="B225" s="2">
        <v>511543.72</v>
      </c>
      <c r="C225" s="2">
        <v>425871.75</v>
      </c>
      <c r="D225" s="13">
        <f t="shared" si="4"/>
        <v>1.2011684738421837</v>
      </c>
    </row>
    <row r="226" spans="1:4" ht="12.75">
      <c r="A226" s="4">
        <v>39434</v>
      </c>
      <c r="B226" s="2">
        <v>509691.78</v>
      </c>
      <c r="C226" s="2">
        <v>425871.75</v>
      </c>
      <c r="D226" s="13">
        <f t="shared" si="4"/>
        <v>1.1968198876774523</v>
      </c>
    </row>
    <row r="227" spans="1:4" ht="12.75">
      <c r="A227" s="4">
        <v>39435</v>
      </c>
      <c r="B227" s="2">
        <v>503028.97</v>
      </c>
      <c r="C227" s="2">
        <v>425871.75</v>
      </c>
      <c r="D227" s="13">
        <f t="shared" si="4"/>
        <v>1.1811747785571594</v>
      </c>
    </row>
    <row r="228" spans="1:4" ht="12.75">
      <c r="A228" s="4">
        <v>39436</v>
      </c>
      <c r="B228" s="2">
        <v>511141.28</v>
      </c>
      <c r="C228" s="2">
        <v>425871.75</v>
      </c>
      <c r="D228" s="13">
        <f t="shared" si="4"/>
        <v>1.2002234945144872</v>
      </c>
    </row>
    <row r="229" spans="1:4" ht="12.75">
      <c r="A229" s="4">
        <v>39437</v>
      </c>
      <c r="B229" s="2">
        <v>517749.26</v>
      </c>
      <c r="C229" s="2">
        <v>425871.75</v>
      </c>
      <c r="D229" s="13">
        <f t="shared" si="4"/>
        <v>1.2157398559542867</v>
      </c>
    </row>
    <row r="230" spans="1:4" ht="12.75">
      <c r="A230" s="7">
        <v>39438</v>
      </c>
      <c r="B230" s="12"/>
      <c r="C230" s="12"/>
      <c r="D230" s="12"/>
    </row>
    <row r="231" spans="1:4" ht="12.75">
      <c r="A231" s="7">
        <v>39439</v>
      </c>
      <c r="B231" s="12"/>
      <c r="C231" s="12"/>
      <c r="D231" s="12"/>
    </row>
    <row r="232" spans="1:4" ht="12.75">
      <c r="A232" s="7">
        <v>39440</v>
      </c>
      <c r="B232" s="12"/>
      <c r="C232" s="12"/>
      <c r="D232" s="12"/>
    </row>
    <row r="233" spans="1:4" ht="12.75">
      <c r="A233" s="7">
        <v>39441</v>
      </c>
      <c r="B233" s="12"/>
      <c r="C233" s="12"/>
      <c r="D233" s="12"/>
    </row>
    <row r="234" spans="1:4" ht="12.75">
      <c r="A234" s="7">
        <v>39442</v>
      </c>
      <c r="B234" s="12"/>
      <c r="C234" s="12"/>
      <c r="D234" s="12"/>
    </row>
    <row r="235" spans="1:4" ht="12.75">
      <c r="A235" s="4">
        <v>39443</v>
      </c>
      <c r="B235" s="2">
        <v>517274.62</v>
      </c>
      <c r="C235" s="2">
        <v>425871.75</v>
      </c>
      <c r="D235" s="13">
        <f>B235/C235</f>
        <v>1.2146253420190467</v>
      </c>
    </row>
    <row r="236" spans="1:4" ht="12.75">
      <c r="A236" s="4">
        <v>39444</v>
      </c>
      <c r="B236" s="5">
        <v>517195.6</v>
      </c>
      <c r="C236" s="2">
        <v>425871.75</v>
      </c>
      <c r="D236" s="13">
        <f>B236/C236</f>
        <v>1.2144397932006525</v>
      </c>
    </row>
    <row r="237" spans="1:4" ht="12.75">
      <c r="A237" s="7">
        <v>39445</v>
      </c>
      <c r="B237" s="12"/>
      <c r="C237" s="12"/>
      <c r="D237" s="12"/>
    </row>
    <row r="238" spans="1:4" ht="12.75">
      <c r="A238" s="7">
        <v>39446</v>
      </c>
      <c r="B238" s="12"/>
      <c r="C238" s="12"/>
      <c r="D238" s="12"/>
    </row>
    <row r="239" spans="1:4" ht="12.75">
      <c r="A239" s="7">
        <v>39447</v>
      </c>
      <c r="B239" s="12"/>
      <c r="C239" s="12"/>
      <c r="D239" s="12"/>
    </row>
    <row r="240" spans="2:8" ht="12.75">
      <c r="B240" s="45">
        <f>SUM(B209:B239)</f>
        <v>9281706.51</v>
      </c>
      <c r="C240" s="34">
        <f>SUM(C209:C239)</f>
        <v>7665691.5</v>
      </c>
      <c r="D240" s="44">
        <f>SUM(D209:D239)</f>
        <v>21.794604854630535</v>
      </c>
      <c r="F240" s="6">
        <f>B240/18</f>
        <v>515650.36166666663</v>
      </c>
      <c r="G240" s="6">
        <f>C240/18</f>
        <v>425871.75</v>
      </c>
      <c r="H240" s="11">
        <f>D240/18</f>
        <v>1.2108113808128076</v>
      </c>
    </row>
    <row r="244" ht="12.75">
      <c r="F244" s="6"/>
    </row>
    <row r="245" spans="1:4" ht="12.75">
      <c r="A245" s="7">
        <v>39448</v>
      </c>
      <c r="B245" s="12"/>
      <c r="C245" s="12"/>
      <c r="D245" s="12"/>
    </row>
    <row r="246" spans="1:4" ht="12.75">
      <c r="A246" s="4">
        <v>39449</v>
      </c>
      <c r="B246" s="13">
        <v>512847.22</v>
      </c>
      <c r="C246" s="2">
        <v>425871.75</v>
      </c>
      <c r="D246" s="13">
        <f>B246/C246</f>
        <v>1.2042292544645188</v>
      </c>
    </row>
    <row r="247" spans="1:4" ht="12.75">
      <c r="A247" s="4">
        <v>39450</v>
      </c>
      <c r="B247" s="13">
        <v>508864.53</v>
      </c>
      <c r="C247" s="2">
        <v>425871.75</v>
      </c>
      <c r="D247" s="13">
        <f>B247/C247</f>
        <v>1.1948774014712176</v>
      </c>
    </row>
    <row r="248" spans="1:4" ht="12.75">
      <c r="A248" s="4">
        <v>39451</v>
      </c>
      <c r="B248" s="13">
        <v>511076.92</v>
      </c>
      <c r="C248" s="2">
        <v>425871.75</v>
      </c>
      <c r="D248" s="13">
        <f>B248/C248</f>
        <v>1.2000723692050481</v>
      </c>
    </row>
    <row r="249" spans="1:4" ht="12.75">
      <c r="A249" s="7">
        <v>39452</v>
      </c>
      <c r="B249" s="14"/>
      <c r="C249" s="12"/>
      <c r="D249" s="12"/>
    </row>
    <row r="250" spans="1:4" ht="12.75">
      <c r="A250" s="7">
        <v>39453</v>
      </c>
      <c r="B250" s="14"/>
      <c r="C250" s="12"/>
      <c r="D250" s="12"/>
    </row>
    <row r="251" spans="1:4" ht="12.75">
      <c r="A251" s="4">
        <v>39454</v>
      </c>
      <c r="B251" s="13">
        <v>510030.29</v>
      </c>
      <c r="C251" s="2">
        <v>425871.75</v>
      </c>
      <c r="D251" s="13">
        <f>B251/C251</f>
        <v>1.197614751389356</v>
      </c>
    </row>
    <row r="252" spans="1:4" ht="12.75">
      <c r="A252" s="4">
        <v>39455</v>
      </c>
      <c r="B252" s="13">
        <v>507673.33</v>
      </c>
      <c r="C252" s="2">
        <v>425871.75</v>
      </c>
      <c r="D252" s="13">
        <f>B252/C252</f>
        <v>1.19208031525923</v>
      </c>
    </row>
    <row r="253" spans="1:4" ht="12.75">
      <c r="A253" s="4">
        <v>39456</v>
      </c>
      <c r="B253" s="13">
        <v>502289.37</v>
      </c>
      <c r="C253" s="2">
        <v>425871.75</v>
      </c>
      <c r="D253" s="13">
        <f>B253/C253</f>
        <v>1.1794381054859826</v>
      </c>
    </row>
    <row r="254" spans="1:4" ht="12.75">
      <c r="A254" s="4">
        <v>39457</v>
      </c>
      <c r="B254" s="13">
        <v>500670.87</v>
      </c>
      <c r="C254" s="2">
        <v>425871.75</v>
      </c>
      <c r="D254" s="13">
        <f>B254/C254</f>
        <v>1.175637665564809</v>
      </c>
    </row>
    <row r="255" spans="1:4" ht="12.75">
      <c r="A255" s="4">
        <v>39458</v>
      </c>
      <c r="B255" s="2">
        <v>499747.69</v>
      </c>
      <c r="C255" s="2">
        <v>425871.75</v>
      </c>
      <c r="D255" s="13">
        <f>B255/C255</f>
        <v>1.1734699237505188</v>
      </c>
    </row>
    <row r="256" spans="1:4" ht="12.75">
      <c r="A256" s="7">
        <v>39459</v>
      </c>
      <c r="B256" s="12"/>
      <c r="C256" s="12"/>
      <c r="D256" s="12"/>
    </row>
    <row r="257" spans="1:4" ht="12.75">
      <c r="A257" s="7">
        <v>39460</v>
      </c>
      <c r="B257" s="12"/>
      <c r="C257" s="12"/>
      <c r="D257" s="12"/>
    </row>
    <row r="258" spans="1:4" ht="12.75">
      <c r="A258" s="4">
        <v>39461</v>
      </c>
      <c r="B258" s="2">
        <v>494885.41</v>
      </c>
      <c r="C258" s="2">
        <v>425871.75</v>
      </c>
      <c r="D258" s="13">
        <f>B258/C258</f>
        <v>1.1620526837011376</v>
      </c>
    </row>
    <row r="259" spans="1:4" ht="12.75">
      <c r="A259" s="4">
        <v>39462</v>
      </c>
      <c r="B259" s="2">
        <v>489229.77</v>
      </c>
      <c r="C259" s="2">
        <v>425871.75</v>
      </c>
      <c r="D259" s="13">
        <f>B259/C259</f>
        <v>1.148772535393578</v>
      </c>
    </row>
    <row r="260" spans="1:4" ht="12.75">
      <c r="A260" s="4">
        <v>39463</v>
      </c>
      <c r="B260" s="2">
        <v>476797.13</v>
      </c>
      <c r="C260" s="2">
        <v>425871.75</v>
      </c>
      <c r="D260" s="13">
        <f>B260/C260</f>
        <v>1.119579145599585</v>
      </c>
    </row>
    <row r="261" spans="1:4" ht="12.75">
      <c r="A261" s="4">
        <v>39464</v>
      </c>
      <c r="B261" s="2">
        <v>483281.57</v>
      </c>
      <c r="C261" s="2">
        <v>425871.75</v>
      </c>
      <c r="D261" s="13">
        <f>B261/C261</f>
        <v>1.1348054197067545</v>
      </c>
    </row>
    <row r="262" spans="1:4" ht="12.75">
      <c r="A262" s="4">
        <v>39465</v>
      </c>
      <c r="B262" s="2">
        <v>476557.38</v>
      </c>
      <c r="C262" s="2">
        <v>425871.75</v>
      </c>
      <c r="D262" s="13">
        <f>B262/C262</f>
        <v>1.1190161826888025</v>
      </c>
    </row>
    <row r="263" spans="1:4" ht="12.75">
      <c r="A263" s="7">
        <v>39466</v>
      </c>
      <c r="B263" s="12"/>
      <c r="C263" s="12"/>
      <c r="D263" s="12"/>
    </row>
    <row r="264" spans="1:4" ht="12.75">
      <c r="A264" s="7">
        <v>39467</v>
      </c>
      <c r="B264" s="12"/>
      <c r="C264" s="12"/>
      <c r="D264" s="12"/>
    </row>
    <row r="265" spans="1:4" ht="12.75">
      <c r="A265" s="4">
        <v>39468</v>
      </c>
      <c r="B265" s="2">
        <v>469472.23</v>
      </c>
      <c r="C265" s="2">
        <v>425871.75</v>
      </c>
      <c r="D265" s="13">
        <f>B265/C265</f>
        <v>1.1023793665581245</v>
      </c>
    </row>
    <row r="266" spans="1:4" ht="12.75">
      <c r="A266" s="4">
        <v>39469</v>
      </c>
      <c r="B266" s="2">
        <v>445273.22</v>
      </c>
      <c r="C266" s="2">
        <v>425871.75</v>
      </c>
      <c r="D266" s="13">
        <f>B266/C266</f>
        <v>1.0455570720527951</v>
      </c>
    </row>
    <row r="267" spans="1:4" ht="12.75">
      <c r="A267" s="4">
        <v>39470</v>
      </c>
      <c r="B267" s="2">
        <v>460847.86</v>
      </c>
      <c r="C267" s="2">
        <v>425871.75</v>
      </c>
      <c r="D267" s="13">
        <f>B267/C267</f>
        <v>1.0821282698371046</v>
      </c>
    </row>
    <row r="268" spans="1:4" ht="12.75">
      <c r="A268" s="4">
        <v>39471</v>
      </c>
      <c r="B268" s="2">
        <v>454348.06</v>
      </c>
      <c r="C268" s="2">
        <v>425871.75</v>
      </c>
      <c r="D268" s="13">
        <f>B268/C268</f>
        <v>1.0668659285336488</v>
      </c>
    </row>
    <row r="269" spans="1:4" ht="12.75">
      <c r="A269" s="4">
        <v>39472</v>
      </c>
      <c r="B269" s="2">
        <v>459345.28</v>
      </c>
      <c r="C269" s="2">
        <v>425871.75</v>
      </c>
      <c r="D269" s="13">
        <f>B269/C269</f>
        <v>1.0786000245379037</v>
      </c>
    </row>
    <row r="270" spans="1:4" ht="12.75">
      <c r="A270" s="7">
        <v>39473</v>
      </c>
      <c r="B270" s="12"/>
      <c r="C270" s="12"/>
      <c r="D270" s="12"/>
    </row>
    <row r="271" spans="1:4" ht="12.75">
      <c r="A271" s="7">
        <v>39474</v>
      </c>
      <c r="B271" s="12"/>
      <c r="C271" s="12"/>
      <c r="D271" s="12"/>
    </row>
    <row r="272" spans="1:4" ht="12.75">
      <c r="A272" s="4">
        <v>39475</v>
      </c>
      <c r="B272" s="2">
        <v>456731.46</v>
      </c>
      <c r="C272" s="2">
        <v>425871.75</v>
      </c>
      <c r="D272" s="13">
        <f>B272/C272</f>
        <v>1.0724624490823822</v>
      </c>
    </row>
    <row r="273" spans="1:4" ht="12.75">
      <c r="A273" s="4">
        <v>39476</v>
      </c>
      <c r="B273" s="2">
        <v>453023.93</v>
      </c>
      <c r="C273" s="2">
        <v>425871.75</v>
      </c>
      <c r="D273" s="13">
        <f>B273/C273</f>
        <v>1.0637567060975517</v>
      </c>
    </row>
    <row r="274" spans="1:4" ht="12.75">
      <c r="A274" s="4">
        <v>39477</v>
      </c>
      <c r="B274" s="2">
        <v>455643.89</v>
      </c>
      <c r="C274" s="2">
        <v>425871.75</v>
      </c>
      <c r="D274" s="13">
        <f>B274/C274</f>
        <v>1.0699086990390887</v>
      </c>
    </row>
    <row r="275" spans="1:4" ht="12.75">
      <c r="A275" s="4">
        <v>39478</v>
      </c>
      <c r="B275" s="2">
        <v>458406.92</v>
      </c>
      <c r="C275" s="2">
        <v>425871.75</v>
      </c>
      <c r="D275" s="13">
        <f>B275/C275</f>
        <v>1.0763966381897836</v>
      </c>
    </row>
    <row r="276" spans="1:10" ht="12.75">
      <c r="A276" s="1"/>
      <c r="B276" s="11">
        <f>SUM(B246:B275)</f>
        <v>10587044.330000002</v>
      </c>
      <c r="C276" s="11">
        <f>SUM(C246:C275)</f>
        <v>9369178.5</v>
      </c>
      <c r="D276" s="11">
        <f>SUM(D246:D275)</f>
        <v>24.859700907608925</v>
      </c>
      <c r="F276" s="6">
        <f>B276/22</f>
        <v>481229.28772727284</v>
      </c>
      <c r="G276" s="6">
        <f>C276/22</f>
        <v>425871.75</v>
      </c>
      <c r="H276" s="11">
        <f>D276/22</f>
        <v>1.1299864048913149</v>
      </c>
      <c r="J276">
        <v>481229.287727273</v>
      </c>
    </row>
    <row r="277" ht="12.75">
      <c r="A277" s="1"/>
    </row>
    <row r="278" ht="12.75">
      <c r="A278" s="1"/>
    </row>
    <row r="279" spans="1:5" ht="12.75">
      <c r="A279" s="4">
        <v>39479</v>
      </c>
      <c r="B279" s="2">
        <v>455111.84</v>
      </c>
      <c r="C279" s="2">
        <v>425871.75</v>
      </c>
      <c r="D279" s="13">
        <f>B279/C279</f>
        <v>1.0686593792614796</v>
      </c>
      <c r="E279">
        <f>C275-C279</f>
        <v>0</v>
      </c>
    </row>
    <row r="280" spans="1:4" ht="12.75">
      <c r="A280" s="7">
        <v>39480</v>
      </c>
      <c r="B280" s="12"/>
      <c r="C280" s="12"/>
      <c r="D280" s="12"/>
    </row>
    <row r="281" spans="1:4" ht="12.75">
      <c r="A281" s="7">
        <v>39481</v>
      </c>
      <c r="B281" s="12"/>
      <c r="C281" s="12"/>
      <c r="D281" s="12"/>
    </row>
    <row r="282" spans="1:5" ht="12.75">
      <c r="A282" s="4">
        <v>39482</v>
      </c>
      <c r="B282" s="2">
        <v>461069.39</v>
      </c>
      <c r="C282" s="2">
        <v>425871.75</v>
      </c>
      <c r="D282" s="13">
        <f>B282/C282</f>
        <v>1.0826484499147924</v>
      </c>
      <c r="E282">
        <f>C279-C282</f>
        <v>0</v>
      </c>
    </row>
    <row r="283" spans="1:5" ht="12.75">
      <c r="A283" s="4">
        <v>39483</v>
      </c>
      <c r="B283" s="2">
        <v>463351.75</v>
      </c>
      <c r="C283" s="2">
        <v>425871.75</v>
      </c>
      <c r="D283" s="13">
        <f>B283/C283</f>
        <v>1.0880077159379555</v>
      </c>
      <c r="E283">
        <f>C282-C283</f>
        <v>0</v>
      </c>
    </row>
    <row r="284" spans="1:5" ht="12.75">
      <c r="A284" s="4">
        <v>39484</v>
      </c>
      <c r="B284" s="2">
        <v>455851.85</v>
      </c>
      <c r="C284" s="2">
        <v>425871.75</v>
      </c>
      <c r="D284" s="13">
        <f>B284/C284</f>
        <v>1.0703970150638074</v>
      </c>
      <c r="E284">
        <f>C283-C284</f>
        <v>0</v>
      </c>
    </row>
    <row r="285" spans="1:5" ht="12.75">
      <c r="A285" s="4">
        <v>39485</v>
      </c>
      <c r="B285" s="2">
        <v>462086.62</v>
      </c>
      <c r="C285" s="2">
        <v>430467.33</v>
      </c>
      <c r="D285" s="13">
        <f>B285/C285</f>
        <v>1.0734534023755067</v>
      </c>
      <c r="E285">
        <f>C284-C285</f>
        <v>-4595.580000000016</v>
      </c>
    </row>
    <row r="286" spans="1:5" ht="12.75">
      <c r="A286" s="4">
        <v>39486</v>
      </c>
      <c r="B286" s="2">
        <v>463286.59</v>
      </c>
      <c r="C286" s="2">
        <v>430467.33</v>
      </c>
      <c r="D286" s="13">
        <f>B286/C286</f>
        <v>1.0762410006817476</v>
      </c>
      <c r="E286">
        <f>C285-C286</f>
        <v>0</v>
      </c>
    </row>
    <row r="287" spans="1:4" ht="12.75">
      <c r="A287" s="7">
        <v>39487</v>
      </c>
      <c r="B287" s="12"/>
      <c r="C287" s="12"/>
      <c r="D287" s="12"/>
    </row>
    <row r="288" spans="1:4" ht="12.75">
      <c r="A288" s="7">
        <v>39488</v>
      </c>
      <c r="B288" s="12"/>
      <c r="C288" s="12"/>
      <c r="D288" s="12"/>
    </row>
    <row r="289" spans="1:5" ht="12.75">
      <c r="A289" s="4">
        <v>39489</v>
      </c>
      <c r="B289" s="2">
        <v>469206.9</v>
      </c>
      <c r="C289" s="2">
        <v>436971.7</v>
      </c>
      <c r="D289" s="13">
        <f>B289/C289</f>
        <v>1.0737695370203608</v>
      </c>
      <c r="E289">
        <f>C286-C289</f>
        <v>-6504.369999999995</v>
      </c>
    </row>
    <row r="290" spans="1:5" ht="12.75">
      <c r="A290" s="4">
        <v>39490</v>
      </c>
      <c r="B290" s="2">
        <v>467013.49</v>
      </c>
      <c r="C290" s="2">
        <v>436971.7</v>
      </c>
      <c r="D290" s="13">
        <f>B290/C290</f>
        <v>1.0687499671031326</v>
      </c>
      <c r="E290">
        <f>C289-C290</f>
        <v>0</v>
      </c>
    </row>
    <row r="291" spans="1:5" ht="12.75">
      <c r="A291" s="4">
        <v>39491</v>
      </c>
      <c r="B291" s="2">
        <v>467440.42</v>
      </c>
      <c r="C291" s="2">
        <v>436971.7</v>
      </c>
      <c r="D291" s="13">
        <f>B291/C291</f>
        <v>1.0697269868964054</v>
      </c>
      <c r="E291">
        <f>C290-C291</f>
        <v>0</v>
      </c>
    </row>
    <row r="292" spans="1:5" ht="12.75">
      <c r="A292" s="4">
        <v>39492</v>
      </c>
      <c r="B292" s="2">
        <v>468941.42</v>
      </c>
      <c r="C292" s="2">
        <v>436971.7</v>
      </c>
      <c r="D292" s="13">
        <f>B292/C292</f>
        <v>1.0731619919550854</v>
      </c>
      <c r="E292">
        <f>C291-C292</f>
        <v>0</v>
      </c>
    </row>
    <row r="293" spans="1:5" ht="12.75">
      <c r="A293" s="4">
        <v>39493</v>
      </c>
      <c r="B293" s="2">
        <v>468930.95</v>
      </c>
      <c r="C293" s="2">
        <v>436971.7</v>
      </c>
      <c r="D293" s="13">
        <f>B293/C293</f>
        <v>1.0731380315933503</v>
      </c>
      <c r="E293">
        <f>C292-C293</f>
        <v>0</v>
      </c>
    </row>
    <row r="294" spans="1:4" ht="12.75">
      <c r="A294" s="7">
        <v>39494</v>
      </c>
      <c r="B294" s="12"/>
      <c r="C294" s="12"/>
      <c r="D294" s="12"/>
    </row>
    <row r="295" spans="1:4" ht="12.75">
      <c r="A295" s="7">
        <v>39495</v>
      </c>
      <c r="B295" s="12"/>
      <c r="C295" s="12"/>
      <c r="D295" s="12"/>
    </row>
    <row r="296" spans="1:5" ht="12.75">
      <c r="A296" s="4">
        <v>39496</v>
      </c>
      <c r="B296" s="2">
        <v>468088.77</v>
      </c>
      <c r="C296" s="2">
        <v>436971.7</v>
      </c>
      <c r="D296" s="13">
        <f>B296/C296</f>
        <v>1.071210721426582</v>
      </c>
      <c r="E296">
        <f>C293-C296</f>
        <v>0</v>
      </c>
    </row>
    <row r="297" spans="1:5" ht="12.75">
      <c r="A297" s="4">
        <v>39497</v>
      </c>
      <c r="B297" s="2">
        <v>467781.16</v>
      </c>
      <c r="C297" s="2">
        <v>436971.7</v>
      </c>
      <c r="D297" s="13">
        <f>B297/C297</f>
        <v>1.070506762794936</v>
      </c>
      <c r="E297">
        <f>C296-C297</f>
        <v>0</v>
      </c>
    </row>
    <row r="298" spans="1:5" ht="12.75">
      <c r="A298" s="4">
        <v>39498</v>
      </c>
      <c r="B298" s="2">
        <v>468389.91</v>
      </c>
      <c r="C298" s="2">
        <v>436971.7</v>
      </c>
      <c r="D298" s="13">
        <f>B298/C298</f>
        <v>1.0718998736073755</v>
      </c>
      <c r="E298">
        <f>C297-C298</f>
        <v>0</v>
      </c>
    </row>
    <row r="299" spans="1:5" ht="12.75">
      <c r="A299" s="4">
        <v>39499</v>
      </c>
      <c r="B299" s="2">
        <v>468139.7</v>
      </c>
      <c r="C299" s="2">
        <v>436971.7</v>
      </c>
      <c r="D299" s="13">
        <f>B299/C299</f>
        <v>1.0713272735968942</v>
      </c>
      <c r="E299">
        <f>C298-C299</f>
        <v>0</v>
      </c>
    </row>
    <row r="300" spans="1:5" ht="12.75">
      <c r="A300" s="4">
        <v>39500</v>
      </c>
      <c r="B300" s="2">
        <v>467981.72</v>
      </c>
      <c r="C300" s="2">
        <v>436971.7</v>
      </c>
      <c r="D300" s="13">
        <f>B300/C300</f>
        <v>1.0709657398865875</v>
      </c>
      <c r="E300">
        <f>C299-C300</f>
        <v>0</v>
      </c>
    </row>
    <row r="301" spans="1:4" ht="12.75">
      <c r="A301" s="7">
        <v>39501</v>
      </c>
      <c r="B301" s="12"/>
      <c r="C301" s="12"/>
      <c r="D301" s="12"/>
    </row>
    <row r="302" spans="1:4" ht="12.75">
      <c r="A302" s="7">
        <v>39502</v>
      </c>
      <c r="B302" s="12"/>
      <c r="C302" s="12"/>
      <c r="D302" s="12"/>
    </row>
    <row r="303" spans="1:5" ht="12.75">
      <c r="A303" s="4">
        <v>39503</v>
      </c>
      <c r="B303" s="2">
        <v>468564.42</v>
      </c>
      <c r="C303" s="2">
        <v>436971.7</v>
      </c>
      <c r="D303" s="13">
        <f>B303/C303</f>
        <v>1.0722992358544043</v>
      </c>
      <c r="E303">
        <f>C300-C303</f>
        <v>0</v>
      </c>
    </row>
    <row r="304" spans="1:5" ht="12.75">
      <c r="A304" s="4">
        <v>39504</v>
      </c>
      <c r="B304" s="2">
        <v>469068.71</v>
      </c>
      <c r="C304" s="2">
        <v>436971.7</v>
      </c>
      <c r="D304" s="13">
        <f>B304/C304</f>
        <v>1.0734532922841455</v>
      </c>
      <c r="E304">
        <f>C303-C304</f>
        <v>0</v>
      </c>
    </row>
    <row r="305" spans="1:5" ht="12.75">
      <c r="A305" s="4">
        <v>39505</v>
      </c>
      <c r="B305" s="2">
        <v>469488.94</v>
      </c>
      <c r="C305" s="2">
        <v>436971.7</v>
      </c>
      <c r="D305" s="13">
        <f>B305/C305</f>
        <v>1.07441497927669</v>
      </c>
      <c r="E305">
        <f>C304-C305</f>
        <v>0</v>
      </c>
    </row>
    <row r="306" spans="1:5" ht="12.75">
      <c r="A306" s="4">
        <v>39506</v>
      </c>
      <c r="B306" s="2">
        <v>469250.14</v>
      </c>
      <c r="C306" s="2">
        <v>436971.7</v>
      </c>
      <c r="D306" s="13">
        <f>B306/C306</f>
        <v>1.0738684907970013</v>
      </c>
      <c r="E306">
        <f>C305-C306</f>
        <v>0</v>
      </c>
    </row>
    <row r="307" spans="1:13" ht="12.75">
      <c r="A307" s="4">
        <v>39507</v>
      </c>
      <c r="B307" s="2">
        <v>471166.69</v>
      </c>
      <c r="C307" s="2">
        <v>436971.7</v>
      </c>
      <c r="D307" s="13">
        <f>B307/C307</f>
        <v>1.078254472772493</v>
      </c>
      <c r="E307">
        <f>C306-C307</f>
        <v>0</v>
      </c>
      <c r="L307" s="6">
        <f>F276+F308</f>
        <v>947429.8296320348</v>
      </c>
      <c r="M307">
        <f>L307/2</f>
        <v>473714.9148160174</v>
      </c>
    </row>
    <row r="308" spans="1:13" ht="12.75">
      <c r="A308" s="1"/>
      <c r="B308">
        <f>SUM(B279:B307)</f>
        <v>9790211.38</v>
      </c>
      <c r="C308">
        <f>SUM(C279:C307)</f>
        <v>9118997.160000002</v>
      </c>
      <c r="D308">
        <f>SUM(D279:D307)</f>
        <v>22.546154320100733</v>
      </c>
      <c r="F308" s="6">
        <f>B308/21</f>
        <v>466200.5419047619</v>
      </c>
      <c r="G308" s="6">
        <f>C308/21</f>
        <v>434237.9600000001</v>
      </c>
      <c r="H308" s="11">
        <f>D308/21</f>
        <v>1.073626396195273</v>
      </c>
      <c r="J308" s="71">
        <v>0.1355</v>
      </c>
      <c r="L308">
        <f>F308/2+F276/2</f>
        <v>473714.9148160174</v>
      </c>
      <c r="M308">
        <v>473714.914816017</v>
      </c>
    </row>
    <row r="309" ht="12.75">
      <c r="L309">
        <v>466200.541904762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26" sqref="D26"/>
    </sheetView>
  </sheetViews>
  <sheetFormatPr defaultColWidth="9.140625" defaultRowHeight="12.75"/>
  <cols>
    <col min="1" max="1" width="61.140625" style="0" customWidth="1"/>
    <col min="2" max="4" width="32.28125" style="0" customWidth="1"/>
    <col min="5" max="5" width="11.00390625" style="0" bestFit="1" customWidth="1"/>
  </cols>
  <sheetData>
    <row r="1" spans="1:4" ht="15">
      <c r="A1" s="66" t="s">
        <v>72</v>
      </c>
      <c r="B1" s="66"/>
      <c r="C1" s="66"/>
      <c r="D1" s="66"/>
    </row>
    <row r="2" spans="1:4" ht="15">
      <c r="A2" s="67" t="s">
        <v>73</v>
      </c>
      <c r="B2" s="67"/>
      <c r="C2" s="67"/>
      <c r="D2" s="67"/>
    </row>
    <row r="3" spans="1:4" ht="15">
      <c r="A3" s="30"/>
      <c r="B3" s="31" t="s">
        <v>97</v>
      </c>
      <c r="C3" s="31" t="s">
        <v>92</v>
      </c>
      <c r="D3" s="31" t="s">
        <v>102</v>
      </c>
    </row>
    <row r="4" spans="1:4" ht="15">
      <c r="A4" s="30" t="s">
        <v>74</v>
      </c>
      <c r="B4" s="32">
        <v>522260.54</v>
      </c>
      <c r="C4" s="32">
        <v>369726.09</v>
      </c>
      <c r="D4" s="32">
        <v>460305.36</v>
      </c>
    </row>
    <row r="5" spans="1:4" ht="15">
      <c r="A5" s="30" t="s">
        <v>75</v>
      </c>
      <c r="B5" s="32">
        <v>369726.09</v>
      </c>
      <c r="C5" s="32">
        <v>460305.36</v>
      </c>
      <c r="D5" s="32">
        <v>472714.86</v>
      </c>
    </row>
    <row r="6" spans="1:4" ht="15">
      <c r="A6" s="30" t="s">
        <v>76</v>
      </c>
      <c r="B6" s="32">
        <v>1010.55</v>
      </c>
      <c r="C6" s="32">
        <v>2777.15</v>
      </c>
      <c r="D6" s="32">
        <v>1898.44</v>
      </c>
    </row>
    <row r="7" spans="1:5" ht="15">
      <c r="A7" s="30" t="s">
        <v>77</v>
      </c>
      <c r="B7" s="32">
        <v>2777.15</v>
      </c>
      <c r="C7" s="32">
        <v>1898.44</v>
      </c>
      <c r="D7" s="32">
        <v>1548.17</v>
      </c>
      <c r="E7" s="65"/>
    </row>
    <row r="8" spans="1:6" ht="15">
      <c r="A8" s="30" t="s">
        <v>78</v>
      </c>
      <c r="B8" s="32">
        <v>94614.94</v>
      </c>
      <c r="C8" s="32">
        <v>42446.96</v>
      </c>
      <c r="D8" s="32">
        <v>25086.27</v>
      </c>
      <c r="F8" s="6"/>
    </row>
    <row r="9" spans="1:6" ht="15">
      <c r="A9" s="30" t="s">
        <v>79</v>
      </c>
      <c r="B9" s="32">
        <v>79551.52</v>
      </c>
      <c r="C9" s="32">
        <v>101387.8</v>
      </c>
      <c r="D9" s="32">
        <v>24326.5</v>
      </c>
      <c r="E9" s="6"/>
      <c r="F9" s="6"/>
    </row>
    <row r="10" spans="1:5" ht="15">
      <c r="A10" s="30" t="s">
        <v>80</v>
      </c>
      <c r="B10" s="32">
        <v>15063.42</v>
      </c>
      <c r="C10" s="32">
        <v>-43725.26</v>
      </c>
      <c r="D10" s="32">
        <v>-42965.49</v>
      </c>
      <c r="E10" s="6"/>
    </row>
    <row r="11" spans="1:4" ht="15">
      <c r="A11" s="30" t="s">
        <v>81</v>
      </c>
      <c r="B11" s="32">
        <v>521249.99</v>
      </c>
      <c r="C11" s="32">
        <v>517195.6</v>
      </c>
      <c r="D11" s="32">
        <v>455111.84</v>
      </c>
    </row>
    <row r="12" spans="1:4" ht="15">
      <c r="A12" s="30" t="s">
        <v>82</v>
      </c>
      <c r="B12" s="32">
        <v>517195.6</v>
      </c>
      <c r="C12" s="32">
        <v>458406.92</v>
      </c>
      <c r="D12" s="32">
        <v>471166.69</v>
      </c>
    </row>
    <row r="13" spans="1:4" ht="15">
      <c r="A13" s="30" t="s">
        <v>83</v>
      </c>
      <c r="B13" s="32">
        <v>515650.36166666663</v>
      </c>
      <c r="C13" s="32">
        <v>481229.29</v>
      </c>
      <c r="D13" s="32">
        <v>466200.54</v>
      </c>
    </row>
    <row r="14" spans="1:4" ht="15">
      <c r="A14" s="30" t="s">
        <v>84</v>
      </c>
      <c r="B14" s="33">
        <v>1.2144397932006525</v>
      </c>
      <c r="C14" s="33">
        <v>1.0764</v>
      </c>
      <c r="D14" s="33">
        <v>1.078254472772493</v>
      </c>
    </row>
    <row r="15" spans="1:4" ht="15">
      <c r="A15" s="30" t="s">
        <v>85</v>
      </c>
      <c r="B15" s="33">
        <v>1.1994467093339778</v>
      </c>
      <c r="C15" s="33">
        <v>1.0631</v>
      </c>
      <c r="D15" s="33">
        <v>1.0649426891580178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workbookViewId="0" topLeftCell="A1">
      <selection activeCell="A6" sqref="A6"/>
    </sheetView>
  </sheetViews>
  <sheetFormatPr defaultColWidth="9.140625" defaultRowHeight="12.75"/>
  <cols>
    <col min="1" max="1" width="28.57421875" style="16" customWidth="1"/>
    <col min="2" max="4" width="22.140625" style="16" customWidth="1"/>
    <col min="5" max="5" width="13.57421875" style="16" customWidth="1"/>
    <col min="6" max="16384" width="9.140625" style="16" customWidth="1"/>
  </cols>
  <sheetData>
    <row r="1" ht="18">
      <c r="A1" s="15" t="s">
        <v>53</v>
      </c>
    </row>
    <row r="2" ht="18">
      <c r="C2" s="15" t="s">
        <v>60</v>
      </c>
    </row>
    <row r="4" ht="12.75">
      <c r="A4" s="16" t="s">
        <v>56</v>
      </c>
    </row>
    <row r="6" ht="12.75">
      <c r="A6" s="16" t="s">
        <v>1</v>
      </c>
    </row>
    <row r="8" ht="12.75">
      <c r="A8" s="16" t="s">
        <v>57</v>
      </c>
    </row>
    <row r="9" ht="12.75">
      <c r="A9" s="16" t="s">
        <v>61</v>
      </c>
    </row>
    <row r="10" ht="12.75">
      <c r="A10" s="16" t="s">
        <v>98</v>
      </c>
    </row>
    <row r="11" ht="12.75">
      <c r="A11" s="16" t="s">
        <v>99</v>
      </c>
    </row>
    <row r="12" ht="12.75">
      <c r="A12" s="57" t="s">
        <v>109</v>
      </c>
    </row>
    <row r="13" ht="12.75">
      <c r="A13" s="16" t="s">
        <v>100</v>
      </c>
    </row>
    <row r="14" ht="12.75">
      <c r="A14" s="16" t="s">
        <v>101</v>
      </c>
    </row>
    <row r="15" ht="12.75">
      <c r="A15" s="57" t="s">
        <v>110</v>
      </c>
    </row>
    <row r="16" ht="12.75">
      <c r="A16" s="16" t="s">
        <v>111</v>
      </c>
    </row>
    <row r="18" ht="12.75">
      <c r="A18" s="16" t="s">
        <v>54</v>
      </c>
    </row>
    <row r="20" ht="12.75">
      <c r="A20" s="57" t="s">
        <v>106</v>
      </c>
    </row>
    <row r="22" ht="12.75">
      <c r="A22" s="16" t="s">
        <v>55</v>
      </c>
    </row>
    <row r="24" ht="12.75">
      <c r="A24" s="57" t="s">
        <v>123</v>
      </c>
    </row>
    <row r="25" ht="12.75">
      <c r="A25" s="57" t="s">
        <v>107</v>
      </c>
    </row>
    <row r="26" ht="12.75">
      <c r="A26" s="57" t="s">
        <v>108</v>
      </c>
    </row>
    <row r="30" ht="12.75">
      <c r="A30" s="16" t="s">
        <v>2</v>
      </c>
    </row>
    <row r="32" spans="1:4" ht="15.75">
      <c r="A32" s="17" t="s">
        <v>3</v>
      </c>
      <c r="B32" s="68" t="s">
        <v>4</v>
      </c>
      <c r="C32" s="68"/>
      <c r="D32" s="68"/>
    </row>
    <row r="33" spans="1:4" ht="12.75">
      <c r="A33" s="18"/>
      <c r="B33" s="22" t="s">
        <v>90</v>
      </c>
      <c r="C33" s="22" t="s">
        <v>92</v>
      </c>
      <c r="D33" s="22" t="s">
        <v>102</v>
      </c>
    </row>
    <row r="34" spans="1:4" ht="25.5">
      <c r="A34" s="18" t="s">
        <v>5</v>
      </c>
      <c r="B34" s="27">
        <v>1607.35</v>
      </c>
      <c r="C34" s="27">
        <v>1809.03</v>
      </c>
      <c r="D34" s="27">
        <v>1498.68</v>
      </c>
    </row>
    <row r="35" spans="1:4" ht="25.5">
      <c r="A35" s="18" t="s">
        <v>43</v>
      </c>
      <c r="B35" s="27">
        <v>602.8</v>
      </c>
      <c r="C35" s="27">
        <v>649.3</v>
      </c>
      <c r="D35" s="27">
        <v>561.99</v>
      </c>
    </row>
    <row r="36" spans="1:4" ht="25.5">
      <c r="A36" s="18" t="s">
        <v>88</v>
      </c>
      <c r="B36" s="27">
        <v>22961.42</v>
      </c>
      <c r="C36" s="27">
        <v>98929.47</v>
      </c>
      <c r="D36" s="27">
        <v>22265.83</v>
      </c>
    </row>
    <row r="37" spans="1:4" ht="12.75">
      <c r="A37" s="20"/>
      <c r="B37" s="21"/>
      <c r="C37" s="21"/>
      <c r="D37" s="62"/>
    </row>
    <row r="38" spans="1:4" ht="12.75">
      <c r="A38" s="20"/>
      <c r="B38" s="21"/>
      <c r="C38" s="21"/>
      <c r="D38" s="21"/>
    </row>
    <row r="40" ht="12.75">
      <c r="A40" s="16" t="s">
        <v>6</v>
      </c>
    </row>
    <row r="41" ht="12.75">
      <c r="A41" s="16" t="s">
        <v>2</v>
      </c>
    </row>
    <row r="42" spans="1:4" ht="15.75">
      <c r="A42" s="17" t="s">
        <v>7</v>
      </c>
      <c r="B42" s="68" t="s">
        <v>8</v>
      </c>
      <c r="C42" s="68"/>
      <c r="D42" s="68"/>
    </row>
    <row r="43" spans="1:4" ht="12.75">
      <c r="A43" s="18"/>
      <c r="B43" s="19" t="s">
        <v>89</v>
      </c>
      <c r="C43" s="19" t="s">
        <v>90</v>
      </c>
      <c r="D43" s="19" t="s">
        <v>102</v>
      </c>
    </row>
    <row r="44" spans="1:4" ht="12.75">
      <c r="A44" s="18" t="s">
        <v>9</v>
      </c>
      <c r="B44" s="27">
        <v>0</v>
      </c>
      <c r="C44" s="27">
        <v>5.47</v>
      </c>
      <c r="D44" s="27">
        <v>0</v>
      </c>
    </row>
    <row r="45" spans="1:4" ht="12.75">
      <c r="A45" s="18" t="s">
        <v>10</v>
      </c>
      <c r="B45" s="27">
        <v>0</v>
      </c>
      <c r="C45" s="27">
        <v>0</v>
      </c>
      <c r="D45" s="27">
        <v>0</v>
      </c>
    </row>
    <row r="46" spans="1:4" ht="25.5">
      <c r="A46" s="18" t="s">
        <v>66</v>
      </c>
      <c r="B46" s="27">
        <v>0</v>
      </c>
      <c r="C46" s="27">
        <v>0</v>
      </c>
      <c r="D46" s="27">
        <v>0</v>
      </c>
    </row>
    <row r="47" spans="1:4" ht="38.25">
      <c r="A47" s="18" t="s">
        <v>11</v>
      </c>
      <c r="B47" s="46">
        <v>13534.47</v>
      </c>
      <c r="C47" s="46">
        <v>13534.47</v>
      </c>
      <c r="D47" s="46">
        <v>25086.27</v>
      </c>
    </row>
    <row r="50" ht="12.75">
      <c r="A50" s="16" t="s">
        <v>12</v>
      </c>
    </row>
    <row r="51" ht="12.75">
      <c r="A51" s="57" t="s">
        <v>45</v>
      </c>
    </row>
    <row r="52" ht="12.75">
      <c r="A52" s="57" t="s">
        <v>58</v>
      </c>
    </row>
    <row r="53" spans="1:5" ht="31.5" customHeight="1">
      <c r="A53" s="19" t="s">
        <v>13</v>
      </c>
      <c r="B53" s="19" t="s">
        <v>15</v>
      </c>
      <c r="C53" s="69" t="s">
        <v>16</v>
      </c>
      <c r="D53" s="19" t="s">
        <v>15</v>
      </c>
      <c r="E53" s="69" t="s">
        <v>16</v>
      </c>
    </row>
    <row r="54" spans="1:5" ht="12.75">
      <c r="A54" s="19" t="s">
        <v>14</v>
      </c>
      <c r="B54" s="19" t="s">
        <v>91</v>
      </c>
      <c r="C54" s="70"/>
      <c r="D54" s="19" t="s">
        <v>103</v>
      </c>
      <c r="E54" s="70"/>
    </row>
    <row r="55" spans="1:5" ht="12.75">
      <c r="A55" s="19" t="s">
        <v>17</v>
      </c>
      <c r="B55" s="19" t="s">
        <v>18</v>
      </c>
      <c r="C55" s="19" t="s">
        <v>19</v>
      </c>
      <c r="D55" s="19" t="s">
        <v>20</v>
      </c>
      <c r="E55" s="19" t="s">
        <v>19</v>
      </c>
    </row>
    <row r="56" spans="1:5" ht="12.75">
      <c r="A56" s="26" t="s">
        <v>67</v>
      </c>
      <c r="B56" s="24">
        <v>17500</v>
      </c>
      <c r="C56" s="28">
        <f aca="true" t="shared" si="0" ref="C56:C70">B56/$B$77</f>
        <v>0.03702020283432596</v>
      </c>
      <c r="D56" s="24">
        <v>17579</v>
      </c>
      <c r="E56" s="28">
        <v>0.03818986596202138</v>
      </c>
    </row>
    <row r="57" spans="1:5" ht="12.75">
      <c r="A57" s="26" t="s">
        <v>93</v>
      </c>
      <c r="B57" s="24">
        <v>1996</v>
      </c>
      <c r="C57" s="28">
        <f t="shared" si="0"/>
        <v>0.0042224185632751205</v>
      </c>
      <c r="D57" s="24">
        <v>1725</v>
      </c>
      <c r="E57" s="28">
        <v>0.0037475123035716983</v>
      </c>
    </row>
    <row r="58" spans="1:5" ht="12.75">
      <c r="A58" s="26" t="s">
        <v>22</v>
      </c>
      <c r="B58" s="24">
        <v>7817.36</v>
      </c>
      <c r="C58" s="28">
        <f t="shared" si="0"/>
        <v>0.016537157304511222</v>
      </c>
      <c r="D58" s="24">
        <v>7409.62</v>
      </c>
      <c r="E58" s="28">
        <v>0.016097183834661407</v>
      </c>
    </row>
    <row r="59" spans="1:5" ht="12.75">
      <c r="A59" s="26" t="s">
        <v>94</v>
      </c>
      <c r="B59" s="24">
        <v>17248</v>
      </c>
      <c r="C59" s="28">
        <f t="shared" si="0"/>
        <v>0.036487111913511665</v>
      </c>
      <c r="D59" s="24">
        <v>17196</v>
      </c>
      <c r="E59" s="28">
        <v>0.03735780960708343</v>
      </c>
    </row>
    <row r="60" spans="1:5" ht="12.75">
      <c r="A60" s="26" t="s">
        <v>23</v>
      </c>
      <c r="B60" s="24">
        <v>29600</v>
      </c>
      <c r="C60" s="28">
        <f t="shared" si="0"/>
        <v>0.0626170287940599</v>
      </c>
      <c r="D60" s="24">
        <v>27640</v>
      </c>
      <c r="E60" s="28">
        <v>0.06004709569317202</v>
      </c>
    </row>
    <row r="61" spans="1:5" ht="12.75">
      <c r="A61" s="26" t="s">
        <v>71</v>
      </c>
      <c r="B61" s="24">
        <v>10800</v>
      </c>
      <c r="C61" s="28">
        <f t="shared" si="0"/>
        <v>0.02284675374918402</v>
      </c>
      <c r="D61" s="24">
        <v>11040</v>
      </c>
      <c r="E61" s="28">
        <v>0.023984078742858867</v>
      </c>
    </row>
    <row r="62" spans="1:5" ht="12.75">
      <c r="A62" s="26" t="s">
        <v>70</v>
      </c>
      <c r="B62" s="24">
        <v>3646</v>
      </c>
      <c r="C62" s="28">
        <f t="shared" si="0"/>
        <v>0.007712894830511568</v>
      </c>
      <c r="D62" s="24">
        <v>3470.5</v>
      </c>
      <c r="E62" s="28">
        <v>0.007539560260606133</v>
      </c>
    </row>
    <row r="63" spans="1:5" ht="12.75">
      <c r="A63" s="26" t="s">
        <v>95</v>
      </c>
      <c r="B63" s="24">
        <v>17400</v>
      </c>
      <c r="C63" s="28">
        <f t="shared" si="0"/>
        <v>0.03680865881812981</v>
      </c>
      <c r="D63" s="24">
        <v>18240</v>
      </c>
      <c r="E63" s="28">
        <v>0.03962586922733204</v>
      </c>
    </row>
    <row r="64" spans="1:5" ht="12.75">
      <c r="A64" s="26" t="s">
        <v>69</v>
      </c>
      <c r="B64" s="24">
        <v>4576</v>
      </c>
      <c r="C64" s="28">
        <f t="shared" si="0"/>
        <v>0.009680254181135748</v>
      </c>
      <c r="D64" s="24">
        <v>4288</v>
      </c>
      <c r="E64" s="28">
        <v>0.009315555221864025</v>
      </c>
    </row>
    <row r="65" spans="1:5" ht="12.75">
      <c r="A65" s="26" t="s">
        <v>25</v>
      </c>
      <c r="B65" s="24">
        <v>13849.5</v>
      </c>
      <c r="C65" s="28">
        <f t="shared" si="0"/>
        <v>0.029297788523085563</v>
      </c>
      <c r="D65" s="24">
        <v>12931.5</v>
      </c>
      <c r="E65" s="28">
        <v>0.028093307451384008</v>
      </c>
    </row>
    <row r="66" spans="1:5" ht="12.75">
      <c r="A66" s="26" t="s">
        <v>86</v>
      </c>
      <c r="B66" s="24">
        <v>1840</v>
      </c>
      <c r="C66" s="28">
        <f t="shared" si="0"/>
        <v>0.003892409898009129</v>
      </c>
      <c r="D66" s="24">
        <v>1847.2</v>
      </c>
      <c r="E66" s="28">
        <v>0.004012988247627618</v>
      </c>
    </row>
    <row r="67" spans="1:5" ht="12.75">
      <c r="A67" s="26" t="s">
        <v>24</v>
      </c>
      <c r="B67" s="24">
        <v>9032.7</v>
      </c>
      <c r="C67" s="28">
        <f t="shared" si="0"/>
        <v>0.019108136350949493</v>
      </c>
      <c r="D67" s="24">
        <v>9042.9</v>
      </c>
      <c r="E67" s="28">
        <v>0.01964543710722812</v>
      </c>
    </row>
    <row r="68" spans="1:5" ht="12.75">
      <c r="A68" s="26" t="s">
        <v>68</v>
      </c>
      <c r="B68" s="24">
        <v>11260</v>
      </c>
      <c r="C68" s="28">
        <f t="shared" si="0"/>
        <v>0.023819856223686302</v>
      </c>
      <c r="D68" s="24">
        <v>10180</v>
      </c>
      <c r="E68" s="28">
        <v>0.022115753768324573</v>
      </c>
    </row>
    <row r="69" spans="1:5" ht="12.75">
      <c r="A69" s="26" t="s">
        <v>96</v>
      </c>
      <c r="B69" s="24">
        <v>19478</v>
      </c>
      <c r="C69" s="28">
        <f t="shared" si="0"/>
        <v>0.04120454347468577</v>
      </c>
      <c r="D69" s="24">
        <v>20894.4</v>
      </c>
      <c r="E69" s="28">
        <v>0.04539247598594116</v>
      </c>
    </row>
    <row r="70" spans="1:5" ht="12.75">
      <c r="A70" s="26" t="s">
        <v>21</v>
      </c>
      <c r="B70" s="24">
        <v>6393</v>
      </c>
      <c r="C70" s="28">
        <f t="shared" si="0"/>
        <v>0.013524008955419763</v>
      </c>
      <c r="D70" s="24">
        <v>6132</v>
      </c>
      <c r="E70" s="28">
        <v>0.013321591562609654</v>
      </c>
    </row>
    <row r="71" spans="1:5" ht="12.75">
      <c r="A71" s="26" t="s">
        <v>62</v>
      </c>
      <c r="B71" s="64">
        <f>SUM(B56:B70)</f>
        <v>172436.56</v>
      </c>
      <c r="C71" s="28">
        <f>B71/$B$77</f>
        <v>0.364779224414481</v>
      </c>
      <c r="D71" s="24">
        <v>169616.12</v>
      </c>
      <c r="E71" s="28">
        <v>0.36848608497628615</v>
      </c>
    </row>
    <row r="72" spans="1:5" ht="12.75">
      <c r="A72" s="19" t="s">
        <v>26</v>
      </c>
      <c r="B72" s="24"/>
      <c r="C72" s="28"/>
      <c r="D72" s="24"/>
      <c r="E72" s="28"/>
    </row>
    <row r="73" spans="1:5" ht="12.75">
      <c r="A73" s="19" t="s">
        <v>27</v>
      </c>
      <c r="B73" s="24"/>
      <c r="C73" s="28"/>
      <c r="D73" s="24"/>
      <c r="E73" s="28"/>
    </row>
    <row r="74" spans="1:5" ht="12.75">
      <c r="A74" s="26"/>
      <c r="B74" s="24"/>
      <c r="C74" s="28"/>
      <c r="D74" s="24"/>
      <c r="E74" s="28"/>
    </row>
    <row r="75" spans="1:5" ht="25.5">
      <c r="A75" s="19" t="s">
        <v>28</v>
      </c>
      <c r="B75" s="24">
        <v>260285.34</v>
      </c>
      <c r="C75" s="28">
        <f>B75/$B$77</f>
        <v>0.5506180618057998</v>
      </c>
      <c r="D75" s="24">
        <v>250696.28</v>
      </c>
      <c r="E75" s="28">
        <v>0.5446303731940032</v>
      </c>
    </row>
    <row r="76" spans="1:5" ht="12.75">
      <c r="A76" s="19" t="s">
        <v>29</v>
      </c>
      <c r="B76" s="24">
        <v>39992.96</v>
      </c>
      <c r="C76" s="28">
        <f>B76/$B$77</f>
        <v>0.08460271377971912</v>
      </c>
      <c r="D76" s="24">
        <v>39992.96</v>
      </c>
      <c r="E76" s="28">
        <v>0.0868835418297106</v>
      </c>
    </row>
    <row r="77" spans="1:5" ht="12.75">
      <c r="A77" s="19" t="s">
        <v>30</v>
      </c>
      <c r="B77" s="24">
        <f>B71+B75+B76</f>
        <v>472714.86000000004</v>
      </c>
      <c r="C77" s="28">
        <f>B77/$B$77</f>
        <v>1</v>
      </c>
      <c r="D77" s="24">
        <v>460305.36</v>
      </c>
      <c r="E77" s="28">
        <v>1</v>
      </c>
    </row>
    <row r="78" ht="12.75">
      <c r="A78" s="16" t="s">
        <v>104</v>
      </c>
    </row>
    <row r="80" ht="12.75">
      <c r="A80" s="16" t="s">
        <v>59</v>
      </c>
    </row>
    <row r="82" ht="12.75">
      <c r="A82" s="16" t="s">
        <v>49</v>
      </c>
    </row>
    <row r="83" ht="12.75">
      <c r="A83" s="16" t="s">
        <v>112</v>
      </c>
    </row>
    <row r="84" ht="12.75">
      <c r="A84" s="16" t="s">
        <v>113</v>
      </c>
    </row>
    <row r="86" ht="12.75">
      <c r="A86" s="16" t="s">
        <v>48</v>
      </c>
    </row>
    <row r="87" ht="12.75">
      <c r="A87" s="16" t="s">
        <v>114</v>
      </c>
    </row>
    <row r="88" ht="12.75">
      <c r="A88" s="16" t="s">
        <v>115</v>
      </c>
    </row>
    <row r="90" ht="12.75">
      <c r="A90" s="16" t="s">
        <v>47</v>
      </c>
    </row>
    <row r="92" spans="1:3" ht="12.75">
      <c r="A92" s="9" t="s">
        <v>31</v>
      </c>
      <c r="B92" s="9" t="s">
        <v>51</v>
      </c>
      <c r="C92" s="9" t="s">
        <v>52</v>
      </c>
    </row>
    <row r="93" spans="1:3" ht="12.75">
      <c r="A93" s="60">
        <v>39479</v>
      </c>
      <c r="B93" s="47">
        <v>1.0686593887969928</v>
      </c>
      <c r="C93" s="36">
        <f>B93/1.0125</f>
        <v>1.0554660630093757</v>
      </c>
    </row>
    <row r="94" spans="1:3" ht="12.75">
      <c r="A94" s="59">
        <v>39480</v>
      </c>
      <c r="B94" s="14"/>
      <c r="C94" s="29"/>
    </row>
    <row r="95" spans="1:3" ht="12.75">
      <c r="A95" s="59">
        <v>39481</v>
      </c>
      <c r="B95" s="14"/>
      <c r="C95" s="29"/>
    </row>
    <row r="96" spans="1:3" ht="12.75">
      <c r="A96" s="60">
        <v>39482</v>
      </c>
      <c r="B96" s="47">
        <v>1.0826484499147924</v>
      </c>
      <c r="C96" s="36">
        <f aca="true" t="shared" si="1" ref="C94:C121">B96/1.0125</f>
        <v>1.0692824196689308</v>
      </c>
    </row>
    <row r="97" spans="1:3" ht="12.75">
      <c r="A97" s="60">
        <v>39483</v>
      </c>
      <c r="B97" s="47">
        <v>1.0880077159379555</v>
      </c>
      <c r="C97" s="36">
        <f t="shared" si="1"/>
        <v>1.0745755219140303</v>
      </c>
    </row>
    <row r="98" spans="1:3" ht="12.75">
      <c r="A98" s="60">
        <v>39484</v>
      </c>
      <c r="B98" s="47">
        <v>1.0703970150638074</v>
      </c>
      <c r="C98" s="36">
        <f t="shared" si="1"/>
        <v>1.0571822371000568</v>
      </c>
    </row>
    <row r="99" spans="1:3" ht="12.75">
      <c r="A99" s="60">
        <v>39485</v>
      </c>
      <c r="B99" s="47">
        <v>1.0734534023755067</v>
      </c>
      <c r="C99" s="36">
        <f t="shared" si="1"/>
        <v>1.0602008912350684</v>
      </c>
    </row>
    <row r="100" spans="1:3" ht="12.75">
      <c r="A100" s="60">
        <v>39486</v>
      </c>
      <c r="B100" s="47">
        <v>1.0762410006817476</v>
      </c>
      <c r="C100" s="36">
        <f t="shared" si="1"/>
        <v>1.062954074747405</v>
      </c>
    </row>
    <row r="101" spans="1:3" ht="12.75">
      <c r="A101" s="59">
        <v>39487</v>
      </c>
      <c r="B101" s="14"/>
      <c r="C101" s="29"/>
    </row>
    <row r="102" spans="1:3" ht="12.75">
      <c r="A102" s="59">
        <v>39488</v>
      </c>
      <c r="B102" s="14"/>
      <c r="C102" s="29"/>
    </row>
    <row r="103" spans="1:3" ht="12.75">
      <c r="A103" s="60">
        <v>39489</v>
      </c>
      <c r="B103" s="47">
        <v>1.0737695370203608</v>
      </c>
      <c r="C103" s="36">
        <f t="shared" si="1"/>
        <v>1.0605131229830724</v>
      </c>
    </row>
    <row r="104" spans="1:3" ht="12.75">
      <c r="A104" s="60">
        <v>39490</v>
      </c>
      <c r="B104" s="47">
        <v>1.0687499671031326</v>
      </c>
      <c r="C104" s="36">
        <f t="shared" si="1"/>
        <v>1.0555555230648224</v>
      </c>
    </row>
    <row r="105" spans="1:3" ht="12.75">
      <c r="A105" s="60">
        <v>39491</v>
      </c>
      <c r="B105" s="47">
        <v>1.0697269868964054</v>
      </c>
      <c r="C105" s="36">
        <f t="shared" si="1"/>
        <v>1.0565204808853388</v>
      </c>
    </row>
    <row r="106" spans="1:3" ht="12.75">
      <c r="A106" s="60">
        <v>39492</v>
      </c>
      <c r="B106" s="47">
        <v>1.0731619919550854</v>
      </c>
      <c r="C106" s="36">
        <f t="shared" si="1"/>
        <v>1.0599130784741586</v>
      </c>
    </row>
    <row r="107" spans="1:3" ht="12.75">
      <c r="A107" s="60">
        <v>39493</v>
      </c>
      <c r="B107" s="47">
        <v>1.0731380315933503</v>
      </c>
      <c r="C107" s="36">
        <f t="shared" si="1"/>
        <v>1.0598894139193584</v>
      </c>
    </row>
    <row r="108" spans="1:3" ht="12.75">
      <c r="A108" s="59">
        <v>39494</v>
      </c>
      <c r="B108" s="14"/>
      <c r="C108" s="29"/>
    </row>
    <row r="109" spans="1:3" ht="12.75">
      <c r="A109" s="59">
        <v>39495</v>
      </c>
      <c r="B109" s="14"/>
      <c r="C109" s="29"/>
    </row>
    <row r="110" spans="1:3" ht="12.75">
      <c r="A110" s="60">
        <v>39496</v>
      </c>
      <c r="B110" s="47">
        <v>1.071210721426582</v>
      </c>
      <c r="C110" s="36">
        <f t="shared" si="1"/>
        <v>1.0579858977052663</v>
      </c>
    </row>
    <row r="111" spans="1:3" ht="12.75">
      <c r="A111" s="60">
        <v>39497</v>
      </c>
      <c r="B111" s="47">
        <v>1.070506762794936</v>
      </c>
      <c r="C111" s="36">
        <f t="shared" si="1"/>
        <v>1.0572906299209246</v>
      </c>
    </row>
    <row r="112" spans="1:3" ht="12.75">
      <c r="A112" s="60">
        <v>39498</v>
      </c>
      <c r="B112" s="47">
        <v>1.0718998736073755</v>
      </c>
      <c r="C112" s="36">
        <f t="shared" si="1"/>
        <v>1.058666541834445</v>
      </c>
    </row>
    <row r="113" spans="1:3" ht="12.75">
      <c r="A113" s="60">
        <v>39499</v>
      </c>
      <c r="B113" s="47">
        <v>1.0713272735968942</v>
      </c>
      <c r="C113" s="36">
        <f t="shared" si="1"/>
        <v>1.0581010109598956</v>
      </c>
    </row>
    <row r="114" spans="1:3" ht="12.75">
      <c r="A114" s="60">
        <v>39500</v>
      </c>
      <c r="B114" s="47">
        <v>1.0709657398865875</v>
      </c>
      <c r="C114" s="36">
        <f t="shared" si="1"/>
        <v>1.0577439406287283</v>
      </c>
    </row>
    <row r="115" spans="1:3" ht="12.75">
      <c r="A115" s="59">
        <v>39501</v>
      </c>
      <c r="B115" s="14"/>
      <c r="C115" s="29"/>
    </row>
    <row r="116" spans="1:3" ht="12.75">
      <c r="A116" s="59">
        <v>39502</v>
      </c>
      <c r="B116" s="14"/>
      <c r="C116" s="29"/>
    </row>
    <row r="117" spans="1:3" ht="12.75">
      <c r="A117" s="60">
        <v>39503</v>
      </c>
      <c r="B117" s="47">
        <v>1.0722992358544043</v>
      </c>
      <c r="C117" s="36">
        <f t="shared" si="1"/>
        <v>1.0590609736833623</v>
      </c>
    </row>
    <row r="118" spans="1:3" ht="12.75">
      <c r="A118" s="60">
        <v>39504</v>
      </c>
      <c r="B118" s="47">
        <v>1.0734532922841455</v>
      </c>
      <c r="C118" s="36">
        <f t="shared" si="1"/>
        <v>1.0602007825028599</v>
      </c>
    </row>
    <row r="119" spans="1:3" ht="12.75">
      <c r="A119" s="60">
        <v>39505</v>
      </c>
      <c r="B119" s="47">
        <v>1.07441497927669</v>
      </c>
      <c r="C119" s="36">
        <f t="shared" si="1"/>
        <v>1.061150596816484</v>
      </c>
    </row>
    <row r="120" spans="1:3" ht="12.75">
      <c r="A120" s="60">
        <v>39506</v>
      </c>
      <c r="B120" s="47">
        <v>1.0738684907970013</v>
      </c>
      <c r="C120" s="36">
        <f t="shared" si="1"/>
        <v>1.0606108551081495</v>
      </c>
    </row>
    <row r="121" spans="1:3" ht="12.75">
      <c r="A121" s="60">
        <v>39507</v>
      </c>
      <c r="B121" s="47">
        <v>1.078254472772493</v>
      </c>
      <c r="C121" s="36">
        <f t="shared" si="1"/>
        <v>1.0649426891580178</v>
      </c>
    </row>
    <row r="122" spans="1:3" ht="12.75">
      <c r="A122" s="58"/>
      <c r="B122" s="38"/>
      <c r="C122" s="38"/>
    </row>
    <row r="123" spans="1:3" ht="12.75">
      <c r="A123" s="37" t="s">
        <v>50</v>
      </c>
      <c r="B123" s="37"/>
      <c r="C123" s="37"/>
    </row>
    <row r="124" ht="12.75">
      <c r="A124" s="16" t="s">
        <v>118</v>
      </c>
    </row>
    <row r="125" spans="1:5" ht="12.75">
      <c r="A125" s="37" t="s">
        <v>116</v>
      </c>
      <c r="B125" s="37"/>
      <c r="C125" s="37"/>
      <c r="D125" s="37"/>
      <c r="E125" s="37"/>
    </row>
    <row r="126" spans="1:5" ht="12.75">
      <c r="A126" s="48" t="s">
        <v>31</v>
      </c>
      <c r="B126" s="48" t="s">
        <v>32</v>
      </c>
      <c r="C126" s="48" t="s">
        <v>33</v>
      </c>
      <c r="D126" s="48" t="s">
        <v>34</v>
      </c>
      <c r="E126" s="48" t="s">
        <v>35</v>
      </c>
    </row>
    <row r="127" spans="1:5" ht="12.75">
      <c r="A127" s="49">
        <v>39484</v>
      </c>
      <c r="B127" s="48" t="s">
        <v>117</v>
      </c>
      <c r="C127" s="50">
        <v>4595.5882</v>
      </c>
      <c r="D127" s="51">
        <v>1.088</v>
      </c>
      <c r="E127" s="52">
        <f>C127*D127</f>
        <v>4999.9999616000005</v>
      </c>
    </row>
    <row r="128" spans="1:5" ht="12.75">
      <c r="A128" s="49">
        <v>39486</v>
      </c>
      <c r="B128" s="48" t="s">
        <v>117</v>
      </c>
      <c r="C128" s="50">
        <v>1858.3906</v>
      </c>
      <c r="D128" s="51">
        <v>1.0762</v>
      </c>
      <c r="E128" s="52">
        <f>C128*D128</f>
        <v>1999.99996372</v>
      </c>
    </row>
    <row r="129" spans="1:5" ht="12.75">
      <c r="A129" s="49">
        <v>39489</v>
      </c>
      <c r="B129" s="48" t="s">
        <v>117</v>
      </c>
      <c r="C129" s="50">
        <v>4645.9766</v>
      </c>
      <c r="D129" s="51">
        <v>1.0762</v>
      </c>
      <c r="E129" s="52">
        <f>C129*D129</f>
        <v>5000.00001692</v>
      </c>
    </row>
    <row r="130" spans="1:5" ht="12.75">
      <c r="A130" s="48" t="s">
        <v>36</v>
      </c>
      <c r="B130" s="53"/>
      <c r="C130" s="50">
        <f>SUM(C127:C129)</f>
        <v>11099.955399999999</v>
      </c>
      <c r="D130" s="51" t="s">
        <v>63</v>
      </c>
      <c r="E130" s="54">
        <f>SUM(E127:E129)</f>
        <v>11999.99994224</v>
      </c>
    </row>
    <row r="131" spans="1:5" ht="15">
      <c r="A131" s="23"/>
      <c r="B131" s="23"/>
      <c r="D131" s="23"/>
      <c r="E131" s="23"/>
    </row>
    <row r="132" spans="1:5" ht="15">
      <c r="A132" s="23"/>
      <c r="B132" s="23"/>
      <c r="C132" s="23"/>
      <c r="D132" s="23"/>
      <c r="E132" s="23"/>
    </row>
    <row r="133" spans="1:5" ht="12.75" customHeight="1">
      <c r="A133" s="16" t="s">
        <v>44</v>
      </c>
      <c r="B133" s="23"/>
      <c r="C133" s="23"/>
      <c r="D133" s="23"/>
      <c r="E133" s="23"/>
    </row>
    <row r="134" ht="12.75">
      <c r="A134" s="16" t="s">
        <v>37</v>
      </c>
    </row>
    <row r="135" ht="12.75">
      <c r="A135" s="16" t="s">
        <v>119</v>
      </c>
    </row>
    <row r="137" spans="1:5" ht="12.75">
      <c r="A137" s="19" t="s">
        <v>31</v>
      </c>
      <c r="B137" s="19" t="s">
        <v>32</v>
      </c>
      <c r="C137" s="19" t="s">
        <v>33</v>
      </c>
      <c r="D137" s="19" t="s">
        <v>34</v>
      </c>
      <c r="E137" s="19" t="s">
        <v>35</v>
      </c>
    </row>
    <row r="138" spans="1:5" ht="12.75">
      <c r="A138" s="19"/>
      <c r="B138" s="19"/>
      <c r="C138" s="19"/>
      <c r="D138" s="19"/>
      <c r="E138" s="8"/>
    </row>
    <row r="139" spans="1:5" ht="12.75">
      <c r="A139" s="19"/>
      <c r="B139" s="19"/>
      <c r="C139" s="19"/>
      <c r="D139" s="19"/>
      <c r="E139" s="8"/>
    </row>
    <row r="140" spans="1:5" ht="12.75">
      <c r="A140" s="19"/>
      <c r="B140" s="19"/>
      <c r="C140" s="19"/>
      <c r="D140" s="19"/>
      <c r="E140" s="8"/>
    </row>
    <row r="141" spans="1:5" ht="12.75">
      <c r="A141" s="19"/>
      <c r="B141" s="19"/>
      <c r="C141" s="19"/>
      <c r="D141" s="19"/>
      <c r="E141" s="8"/>
    </row>
    <row r="142" spans="1:5" ht="12.75">
      <c r="A142" s="19"/>
      <c r="B142" s="19"/>
      <c r="C142" s="19"/>
      <c r="D142" s="19"/>
      <c r="E142" s="8"/>
    </row>
    <row r="143" spans="1:5" ht="12.75">
      <c r="A143" s="19"/>
      <c r="B143" s="19"/>
      <c r="C143" s="19"/>
      <c r="D143" s="19"/>
      <c r="E143" s="8"/>
    </row>
    <row r="144" spans="1:5" ht="12.75">
      <c r="A144" s="19"/>
      <c r="B144" s="19"/>
      <c r="C144" s="19"/>
      <c r="D144" s="19"/>
      <c r="E144" s="8"/>
    </row>
    <row r="145" spans="1:5" ht="12.75">
      <c r="A145" s="19"/>
      <c r="B145" s="19"/>
      <c r="C145" s="19"/>
      <c r="D145" s="19"/>
      <c r="E145" s="8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22"/>
      <c r="B148" s="19" t="s">
        <v>36</v>
      </c>
      <c r="C148" s="19">
        <v>0</v>
      </c>
      <c r="D148" s="19"/>
      <c r="E148" s="19"/>
    </row>
    <row r="149" spans="1:5" ht="12.75">
      <c r="A149" s="25"/>
      <c r="B149" s="21"/>
      <c r="C149" s="21"/>
      <c r="D149" s="21"/>
      <c r="E149" s="21"/>
    </row>
    <row r="150" ht="12.75">
      <c r="A150" s="16" t="s">
        <v>120</v>
      </c>
    </row>
    <row r="152" ht="12.75">
      <c r="A152" s="16" t="s">
        <v>87</v>
      </c>
    </row>
    <row r="153" ht="12.75">
      <c r="A153" s="39" t="s">
        <v>105</v>
      </c>
    </row>
    <row r="154" spans="1:5" ht="12.75">
      <c r="A154" s="9" t="s">
        <v>38</v>
      </c>
      <c r="B154" s="9" t="s">
        <v>39</v>
      </c>
      <c r="C154" s="9" t="s">
        <v>40</v>
      </c>
      <c r="D154" s="9" t="s">
        <v>41</v>
      </c>
      <c r="E154" s="9" t="s">
        <v>35</v>
      </c>
    </row>
    <row r="155" spans="1:5" ht="12.75">
      <c r="A155" s="61"/>
      <c r="B155" s="9"/>
      <c r="C155" s="9"/>
      <c r="D155" s="9"/>
      <c r="E155" s="9"/>
    </row>
    <row r="156" spans="1:5" ht="12.75">
      <c r="A156" s="61"/>
      <c r="B156" s="9"/>
      <c r="C156" s="9"/>
      <c r="D156" s="9"/>
      <c r="E156" s="9"/>
    </row>
    <row r="157" spans="1:5" ht="12.75">
      <c r="A157" s="61"/>
      <c r="B157" s="9"/>
      <c r="C157" s="9"/>
      <c r="D157" s="9"/>
      <c r="E157" s="9"/>
    </row>
    <row r="158" spans="1:5" ht="12.75">
      <c r="A158" s="61"/>
      <c r="B158" s="9"/>
      <c r="C158" s="9"/>
      <c r="D158" s="9"/>
      <c r="E158" s="9"/>
    </row>
    <row r="159" spans="1:5" ht="12.75">
      <c r="A159" s="61"/>
      <c r="B159" s="9"/>
      <c r="C159" s="9"/>
      <c r="D159" s="9"/>
      <c r="E159" s="9"/>
    </row>
    <row r="160" spans="1:5" ht="12.75">
      <c r="A160" s="61"/>
      <c r="B160" s="9"/>
      <c r="C160" s="9"/>
      <c r="D160" s="9"/>
      <c r="E160" s="9"/>
    </row>
    <row r="161" spans="1:5" ht="12.75">
      <c r="A161" s="61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61"/>
      <c r="B163" s="9"/>
      <c r="C163" s="9"/>
      <c r="D163" s="9"/>
      <c r="E163" s="9"/>
    </row>
    <row r="164" spans="1:5" ht="12.75">
      <c r="A164" s="61"/>
      <c r="B164" s="9"/>
      <c r="C164" s="9"/>
      <c r="D164" s="9"/>
      <c r="E164" s="63"/>
    </row>
    <row r="165" spans="1:5" ht="12.75">
      <c r="A165" s="61"/>
      <c r="B165" s="9"/>
      <c r="C165" s="9"/>
      <c r="D165" s="9"/>
      <c r="E165" s="63"/>
    </row>
    <row r="166" spans="1:5" ht="12.75">
      <c r="A166" s="61"/>
      <c r="B166" s="9"/>
      <c r="C166" s="9"/>
      <c r="D166" s="9"/>
      <c r="E166" s="63"/>
    </row>
    <row r="167" spans="1:6" ht="12.75">
      <c r="A167" s="25"/>
      <c r="B167" s="10"/>
      <c r="C167" s="25"/>
      <c r="D167" s="25"/>
      <c r="E167" s="25"/>
      <c r="F167" s="25"/>
    </row>
    <row r="168" spans="1:6" ht="12.75">
      <c r="A168" s="25"/>
      <c r="B168" s="10"/>
      <c r="C168" s="25"/>
      <c r="D168" s="25"/>
      <c r="E168" s="25"/>
      <c r="F168" s="25"/>
    </row>
    <row r="169" spans="1:6" ht="12.75">
      <c r="A169" s="25" t="s">
        <v>42</v>
      </c>
      <c r="B169" s="10"/>
      <c r="C169" s="25"/>
      <c r="D169" s="25"/>
      <c r="E169" s="25"/>
      <c r="F169" s="25"/>
    </row>
    <row r="170" spans="1:6" ht="12.75">
      <c r="A170" s="25"/>
      <c r="B170" s="25"/>
      <c r="C170" s="25"/>
      <c r="D170" s="25"/>
      <c r="E170" s="25"/>
      <c r="F170" s="25"/>
    </row>
    <row r="171" spans="1:6" ht="12.75">
      <c r="A171" s="25" t="s">
        <v>46</v>
      </c>
      <c r="B171" s="25"/>
      <c r="C171" s="25"/>
      <c r="D171" s="25"/>
      <c r="E171" s="25"/>
      <c r="F171" s="25"/>
    </row>
    <row r="172" spans="1:6" ht="12.75">
      <c r="A172" s="25"/>
      <c r="B172" s="25"/>
      <c r="C172" s="25"/>
      <c r="D172" s="25"/>
      <c r="E172" s="25"/>
      <c r="F172" s="25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spans="1:6" ht="12.75">
      <c r="A175" s="25"/>
      <c r="B175" s="25"/>
      <c r="C175" s="25"/>
      <c r="D175" s="25"/>
      <c r="E175" s="25"/>
      <c r="F175" s="25"/>
    </row>
    <row r="176" spans="1:6" ht="12.75">
      <c r="A176" s="25"/>
      <c r="B176" s="25"/>
      <c r="C176" s="25"/>
      <c r="D176" s="25"/>
      <c r="E176" s="25"/>
      <c r="F176" s="25"/>
    </row>
    <row r="177" spans="1:6" ht="12.75">
      <c r="A177" s="25"/>
      <c r="B177" s="25"/>
      <c r="C177" s="72"/>
      <c r="D177" s="72" t="s">
        <v>121</v>
      </c>
      <c r="E177" s="25"/>
      <c r="F177" s="25"/>
    </row>
    <row r="178" spans="1:6" ht="12.75">
      <c r="A178" s="25"/>
      <c r="B178" s="25"/>
      <c r="C178" s="25"/>
      <c r="D178" s="25" t="s">
        <v>122</v>
      </c>
      <c r="E178" s="25"/>
      <c r="F178" s="25"/>
    </row>
    <row r="179" spans="1:6" ht="12.75">
      <c r="A179" s="25"/>
      <c r="B179" s="25"/>
      <c r="C179" s="25"/>
      <c r="D179" s="25"/>
      <c r="E179" s="25"/>
      <c r="F179" s="25"/>
    </row>
    <row r="180" spans="1:6" ht="12.75">
      <c r="A180" s="25"/>
      <c r="B180" s="25"/>
      <c r="C180" s="25"/>
      <c r="E180" s="25"/>
      <c r="F180" s="25"/>
    </row>
    <row r="181" spans="1:6" ht="12.75">
      <c r="A181" s="25"/>
      <c r="B181" s="25"/>
      <c r="C181" s="25"/>
      <c r="D181" s="25"/>
      <c r="E181" s="25"/>
      <c r="F181" s="25"/>
    </row>
    <row r="182" spans="1:6" ht="12.75">
      <c r="A182" s="25"/>
      <c r="B182" s="25"/>
      <c r="C182" s="25"/>
      <c r="D182" s="25"/>
      <c r="E182" s="25"/>
      <c r="F182" s="25"/>
    </row>
    <row r="183" spans="1:6" ht="12.75">
      <c r="A183" s="25"/>
      <c r="B183" s="25"/>
      <c r="C183" s="25"/>
      <c r="D183" s="25"/>
      <c r="E183" s="25"/>
      <c r="F183" s="25"/>
    </row>
    <row r="184" spans="1:6" ht="12.75">
      <c r="A184" s="25"/>
      <c r="B184" s="25"/>
      <c r="C184" s="25"/>
      <c r="D184" s="25"/>
      <c r="E184" s="25"/>
      <c r="F184" s="25"/>
    </row>
    <row r="185" spans="1:6" ht="12.75">
      <c r="A185" s="25"/>
      <c r="B185" s="25"/>
      <c r="C185" s="25"/>
      <c r="D185" s="25"/>
      <c r="E185" s="25"/>
      <c r="F185" s="25"/>
    </row>
    <row r="186" spans="1:6" ht="12.75">
      <c r="A186" s="25"/>
      <c r="B186" s="25"/>
      <c r="C186" s="25"/>
      <c r="D186" s="25"/>
      <c r="E186" s="25"/>
      <c r="F186" s="25"/>
    </row>
    <row r="187" spans="1:6" ht="12.75">
      <c r="A187" s="25"/>
      <c r="B187" s="25"/>
      <c r="C187" s="25"/>
      <c r="D187" s="25"/>
      <c r="E187" s="25"/>
      <c r="F187" s="25"/>
    </row>
    <row r="188" spans="1:6" ht="12.75">
      <c r="A188" s="25"/>
      <c r="B188" s="25"/>
      <c r="C188" s="25"/>
      <c r="D188" s="25"/>
      <c r="E188" s="25"/>
      <c r="F188" s="25"/>
    </row>
    <row r="189" spans="1:6" ht="12.75">
      <c r="A189" s="25"/>
      <c r="B189" s="25"/>
      <c r="C189" s="25"/>
      <c r="D189" s="25"/>
      <c r="E189" s="25"/>
      <c r="F189" s="25"/>
    </row>
    <row r="190" spans="1:6" ht="12.75">
      <c r="A190" s="25"/>
      <c r="B190" s="25"/>
      <c r="C190" s="25"/>
      <c r="D190" s="25"/>
      <c r="E190" s="25"/>
      <c r="F190" s="25"/>
    </row>
    <row r="191" spans="1:6" ht="12.75">
      <c r="A191" s="25"/>
      <c r="B191" s="25"/>
      <c r="C191" s="25"/>
      <c r="D191" s="25"/>
      <c r="E191" s="25"/>
      <c r="F191" s="25"/>
    </row>
    <row r="192" spans="1:6" ht="12.75">
      <c r="A192" s="25"/>
      <c r="B192" s="25"/>
      <c r="C192" s="25"/>
      <c r="D192" s="25"/>
      <c r="E192" s="25"/>
      <c r="F192" s="25"/>
    </row>
    <row r="193" spans="1:6" ht="12.75">
      <c r="A193" s="25"/>
      <c r="B193" s="25"/>
      <c r="C193" s="25"/>
      <c r="D193" s="25"/>
      <c r="E193" s="25"/>
      <c r="F193" s="25"/>
    </row>
    <row r="194" spans="2:6" ht="12.75">
      <c r="B194" s="25"/>
      <c r="C194" s="25"/>
      <c r="D194" s="25"/>
      <c r="E194" s="25"/>
      <c r="F194" s="25"/>
    </row>
  </sheetData>
  <mergeCells count="4">
    <mergeCell ref="B32:D32"/>
    <mergeCell ref="B42:D42"/>
    <mergeCell ref="E53:E54"/>
    <mergeCell ref="C53:C5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Georgi</cp:lastModifiedBy>
  <cp:lastPrinted>2008-01-07T09:26:41Z</cp:lastPrinted>
  <dcterms:created xsi:type="dcterms:W3CDTF">1996-10-14T23:33:28Z</dcterms:created>
  <dcterms:modified xsi:type="dcterms:W3CDTF">2008-03-07T16:18:37Z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-837390341</vt:i4>
  </property>
  <property fmtid="{D5CDD505-2E9C-101B-9397-08002B2CF9AE}" pid="3" name="_EmailSubject">
    <vt:lpwstr/>
  </property>
  <property fmtid="{D5CDD505-2E9C-101B-9397-08002B2CF9AE}" pid="4" name="_AuthorEmail">
    <vt:lpwstr>somoniam@somoniam.com</vt:lpwstr>
  </property>
  <property fmtid="{D5CDD505-2E9C-101B-9397-08002B2CF9AE}" pid="5" name="_AuthorEmailDisplayName">
    <vt:lpwstr>SOMONI ASSET MANAGEMENT</vt:lpwstr>
  </property>
</Properties>
</file>