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<sst xmlns="http://schemas.openxmlformats.org/spreadsheetml/2006/main" count="1078" uniqueCount="886">
  <si>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</si>
  <si>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</si>
  <si>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</si>
  <si>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</si>
  <si>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</si>
  <si>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</si>
  <si>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</si>
  <si>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</si>
  <si>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</si>
  <si>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</si>
  <si>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</si>
  <si>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</si>
  <si>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</si>
  <si>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</si>
  <si>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</si>
  <si>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</si>
  <si>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</si>
  <si>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</si>
  <si>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</si>
  <si>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</si>
  <si>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</si>
  <si>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</si>
  <si>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</si>
  <si>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</si>
  <si>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</si>
  <si>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</si>
  <si>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</si>
  <si>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</si>
  <si>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</si>
  <si>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</si>
  <si>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</si>
  <si>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</si>
  <si>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</si>
  <si>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</si>
  <si>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</si>
  <si>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</si>
  <si>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</si>
  <si>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</si>
  <si>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</si>
  <si>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</si>
  <si>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</si>
  <si>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</si>
  <si>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</si>
  <si>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</si>
  <si>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</si>
  <si>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</si>
  <si>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</si>
  <si>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</si>
  <si>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</si>
  <si>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</si>
  <si>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</si>
  <si>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</si>
  <si>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</si>
  <si>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</si>
  <si>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</si>
  <si>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</si>
  <si>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</si>
  <si>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</si>
  <si>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</si>
  <si>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</si>
  <si>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</si>
  <si>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</si>
  <si>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</si>
  <si>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</si>
  <si>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</si>
  <si>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</si>
  <si>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</si>
  <si>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</si>
  <si>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</si>
  <si>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</si>
  <si>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</si>
  <si>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</si>
  <si>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</si>
  <si>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</si>
  <si>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</si>
  <si>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</si>
  <si>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</si>
  <si>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</si>
  <si>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</si>
  <si>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</si>
  <si>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</si>
  <si>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</si>
  <si>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</si>
  <si>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</si>
  <si>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</si>
  <si>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</si>
  <si>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</si>
  <si>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</si>
  <si>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</si>
  <si>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</si>
  <si>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</si>
  <si>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</si>
  <si>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</si>
  <si>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</si>
  <si>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</si>
  <si>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</si>
  <si>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</si>
  <si>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</si>
  <si>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</si>
  <si>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</si>
  <si>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</si>
  <si>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</si>
  <si>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</si>
  <si>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</si>
  <si>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</si>
  <si>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</si>
  <si>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</si>
  <si>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</si>
  <si>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</si>
  <si>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</si>
  <si>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</si>
  <si>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</si>
  <si>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</si>
  <si>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</si>
  <si>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</si>
  <si>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</si>
  <si>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</si>
  <si>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</si>
  <si>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</si>
  <si>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</si>
  <si>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</si>
  <si>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</si>
  <si>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</si>
  <si>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</si>
  <si>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</si>
  <si>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</si>
  <si>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</si>
  <si>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</si>
  <si>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</si>
  <si>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</si>
  <si>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</si>
  <si>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</si>
  <si>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</si>
  <si>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</si>
  <si>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</si>
  <si>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</si>
  <si>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</si>
  <si>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</si>
  <si>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</si>
  <si>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</si>
  <si>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</si>
  <si>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</si>
  <si>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</si>
  <si>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</si>
  <si>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</si>
  <si>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</si>
  <si>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</si>
  <si>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</si>
  <si>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</si>
  <si>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</si>
  <si>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</si>
  <si>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</si>
  <si>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</si>
  <si>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</si>
  <si>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</si>
  <si>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</si>
  <si>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</si>
  <si>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</si>
  <si>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</si>
  <si>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</si>
  <si>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</si>
  <si>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</si>
  <si>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</si>
  <si>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</si>
  <si>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</si>
  <si>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</si>
  <si>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</si>
  <si>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</si>
  <si>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</si>
  <si>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</si>
  <si>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</si>
  <si>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</si>
  <si>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</si>
  <si>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</si>
  <si>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</si>
  <si>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</si>
  <si>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</si>
  <si>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</si>
  <si>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</si>
  <si>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</si>
  <si>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</si>
  <si>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</si>
  <si>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</si>
  <si>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</si>
  <si>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</si>
  <si>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</si>
  <si>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</si>
  <si>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</si>
  <si>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</si>
  <si>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</si>
  <si>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</si>
  <si>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</si>
  <si>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</si>
  <si>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</si>
  <si>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</si>
  <si>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</si>
  <si>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</si>
  <si>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</si>
  <si>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</si>
  <si>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</si>
  <si>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</si>
  <si>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</si>
  <si>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</si>
  <si>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</si>
  <si>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</si>
  <si>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</si>
  <si>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</si>
  <si>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</si>
  <si>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</si>
  <si>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</si>
  <si>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</si>
  <si>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</si>
  <si>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</si>
  <si>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</si>
  <si>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</si>
  <si>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</si>
  <si>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</si>
  <si>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</si>
  <si>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</si>
  <si>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</si>
  <si>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</si>
  <si>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</si>
  <si>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</si>
  <si>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</si>
  <si>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</si>
  <si>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</si>
  <si>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</si>
  <si>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</si>
  <si>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</si>
  <si>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</si>
  <si>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</si>
  <si>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</si>
  <si>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</si>
  <si>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</si>
  <si>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</si>
  <si>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</si>
  <si>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</si>
  <si>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</si>
  <si>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</si>
  <si>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</si>
  <si>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</si>
  <si>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</si>
  <si>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</si>
  <si>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</si>
  <si>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</si>
  <si>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</si>
  <si>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</si>
  <si>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</si>
  <si>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</si>
  <si>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</si>
  <si>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</si>
  <si>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</si>
  <si>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</si>
  <si>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</si>
  <si>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</si>
  <si>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</si>
  <si>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</si>
  <si>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</si>
  <si>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</si>
  <si>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</si>
  <si>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</si>
  <si>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</si>
  <si>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</si>
  <si>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</si>
  <si>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</si>
  <si>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</si>
  <si>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</si>
  <si>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</si>
  <si>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</si>
  <si>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</si>
  <si>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</si>
  <si>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</si>
  <si>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</si>
  <si>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</si>
  <si>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</si>
  <si>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</si>
  <si>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</si>
  <si>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</si>
  <si>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</si>
  <si>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</si>
  <si>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</si>
  <si>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</si>
  <si>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</si>
  <si>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</si>
  <si>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</si>
  <si>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</si>
  <si>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</si>
  <si>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</si>
  <si>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</si>
  <si>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</si>
  <si>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</si>
  <si>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</si>
  <si>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</si>
  <si>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</si>
  <si>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</si>
  <si>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</si>
  <si>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</si>
  <si>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</si>
  <si>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</si>
  <si>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</si>
  <si>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</si>
  <si>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</si>
  <si>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</si>
  <si>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</si>
  <si>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</si>
  <si>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</si>
  <si>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</si>
  <si>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</si>
  <si>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</si>
  <si>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</si>
  <si>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</si>
  <si>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</si>
  <si>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</si>
  <si>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</si>
  <si>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</si>
  <si>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</si>
  <si>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</si>
  <si>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</si>
  <si>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</si>
  <si>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</si>
  <si>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</si>
  <si>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</si>
  <si>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</si>
  <si>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</si>
  <si>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</si>
  <si>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</si>
  <si>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</si>
  <si>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</si>
  <si>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</si>
  <si>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</si>
  <si>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</si>
  <si>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</si>
  <si>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</si>
  <si>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</si>
  <si>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</si>
  <si>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</si>
  <si>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</si>
  <si>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</si>
  <si>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</si>
  <si>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</si>
  <si>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</si>
  <si>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</si>
  <si>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</si>
  <si>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</si>
  <si>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</si>
  <si>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</si>
  <si>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</si>
  <si>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</si>
  <si>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</si>
  <si>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</si>
  <si>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</si>
  <si>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</si>
  <si>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</si>
  <si>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</si>
  <si>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</si>
  <si>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</si>
  <si>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</si>
  <si>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</si>
  <si>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</si>
  <si>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</si>
  <si>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</si>
  <si>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</si>
  <si>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</si>
  <si>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</si>
  <si>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</si>
  <si>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</si>
  <si>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</si>
  <si>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</si>
  <si>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</si>
  <si>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</si>
  <si>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</si>
  <si>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</si>
  <si>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</si>
  <si>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</si>
  <si>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</si>
  <si>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</si>
  <si>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</si>
  <si>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</si>
  <si>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</si>
  <si>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</si>
  <si>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</si>
  <si>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</si>
  <si>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</si>
  <si>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</si>
  <si>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</si>
  <si>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</si>
  <si>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</si>
  <si>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</si>
  <si>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</si>
  <si>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</si>
  <si>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</si>
  <si>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</si>
  <si>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</si>
  <si>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</si>
  <si>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</si>
  <si>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</si>
  <si>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</si>
  <si>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</si>
  <si>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</si>
  <si>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</si>
  <si>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</si>
  <si>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</si>
  <si>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</si>
  <si>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</si>
  <si>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</si>
  <si>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</si>
  <si>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</si>
  <si>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</si>
  <si>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</si>
  <si>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</si>
  <si>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</si>
  <si>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</si>
  <si>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</si>
  <si>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</si>
  <si>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</si>
  <si>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</si>
  <si>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</si>
  <si>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</si>
  <si>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</si>
  <si>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</si>
  <si>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</si>
  <si>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</si>
  <si>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</si>
  <si>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</si>
  <si>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</si>
  <si>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</si>
  <si>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</si>
  <si>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</si>
  <si>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</si>
  <si>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</si>
  <si>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</si>
  <si>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</si>
  <si>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</si>
  <si>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</si>
  <si>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</si>
  <si>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</si>
  <si>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</si>
  <si>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</si>
  <si>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</si>
  <si>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</si>
  <si>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</si>
  <si>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</si>
  <si>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</si>
  <si>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</si>
  <si>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</si>
  <si>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</si>
  <si>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</si>
  <si>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</si>
  <si>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</si>
  <si>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</si>
  <si>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</si>
  <si>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</si>
  <si>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</si>
  <si>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</si>
  <si>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</si>
  <si>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</si>
  <si>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</si>
  <si>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</si>
  <si>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</si>
  <si>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</si>
  <si>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</si>
  <si>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</si>
  <si>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</si>
  <si>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</si>
  <si>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</si>
  <si>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</si>
  <si>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</si>
  <si>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</si>
  <si>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</si>
  <si>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</si>
  <si>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</si>
  <si>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</si>
  <si>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</si>
  <si>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</si>
  <si>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</si>
  <si>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</si>
  <si>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</si>
  <si>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</si>
  <si>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</si>
  <si>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</si>
  <si>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</si>
  <si>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</si>
  <si>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</si>
  <si>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</si>
  <si>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</si>
  <si>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</si>
  <si>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</si>
  <si>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</si>
  <si>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</si>
  <si>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</si>
  <si>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</si>
  <si>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</si>
  <si>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</si>
  <si>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</si>
  <si>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</si>
  <si>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</si>
  <si>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</si>
  <si>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</si>
  <si>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</si>
  <si>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</si>
  <si>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</si>
  <si>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</si>
  <si>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</si>
  <si>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</si>
  <si>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</si>
  <si>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</si>
  <si>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</si>
  <si>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</si>
  <si>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</si>
  <si>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</si>
  <si>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</si>
  <si>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</si>
  <si>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</si>
  <si>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</si>
  <si>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</si>
  <si>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</si>
  <si>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</si>
  <si>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</si>
  <si>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</si>
  <si>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</si>
  <si>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</si>
  <si>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</si>
  <si>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</si>
  <si>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</si>
  <si>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</si>
  <si>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</si>
  <si>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</si>
  <si>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</si>
  <si>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</si>
  <si>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</si>
  <si>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</si>
  <si>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</si>
  <si>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</si>
  <si>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</si>
  <si>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</si>
  <si>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</si>
  <si>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</si>
  <si>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</si>
  <si>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</si>
  <si>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</si>
  <si>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</si>
  <si>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</si>
  <si>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</si>
  <si>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</si>
  <si>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</si>
  <si>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</si>
  <si>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</si>
  <si>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</si>
  <si>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</si>
  <si>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</si>
  <si>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</si>
  <si>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</si>
  <si>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</si>
  <si>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</si>
  <si>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</si>
  <si>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</si>
  <si>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</si>
  <si>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</si>
  <si>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</si>
  <si>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</si>
  <si>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</si>
  <si>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</si>
  <si>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</si>
  <si>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</si>
  <si>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</si>
  <si>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</si>
  <si>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</si>
  <si>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</si>
  <si>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</si>
  <si>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</si>
  <si>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</si>
  <si>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</si>
  <si>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</si>
  <si>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</si>
  <si>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</si>
  <si>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</si>
  <si>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</si>
  <si>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</si>
  <si>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</si>
  <si>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</si>
  <si>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</si>
  <si>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</si>
  <si>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</si>
  <si>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</si>
  <si>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</si>
  <si>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</si>
  <si>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</si>
  <si>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</si>
  <si>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</si>
  <si>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</si>
  <si>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</si>
  <si>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</si>
  <si>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</si>
  <si>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</si>
  <si>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</si>
  <si>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</si>
  <si>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</si>
  <si>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</si>
  <si>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</si>
  <si>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</si>
  <si>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</si>
  <si>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</si>
  <si>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</si>
  <si>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</si>
  <si>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</si>
  <si>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</si>
  <si>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</si>
  <si>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</si>
  <si>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</si>
  <si>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</si>
  <si>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</si>
  <si>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</si>
  <si>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</si>
  <si>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</si>
  <si>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</si>
  <si>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</si>
  <si>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</si>
  <si>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</si>
  <si>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</si>
  <si>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</si>
  <si>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</si>
  <si>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</si>
  <si>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</si>
  <si>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</si>
  <si>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</si>
  <si>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</si>
  <si>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</si>
  <si>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</si>
  <si>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</si>
  <si>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</si>
  <si>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</si>
  <si>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</si>
  <si>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</si>
  <si>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</si>
  <si>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</si>
  <si>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</si>
  <si>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</si>
  <si>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</si>
  <si>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</si>
  <si>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</si>
  <si>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</si>
  <si>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</si>
  <si>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</si>
  <si>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</si>
  <si>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</si>
  <si>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</si>
  <si>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</si>
  <si>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</si>
  <si>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</si>
  <si>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</si>
  <si>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</si>
  <si>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</si>
  <si>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</si>
  <si>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</si>
  <si>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</si>
  <si>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</si>
  <si>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</si>
  <si>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</si>
  <si>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</si>
  <si>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</si>
  <si>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</si>
  <si>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</si>
  <si>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</si>
  <si>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</si>
  <si>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</si>
  <si>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</si>
  <si>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</si>
  <si>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</si>
  <si>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</si>
  <si>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</si>
  <si>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</si>
  <si>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</si>
  <si>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</si>
  <si>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</si>
  <si>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</si>
  <si>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</si>
  <si>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</si>
  <si>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</si>
  <si>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</si>
  <si>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</si>
  <si>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</si>
  <si>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</si>
  <si>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</si>
  <si>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</si>
  <si>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</si>
  <si>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</si>
  <si>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</si>
  <si>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</si>
  <si>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</si>
  <si>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</si>
  <si>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</si>
  <si>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</si>
  <si>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</si>
  <si>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</si>
  <si>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</si>
  <si>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</si>
  <si>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</si>
  <si>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</si>
  <si>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</si>
  <si>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</si>
  <si>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</si>
  <si>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</si>
  <si>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</si>
  <si>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</si>
  <si>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</si>
  <si>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</si>
  <si>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</si>
  <si>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</si>
  <si>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</si>
  <si>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</si>
  <si>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</si>
  <si>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</si>
  <si>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</si>
  <si>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</si>
  <si>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</si>
  <si>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</si>
  <si>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</si>
  <si>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</si>
  <si>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</si>
  <si>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</si>
  <si>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</si>
  <si>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</si>
  <si>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</si>
  <si>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</si>
  <si>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</si>
  <si>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</si>
  <si>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</si>
  <si>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</si>
  <si>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</si>
  <si>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</si>
  <si>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</si>
  <si>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</si>
  <si>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</si>
  <si>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</si>
  <si>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</si>
  <si>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</si>
  <si>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</si>
  <si>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</si>
  <si>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</si>
  <si>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</si>
  <si>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</si>
  <si>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</si>
  <si>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</si>
  <si>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</si>
  <si>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</si>
  <si>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</si>
  <si>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</si>
  <si>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</si>
  <si>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</si>
  <si>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</si>
  <si>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</si>
  <si>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</si>
  <si>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</si>
  <si>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</si>
  <si>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</si>
  <si>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</si>
  <si>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</si>
  <si>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</si>
  <si>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</si>
  <si>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</si>
  <si>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</si>
  <si>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</si>
  <si>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</si>
  <si>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</si>
  <si>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</si>
  <si>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</si>
  <si>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</si>
  <si>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</si>
  <si>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</si>
  <si>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</si>
  <si>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</si>
  <si>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</si>
  <si>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</si>
  <si>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</si>
  <si>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</si>
  <si>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</si>
  <si>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</si>
  <si>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</si>
  <si>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</si>
  <si>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</si>
  <si>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</si>
  <si>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</si>
  <si>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</si>
  <si>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</si>
  <si>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</si>
  <si>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</si>
  <si>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</si>
  <si>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</si>
  <si>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</si>
  <si>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</si>
  <si>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</si>
  <si>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</si>
  <si>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</si>
  <si>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</si>
  <si>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</si>
  <si>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</si>
  <si>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</si>
  <si>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</si>
  <si>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</si>
  <si>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</si>
  <si>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</si>
  <si>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</si>
  <si>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</si>
  <si>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</si>
  <si>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</si>
  <si>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</si>
  <si>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</si>
  <si>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</si>
  <si>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</si>
  <si>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</si>
  <si>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</si>
  <si>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</si>
  <si>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</si>
  <si>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</si>
  <si>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</si>
  <si>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</si>
  <si>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</si>
  <si>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</si>
  <si>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</si>
  <si>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</si>
  <si>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</si>
  <si>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</si>
  <si>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</si>
  <si>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</si>
  <si>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</si>
  <si>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</si>
  <si>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</si>
  <si>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</si>
  <si>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</si>
  <si>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</si>
  <si>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</si>
  <si>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</si>
  <si>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</si>
  <si>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</si>
  <si>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</si>
  <si>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</si>
  <si>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</si>
  <si>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</si>
  <si>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</si>
  <si>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</si>
  <si>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</si>
  <si>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</si>
  <si>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</si>
  <si>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</si>
  <si>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</si>
  <si>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</si>
  <si>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</si>
  <si>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</si>
  <si>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</si>
  <si>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</si>
  <si>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</si>
  <si>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</si>
  <si>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</si>
  <si>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</si>
  <si>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</si>
  <si>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</si>
  <si>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</si>
  <si>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</si>
  <si>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</si>
  <si>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</si>
  <si>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</si>
  <si>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</si>
  <si>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</si>
  <si>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</si>
  <si>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</si>
  <si>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</si>
  <si>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</si>
  <si>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</si>
  <si>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</si>
  <si>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</si>
  <si>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</si>
  <si>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</si>
  <si>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</si>
  <si>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</si>
  <si>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</si>
  <si>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</si>
  <si>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</si>
  <si>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</si>
  <si>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</si>
  <si>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</si>
  <si>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Дата на съставяне: 26.07.2012 г. гр. Хасково </t>
  </si>
  <si>
    <t>26.07.2012 г.</t>
  </si>
  <si>
    <t xml:space="preserve">Дата на съставяне: 26.07.2012 г. гр. Хасково           </t>
  </si>
  <si>
    <t xml:space="preserve">Дата  на съставяне: 26.07.2012 г. гр. Хасково </t>
  </si>
  <si>
    <t xml:space="preserve">Дата на съставяне: 26.07.2012 г. гр. Хасково                  </t>
  </si>
  <si>
    <t xml:space="preserve"> Към 30.06.2012 г.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</si>
</sst>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00000"/>
    <numFmt numFmtId="211" formatCode="#,##0.00\ &quot;лв&quot;"/>
    <numFmt numFmtId="212" formatCode="[$-402]dd\ mmmm\ yyyy\ &quot;г.&quot;"/>
    <numFmt numFmtId="213" formatCode="d/m/yyyy&quot; &quot;&quot;г.&quot;;@"/>
    <numFmt numFmtId="21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4" fontId="10" fillId="0" borderId="0" xfId="61" applyNumberFormat="1" applyFont="1" applyBorder="1" applyAlignment="1" applyProtection="1">
      <alignment horizontal="center" vertical="justify" wrapText="1"/>
      <protection/>
    </xf>
    <xf numFmtId="21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C62" sqref="C6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863</v>
      </c>
      <c r="F3" s="217" t="s">
        <v>2</v>
      </c>
      <c r="G3" s="172"/>
      <c r="H3" s="575">
        <v>126722797</v>
      </c>
    </row>
    <row r="4" spans="1:8" ht="15">
      <c r="A4" s="582" t="s">
        <v>3</v>
      </c>
      <c r="B4" s="588"/>
      <c r="C4" s="588"/>
      <c r="D4" s="588"/>
      <c r="E4" s="574" t="s">
        <v>864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4" t="s">
        <v>885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</v>
      </c>
      <c r="D16" s="151">
        <v>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</v>
      </c>
      <c r="D19" s="155">
        <f>SUM(D11:D18)</f>
        <v>4</v>
      </c>
      <c r="E19" s="237" t="s">
        <v>53</v>
      </c>
      <c r="F19" s="242" t="s">
        <v>54</v>
      </c>
      <c r="G19" s="152">
        <v>29</v>
      </c>
      <c r="H19" s="152">
        <v>29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210</v>
      </c>
      <c r="D20" s="151">
        <v>221</v>
      </c>
      <c r="E20" s="237" t="s">
        <v>57</v>
      </c>
      <c r="F20" s="242" t="s">
        <v>58</v>
      </c>
      <c r="G20" s="158">
        <v>25</v>
      </c>
      <c r="H20" s="158">
        <v>18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54</v>
      </c>
      <c r="H25" s="154">
        <f>H19+H20+H21</f>
        <v>47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-28</v>
      </c>
      <c r="H27" s="154">
        <f>SUM(H28:H30)</f>
        <v>-31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</v>
      </c>
      <c r="H29" s="316">
        <v>-31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-19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-47</v>
      </c>
      <c r="H33" s="154">
        <f>H27+H31+H32</f>
        <v>-28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1817</v>
      </c>
      <c r="H36" s="154">
        <f>H25+H17+H33</f>
        <v>1829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213</v>
      </c>
      <c r="D55" s="155">
        <f>D19+D20+D21+D27+D32+D45+D51+D53+D54</f>
        <v>225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1429</v>
      </c>
      <c r="D61" s="151">
        <v>1391</v>
      </c>
      <c r="E61" s="243" t="s">
        <v>189</v>
      </c>
      <c r="F61" s="272" t="s">
        <v>190</v>
      </c>
      <c r="G61" s="154">
        <f>SUM(G62:G68)</f>
        <v>117</v>
      </c>
      <c r="H61" s="154">
        <f>SUM(H62:H68)</f>
        <v>116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1429</v>
      </c>
      <c r="D64" s="155">
        <f>SUM(D58:D63)</f>
        <v>1391</v>
      </c>
      <c r="E64" s="237" t="s">
        <v>200</v>
      </c>
      <c r="F64" s="242" t="s">
        <v>201</v>
      </c>
      <c r="G64" s="152">
        <v>8</v>
      </c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14</v>
      </c>
      <c r="D68" s="151">
        <v>10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>
        <v>1</v>
      </c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118</v>
      </c>
      <c r="H71" s="161">
        <f>H59+H60+H61+H69+H70</f>
        <v>117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</v>
      </c>
      <c r="D72" s="151">
        <v>13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</v>
      </c>
      <c r="D75" s="155">
        <f>SUM(D67:D74)</f>
        <v>24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118</v>
      </c>
      <c r="H79" s="162">
        <f>H71+H74+H75+H76</f>
        <v>117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271</v>
      </c>
      <c r="D88" s="151">
        <v>306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271</v>
      </c>
      <c r="D91" s="155">
        <f>SUM(D87:D90)</f>
        <v>306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1722</v>
      </c>
      <c r="D93" s="155">
        <f>D64+D75+D84+D91+D92</f>
        <v>1721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1935</v>
      </c>
      <c r="D94" s="164">
        <f>D93+D55</f>
        <v>1946</v>
      </c>
      <c r="E94" s="449" t="s">
        <v>270</v>
      </c>
      <c r="F94" s="289" t="s">
        <v>271</v>
      </c>
      <c r="G94" s="165">
        <f>G36+G39+G55+G79</f>
        <v>1935</v>
      </c>
      <c r="H94" s="165">
        <f>H36+H39+H55+H79</f>
        <v>1946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6" t="s">
        <v>856</v>
      </c>
      <c r="E101" s="587"/>
      <c r="F101" s="587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E34" sqref="E34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1" t="str">
        <f>'справка №1-БАЛАНС'!E3</f>
        <v>"Форуком Фонд Имоти" АДСИЦ</v>
      </c>
      <c r="C2" s="591"/>
      <c r="D2" s="591"/>
      <c r="E2" s="591"/>
      <c r="F2" s="593" t="s">
        <v>2</v>
      </c>
      <c r="G2" s="593"/>
      <c r="H2" s="525">
        <f>'справка №1-БАЛАНС'!H3</f>
        <v>126722797</v>
      </c>
    </row>
    <row r="3" spans="1:8" ht="15">
      <c r="A3" s="467" t="s">
        <v>275</v>
      </c>
      <c r="B3" s="591" t="str">
        <f>'справка №1-БАЛАНС'!E4</f>
        <v> Неконсолидиран</v>
      </c>
      <c r="C3" s="591"/>
      <c r="D3" s="591"/>
      <c r="E3" s="591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 Към 30.06.2012 г.</v>
      </c>
      <c r="C4" s="592"/>
      <c r="D4" s="592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</v>
      </c>
      <c r="D9" s="46">
        <v>1</v>
      </c>
      <c r="E9" s="298" t="s">
        <v>285</v>
      </c>
      <c r="F9" s="548" t="s">
        <v>286</v>
      </c>
      <c r="G9" s="549"/>
      <c r="H9" s="549">
        <v>171</v>
      </c>
    </row>
    <row r="10" spans="1:8" ht="12">
      <c r="A10" s="298" t="s">
        <v>287</v>
      </c>
      <c r="B10" s="299" t="s">
        <v>288</v>
      </c>
      <c r="C10" s="46">
        <v>51</v>
      </c>
      <c r="D10" s="46">
        <v>70</v>
      </c>
      <c r="E10" s="298" t="s">
        <v>289</v>
      </c>
      <c r="F10" s="548" t="s">
        <v>290</v>
      </c>
      <c r="G10" s="549">
        <f>20+7</f>
        <v>27</v>
      </c>
      <c r="H10" s="549"/>
    </row>
    <row r="11" spans="1:8" ht="12">
      <c r="A11" s="298" t="s">
        <v>291</v>
      </c>
      <c r="B11" s="299" t="s">
        <v>292</v>
      </c>
      <c r="C11" s="46">
        <v>1</v>
      </c>
      <c r="D11" s="46">
        <v>1</v>
      </c>
      <c r="E11" s="300" t="s">
        <v>293</v>
      </c>
      <c r="F11" s="548" t="s">
        <v>294</v>
      </c>
      <c r="G11" s="549">
        <v>11</v>
      </c>
      <c r="H11" s="549">
        <v>5</v>
      </c>
    </row>
    <row r="12" spans="1:8" ht="12">
      <c r="A12" s="298" t="s">
        <v>295</v>
      </c>
      <c r="B12" s="299" t="s">
        <v>296</v>
      </c>
      <c r="C12" s="46">
        <v>16</v>
      </c>
      <c r="D12" s="46">
        <v>16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2</v>
      </c>
      <c r="D13" s="46">
        <v>2</v>
      </c>
      <c r="E13" s="301" t="s">
        <v>51</v>
      </c>
      <c r="F13" s="550" t="s">
        <v>300</v>
      </c>
      <c r="G13" s="547">
        <f>SUM(G9:G12)</f>
        <v>38</v>
      </c>
      <c r="H13" s="547">
        <f>SUM(H9:H12)</f>
        <v>176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24</v>
      </c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-38</v>
      </c>
      <c r="D15" s="47">
        <v>67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57</v>
      </c>
      <c r="D19" s="49">
        <f>SUM(D9:D15)+D16</f>
        <v>157</v>
      </c>
      <c r="E19" s="304" t="s">
        <v>317</v>
      </c>
      <c r="F19" s="551" t="s">
        <v>318</v>
      </c>
      <c r="G19" s="549"/>
      <c r="H19" s="549">
        <v>6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6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57</v>
      </c>
      <c r="D28" s="50">
        <f>D26+D19</f>
        <v>157</v>
      </c>
      <c r="E28" s="127" t="s">
        <v>339</v>
      </c>
      <c r="F28" s="553" t="s">
        <v>340</v>
      </c>
      <c r="G28" s="547">
        <f>G13+G15+G24</f>
        <v>38</v>
      </c>
      <c r="H28" s="547">
        <f>H13+H15+H24</f>
        <v>182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25</v>
      </c>
      <c r="E30" s="127" t="s">
        <v>343</v>
      </c>
      <c r="F30" s="553" t="s">
        <v>344</v>
      </c>
      <c r="G30" s="53">
        <f>IF((C28-G28)&gt;0,C28-G28,0)</f>
        <v>19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57</v>
      </c>
      <c r="D33" s="49">
        <f>D28-D31+D32</f>
        <v>157</v>
      </c>
      <c r="E33" s="127" t="s">
        <v>353</v>
      </c>
      <c r="F33" s="553" t="s">
        <v>354</v>
      </c>
      <c r="G33" s="53">
        <f>G32-G31+G28</f>
        <v>38</v>
      </c>
      <c r="H33" s="53">
        <f>H32-H31+H28</f>
        <v>182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25</v>
      </c>
      <c r="E34" s="128" t="s">
        <v>357</v>
      </c>
      <c r="F34" s="553" t="s">
        <v>358</v>
      </c>
      <c r="G34" s="547">
        <f>IF((C33-G33)&gt;0,C33-G33,0)</f>
        <v>19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25</v>
      </c>
      <c r="E39" s="313" t="s">
        <v>369</v>
      </c>
      <c r="F39" s="557" t="s">
        <v>370</v>
      </c>
      <c r="G39" s="558">
        <f>IF(G34&gt;0,IF(C35+G34&lt;0,0,C35+G34),IF(C34-C35&lt;0,C35-C34,0))</f>
        <v>19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25</v>
      </c>
      <c r="E41" s="127" t="s">
        <v>376</v>
      </c>
      <c r="F41" s="570" t="s">
        <v>377</v>
      </c>
      <c r="G41" s="52">
        <f>IF(C39=0,IF(G39-G40&gt;0,G39-G40+C40,0),IF(C39-C40&lt;0,C40-C39+G40,0))</f>
        <v>19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57</v>
      </c>
      <c r="D42" s="53">
        <f>D33+D35+D39</f>
        <v>182</v>
      </c>
      <c r="E42" s="128" t="s">
        <v>380</v>
      </c>
      <c r="F42" s="129" t="s">
        <v>381</v>
      </c>
      <c r="G42" s="53">
        <f>G39+G33</f>
        <v>57</v>
      </c>
      <c r="H42" s="53">
        <f>H39+H33</f>
        <v>182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4" t="s">
        <v>861</v>
      </c>
      <c r="B45" s="594"/>
      <c r="C45" s="594"/>
      <c r="D45" s="594"/>
      <c r="E45" s="594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881</v>
      </c>
      <c r="C48" s="427" t="s">
        <v>382</v>
      </c>
      <c r="D48" s="589" t="s">
        <v>870</v>
      </c>
      <c r="E48" s="589"/>
      <c r="F48" s="589"/>
      <c r="G48" s="589"/>
      <c r="H48" s="589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90"/>
      <c r="E50" s="590"/>
      <c r="F50" s="590"/>
      <c r="G50" s="590"/>
      <c r="H50" s="590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28" sqref="C2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30.06.2012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47</v>
      </c>
      <c r="D10" s="54">
        <v>210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-70</v>
      </c>
      <c r="D11" s="54">
        <v>-84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-17</v>
      </c>
      <c r="D13" s="54">
        <v>-16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12</v>
      </c>
      <c r="D14" s="54">
        <v>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-30</v>
      </c>
      <c r="D20" s="55">
        <f>SUM(D10:D19)</f>
        <v>115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-5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-35</v>
      </c>
      <c r="D43" s="55">
        <f>D42+D32+D20</f>
        <v>115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306</v>
      </c>
      <c r="D44" s="132">
        <v>308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271</v>
      </c>
      <c r="D45" s="55">
        <f>D44+D43</f>
        <v>423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271</v>
      </c>
      <c r="D46" s="56">
        <f>D45</f>
        <v>423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5"/>
      <c r="D50" s="595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5"/>
      <c r="D52" s="595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6" t="s">
        <v>460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8" t="str">
        <f>'справка №1-БАЛАНС'!E3</f>
        <v>"Форуком Фонд Имоти" АДСИЦ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8" t="str">
        <f>'справка №1-БАЛАНС'!E4</f>
        <v> 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602" t="str">
        <f>'справка №1-БАЛАНС'!E5</f>
        <v> Към 30.06.2012 г.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29</v>
      </c>
      <c r="E11" s="58">
        <f>'справка №1-БАЛАНС'!H20</f>
        <v>18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</v>
      </c>
      <c r="J11" s="58">
        <f>'справка №1-БАЛАНС'!H29+'справка №1-БАЛАНС'!H32</f>
        <v>-31</v>
      </c>
      <c r="K11" s="60"/>
      <c r="L11" s="344">
        <f>SUM(C11:K11)</f>
        <v>1829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29</v>
      </c>
      <c r="E15" s="61">
        <f t="shared" si="2"/>
        <v>18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</v>
      </c>
      <c r="J15" s="61">
        <f t="shared" si="2"/>
        <v>-31</v>
      </c>
      <c r="K15" s="61">
        <f t="shared" si="2"/>
        <v>0</v>
      </c>
      <c r="L15" s="344">
        <f t="shared" si="1"/>
        <v>1829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-19</v>
      </c>
      <c r="K16" s="60"/>
      <c r="L16" s="344">
        <f t="shared" si="1"/>
        <v>-19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>
        <v>-38</v>
      </c>
      <c r="E20" s="60"/>
      <c r="F20" s="60"/>
      <c r="G20" s="60"/>
      <c r="H20" s="60"/>
      <c r="I20" s="60"/>
      <c r="J20" s="60">
        <v>38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7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7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>
        <v>7</v>
      </c>
      <c r="F22" s="185"/>
      <c r="G22" s="185"/>
      <c r="H22" s="185"/>
      <c r="I22" s="185"/>
      <c r="J22" s="185"/>
      <c r="K22" s="185"/>
      <c r="L22" s="344">
        <f t="shared" si="1"/>
        <v>7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-9</v>
      </c>
      <c r="E29" s="59">
        <f t="shared" si="6"/>
        <v>25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</v>
      </c>
      <c r="J29" s="59">
        <f t="shared" si="6"/>
        <v>-12</v>
      </c>
      <c r="K29" s="59">
        <f t="shared" si="6"/>
        <v>0</v>
      </c>
      <c r="L29" s="344">
        <f t="shared" si="1"/>
        <v>1817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-9</v>
      </c>
      <c r="E32" s="59">
        <f t="shared" si="7"/>
        <v>25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</v>
      </c>
      <c r="J32" s="59">
        <f t="shared" si="7"/>
        <v>-12</v>
      </c>
      <c r="K32" s="59">
        <f t="shared" si="7"/>
        <v>0</v>
      </c>
      <c r="L32" s="344">
        <f t="shared" si="1"/>
        <v>1817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862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7" t="s">
        <v>874</v>
      </c>
      <c r="E38" s="597"/>
      <c r="F38" s="597"/>
      <c r="G38" s="597"/>
      <c r="H38" s="597"/>
      <c r="I38" s="597"/>
      <c r="J38" s="15" t="s">
        <v>873</v>
      </c>
      <c r="K38" s="15"/>
      <c r="L38" s="597"/>
      <c r="M38" s="597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46" right="0.2" top="0.72" bottom="0.4" header="0.5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4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"Форуком Фонд Имоти" АДСИЦ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608" t="s">
        <v>5</v>
      </c>
      <c r="B3" s="609"/>
      <c r="C3" s="611" t="str">
        <f>'справка №1-БАЛАНС'!E5</f>
        <v> Към 30.06.2012 г.</v>
      </c>
      <c r="D3" s="611"/>
      <c r="E3" s="611"/>
      <c r="F3" s="485"/>
      <c r="G3" s="485"/>
      <c r="H3" s="485"/>
      <c r="I3" s="485"/>
      <c r="J3" s="485"/>
      <c r="K3" s="485"/>
      <c r="L3" s="485"/>
      <c r="M3" s="612" t="s">
        <v>4</v>
      </c>
      <c r="N3" s="61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3" t="s">
        <v>464</v>
      </c>
      <c r="B5" s="581"/>
      <c r="C5" s="579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6" t="s">
        <v>529</v>
      </c>
      <c r="R5" s="606" t="s">
        <v>530</v>
      </c>
    </row>
    <row r="6" spans="1:18" s="100" customFormat="1" ht="48">
      <c r="A6" s="577"/>
      <c r="B6" s="578"/>
      <c r="C6" s="580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7"/>
      <c r="R6" s="607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6</v>
      </c>
      <c r="L14" s="65">
        <v>1</v>
      </c>
      <c r="M14" s="65"/>
      <c r="N14" s="74">
        <f t="shared" si="4"/>
        <v>7</v>
      </c>
      <c r="O14" s="65"/>
      <c r="P14" s="65"/>
      <c r="Q14" s="74">
        <f t="shared" si="0"/>
        <v>7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6</v>
      </c>
      <c r="L17" s="75">
        <f>SUM(L9:L16)</f>
        <v>1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6</v>
      </c>
      <c r="L40" s="438">
        <f t="shared" si="13"/>
        <v>1</v>
      </c>
      <c r="M40" s="438">
        <f t="shared" si="13"/>
        <v>0</v>
      </c>
      <c r="N40" s="438">
        <f t="shared" si="13"/>
        <v>7</v>
      </c>
      <c r="O40" s="438">
        <f t="shared" si="13"/>
        <v>0</v>
      </c>
      <c r="P40" s="438">
        <f t="shared" si="13"/>
        <v>0</v>
      </c>
      <c r="Q40" s="438">
        <f t="shared" si="13"/>
        <v>7</v>
      </c>
      <c r="R40" s="438">
        <f t="shared" si="13"/>
        <v>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/>
      <c r="L44" s="603"/>
      <c r="M44" s="603"/>
      <c r="N44" s="603"/>
      <c r="O44" s="604" t="s">
        <v>872</v>
      </c>
      <c r="P44" s="605"/>
      <c r="Q44" s="605"/>
      <c r="R44" s="605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M3:N3"/>
    <mergeCell ref="A5:B6"/>
    <mergeCell ref="C5:C6"/>
    <mergeCell ref="J5:J6"/>
    <mergeCell ref="A2:B2"/>
    <mergeCell ref="C2:H2"/>
    <mergeCell ref="A3:B3"/>
    <mergeCell ref="C3:E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">
      <selection activeCell="A107" sqref="A107:F10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30.06.2012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14</v>
      </c>
      <c r="D28" s="108">
        <v>14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</v>
      </c>
      <c r="D33" s="105">
        <f>SUM(D34:D37)</f>
        <v>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7</v>
      </c>
      <c r="D35" s="108">
        <v>7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22</v>
      </c>
      <c r="D43" s="104">
        <f>D24+D28+D29+D31+D30+D32+D33+D38</f>
        <v>22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22</v>
      </c>
      <c r="D44" s="103">
        <f>D43+D21+D19+D9</f>
        <v>22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117</v>
      </c>
      <c r="D85" s="104">
        <f>SUM(D86:D90)+D94</f>
        <v>117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118</v>
      </c>
      <c r="D96" s="104">
        <f>D85+D80+D75+D71+D95</f>
        <v>118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118</v>
      </c>
      <c r="D97" s="104">
        <f>D96+D68+D66</f>
        <v>118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880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30.06.2012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880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2" sqref="A15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30.06.2012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b2</cp:lastModifiedBy>
  <cp:lastPrinted>2012-07-23T11:17:42Z</cp:lastPrinted>
  <dcterms:created xsi:type="dcterms:W3CDTF">2000-06-29T12:02:40Z</dcterms:created>
  <dcterms:modified xsi:type="dcterms:W3CDTF">2012-07-23T15:02:11Z</dcterms:modified>
  <cp:category/>
  <cp:version/>
  <cp:contentType/>
  <cp:contentStatus/>
</cp:coreProperties>
</file>