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51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<sst xmlns="http://schemas.openxmlformats.org/spreadsheetml/2006/main" count="4298" uniqueCount="1003">
  <si>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</si>
  <si>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</si>
  <si>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</si>
  <si>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</si>
  <si>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</si>
  <si>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</si>
  <si>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</si>
  <si>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</si>
  <si>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</si>
  <si>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</si>
  <si>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</si>
  <si>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</si>
  <si>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</si>
  <si>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</si>
  <si>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</si>
  <si>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</si>
  <si>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</si>
  <si>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</si>
  <si>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</si>
  <si>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</si>
  <si>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</si>
  <si>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</si>
  <si>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</si>
  <si>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</si>
  <si>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</si>
  <si>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</si>
  <si>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</si>
  <si>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</si>
  <si>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</si>
  <si>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</si>
  <si>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</si>
  <si>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</si>
  <si>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</si>
  <si>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</si>
  <si>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</si>
  <si>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</si>
  <si>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</si>
  <si>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</si>
  <si>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</si>
  <si>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</si>
  <si>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</si>
  <si>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</si>
  <si>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</si>
  <si>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</si>
  <si>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</si>
  <si>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</si>
  <si>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</si>
  <si>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</si>
  <si>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</si>
  <si>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</si>
  <si>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</si>
  <si>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</si>
  <si>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</si>
  <si>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</si>
  <si>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</si>
  <si>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</si>
  <si>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</si>
  <si>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</si>
  <si>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</si>
  <si>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</si>
  <si>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</si>
  <si>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</si>
  <si>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</si>
  <si>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</si>
  <si>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</si>
  <si>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</si>
  <si>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</si>
  <si>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</si>
  <si>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</si>
  <si>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</si>
  <si>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</si>
  <si>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</si>
  <si>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</si>
  <si>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</si>
  <si>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</si>
  <si>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</si>
  <si>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</si>
  <si>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</si>
  <si>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</si>
  <si>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</si>
  <si>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</si>
  <si>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</si>
  <si>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</si>
  <si>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</si>
  <si>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</si>
  <si>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</si>
  <si>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</si>
  <si>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</si>
  <si>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</si>
  <si>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</si>
  <si>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</si>
  <si>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</si>
  <si>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</si>
  <si>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</si>
  <si>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</si>
  <si>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</si>
  <si>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</si>
  <si>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</si>
  <si>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</si>
  <si>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</si>
  <si>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</si>
  <si>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</si>
  <si>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</si>
  <si>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</si>
  <si>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</si>
  <si>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</si>
  <si>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</si>
  <si>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</si>
  <si>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</si>
  <si>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</si>
  <si>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</si>
  <si>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</si>
  <si>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</si>
  <si>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</si>
  <si>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</si>
  <si>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</si>
  <si>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</si>
  <si>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</si>
  <si>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</si>
  <si>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</si>
  <si>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</si>
  <si>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</si>
  <si>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</si>
  <si>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</si>
  <si>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</si>
  <si>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</si>
  <si>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</si>
  <si>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</si>
  <si>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</si>
  <si>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</si>
  <si>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</si>
  <si>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</si>
  <si>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</si>
  <si>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</si>
  <si>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</si>
  <si>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</si>
  <si>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</si>
  <si>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</si>
  <si>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</si>
  <si>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</si>
  <si>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</si>
  <si>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</si>
  <si>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</si>
  <si>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</si>
  <si>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</si>
  <si>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</si>
  <si>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</si>
  <si>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</si>
  <si>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</si>
  <si>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</si>
  <si>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</si>
  <si>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</si>
  <si>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</si>
  <si>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</si>
  <si>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</si>
  <si>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</si>
  <si>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</si>
  <si>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</si>
  <si>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</si>
  <si>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</si>
  <si>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</si>
  <si>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</si>
  <si>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</si>
  <si>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</si>
  <si>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</si>
  <si>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</si>
  <si>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</si>
  <si>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</si>
  <si>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</si>
  <si>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</si>
  <si>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</si>
  <si>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</si>
  <si>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</si>
  <si>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</si>
  <si>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</si>
  <si>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</si>
  <si>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</si>
  <si>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</si>
  <si>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</si>
  <si>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</si>
  <si>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</si>
  <si>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</si>
  <si>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</si>
  <si>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</si>
  <si>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</si>
  <si>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</si>
  <si>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</si>
  <si>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</si>
  <si>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</si>
  <si>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</si>
  <si>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</si>
  <si>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</si>
  <si>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</si>
  <si>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</si>
  <si>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</si>
  <si>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</si>
  <si>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</si>
  <si>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</si>
  <si>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</si>
  <si>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</si>
  <si>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</si>
  <si>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</si>
  <si>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</si>
  <si>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</si>
  <si>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</si>
  <si>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</si>
  <si>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</si>
  <si>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</si>
  <si>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</si>
  <si>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</si>
  <si>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</si>
  <si>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</si>
  <si>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</si>
  <si>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</si>
  <si>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</si>
  <si>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</si>
  <si>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</si>
  <si>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</si>
  <si>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</si>
  <si>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</si>
  <si>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</si>
  <si>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</si>
  <si>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</si>
  <si>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</si>
  <si>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</si>
  <si>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</si>
  <si>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</si>
  <si>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</si>
  <si>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</si>
  <si>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</si>
  <si>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</si>
  <si>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</si>
  <si>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</si>
  <si>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</si>
  <si>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</si>
  <si>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</si>
  <si>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</si>
  <si>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</si>
  <si>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</si>
  <si>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</si>
  <si>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</si>
  <si>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</si>
  <si>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</si>
  <si>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</si>
  <si>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</si>
  <si>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</si>
  <si>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</si>
  <si>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</si>
  <si>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</si>
  <si>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</si>
  <si>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</si>
  <si>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</si>
  <si>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</si>
  <si>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</si>
  <si>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</si>
  <si>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</si>
  <si>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</si>
  <si>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</si>
  <si>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</si>
  <si>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</si>
  <si>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</si>
  <si>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</si>
  <si>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</si>
  <si>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</si>
  <si>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</si>
  <si>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</si>
  <si>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</si>
  <si>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</si>
  <si>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</si>
  <si>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</si>
  <si>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</si>
  <si>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</si>
  <si>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</si>
  <si>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</si>
  <si>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</si>
  <si>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</si>
  <si>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</si>
  <si>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</si>
  <si>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</si>
  <si>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</si>
  <si>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</si>
  <si>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</si>
  <si>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</si>
  <si>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</si>
  <si>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</si>
  <si>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</si>
  <si>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</si>
  <si>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</si>
  <si>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</si>
  <si>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</si>
  <si>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</si>
  <si>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</si>
  <si>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</si>
  <si>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</si>
  <si>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</si>
  <si>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</si>
  <si>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</si>
  <si>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</si>
  <si>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</si>
  <si>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</si>
  <si>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</si>
  <si>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</si>
  <si>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</si>
  <si>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</si>
  <si>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</si>
  <si>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</si>
  <si>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</si>
  <si>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</si>
  <si>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</si>
  <si>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</si>
  <si>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</si>
  <si>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</si>
  <si>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</si>
  <si>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</si>
  <si>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</si>
  <si>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</si>
  <si>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</si>
  <si>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</si>
  <si>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</si>
  <si>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</si>
  <si>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</si>
  <si>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</si>
  <si>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</si>
  <si>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</si>
  <si>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</si>
  <si>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</si>
  <si>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</si>
  <si>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</si>
  <si>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</si>
  <si>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</si>
  <si>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</si>
  <si>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</si>
  <si>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</si>
  <si>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</si>
  <si>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</si>
  <si>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</si>
  <si>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</si>
  <si>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</si>
  <si>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</si>
  <si>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</si>
  <si>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</si>
  <si>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</si>
  <si>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</si>
  <si>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</si>
  <si>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</si>
  <si>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</si>
  <si>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</si>
  <si>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</si>
  <si>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</si>
  <si>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</si>
  <si>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</si>
  <si>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</si>
  <si>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</si>
  <si>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</si>
  <si>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</si>
  <si>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</si>
  <si>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</si>
  <si>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</si>
  <si>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</si>
  <si>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</si>
  <si>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</si>
  <si>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</si>
  <si>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</si>
  <si>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</si>
  <si>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</si>
  <si>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</si>
  <si>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</si>
  <si>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</si>
  <si>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</si>
  <si>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</si>
  <si>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</si>
  <si>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</si>
  <si>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</si>
  <si>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</si>
  <si>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</si>
  <si>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</si>
  <si>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</si>
  <si>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</si>
  <si>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</si>
  <si>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</si>
  <si>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</si>
  <si>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</si>
  <si>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</si>
  <si>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</si>
  <si>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</si>
  <si>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</si>
  <si>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</si>
  <si>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</si>
  <si>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</si>
  <si>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</si>
  <si>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</si>
  <si>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</si>
  <si>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</si>
  <si>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</si>
  <si>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</si>
  <si>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</si>
  <si>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</si>
  <si>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</si>
  <si>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</si>
  <si>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</si>
  <si>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</si>
  <si>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</si>
  <si>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</si>
  <si>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</si>
  <si>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</si>
  <si>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</si>
  <si>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</si>
  <si>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</si>
  <si>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</si>
  <si>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</si>
  <si>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</si>
  <si>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</si>
  <si>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</si>
  <si>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</si>
  <si>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</si>
  <si>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</si>
  <si>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</si>
  <si>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</si>
  <si>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</si>
  <si>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</si>
  <si>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</si>
  <si>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</si>
  <si>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</si>
  <si>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</si>
  <si>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</si>
  <si>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</si>
  <si>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</si>
  <si>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</si>
  <si>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</si>
  <si>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</si>
  <si>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</si>
  <si>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</si>
  <si>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</si>
  <si>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</si>
  <si>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</si>
  <si>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</si>
  <si>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</si>
  <si>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</si>
  <si>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</si>
  <si>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</si>
  <si>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</si>
  <si>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</si>
  <si>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</si>
  <si>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</si>
  <si>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</si>
  <si>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</si>
  <si>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</si>
  <si>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</si>
  <si>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</si>
  <si>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</si>
  <si>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</si>
  <si>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</si>
  <si>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</si>
  <si>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</si>
  <si>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</si>
  <si>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</si>
  <si>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</si>
  <si>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</si>
  <si>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</si>
  <si>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</si>
  <si>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</si>
  <si>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</si>
  <si>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</si>
  <si>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</si>
  <si>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</si>
  <si>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</si>
  <si>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</si>
  <si>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</si>
  <si>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</si>
  <si>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</si>
  <si>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</si>
  <si>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</si>
  <si>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</si>
  <si>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</si>
  <si>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</si>
  <si>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</si>
  <si>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</si>
  <si>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</si>
  <si>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</si>
  <si>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</si>
  <si>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</si>
  <si>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</si>
  <si>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</si>
  <si>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</si>
  <si>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</si>
  <si>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</si>
  <si>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</si>
  <si>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</si>
  <si>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</si>
  <si>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</si>
  <si>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</si>
  <si>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</si>
  <si>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</si>
  <si>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</si>
  <si>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</si>
  <si>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</si>
  <si>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</si>
  <si>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</si>
  <si>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</si>
  <si>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</si>
  <si>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</si>
  <si>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</si>
  <si>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</si>
  <si>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</si>
  <si>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</si>
  <si>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</si>
  <si>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</si>
  <si>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</si>
  <si>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</si>
  <si>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</si>
  <si>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</si>
  <si>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</si>
  <si>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</si>
  <si>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</si>
  <si>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</si>
  <si>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</si>
  <si>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</si>
  <si>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</si>
  <si>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</si>
  <si>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</si>
  <si>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</si>
  <si>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</si>
  <si>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</si>
  <si>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</si>
  <si>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</si>
  <si>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</si>
  <si>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</si>
  <si>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</si>
  <si>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</si>
  <si>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</si>
  <si>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</si>
  <si>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</si>
  <si>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</si>
  <si>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</si>
  <si>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</si>
  <si>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</si>
  <si>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</si>
  <si>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</si>
  <si>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</si>
  <si>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</si>
  <si>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</si>
  <si>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</si>
  <si>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</si>
  <si>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</si>
  <si>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</si>
  <si>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</si>
  <si>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</si>
  <si>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</si>
  <si>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</si>
  <si>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</si>
  <si>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</si>
  <si>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</si>
  <si>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</si>
  <si>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</si>
  <si>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</si>
  <si>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</si>
  <si>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</si>
  <si>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</si>
  <si>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</si>
  <si>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</si>
  <si>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</si>
  <si>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</si>
  <si>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</si>
  <si>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</si>
  <si>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</si>
  <si>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</si>
  <si>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</si>
  <si>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</si>
  <si>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</si>
  <si>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</si>
  <si>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</si>
  <si>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</si>
  <si>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</si>
  <si>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</si>
  <si>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</si>
  <si>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</si>
  <si>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</si>
  <si>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</si>
  <si>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</si>
  <si>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</si>
  <si>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</si>
  <si>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</si>
  <si>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</si>
  <si>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</si>
  <si>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</si>
  <si>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</si>
  <si>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</si>
  <si>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</si>
  <si>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</si>
  <si>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</si>
  <si>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</si>
  <si>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</si>
  <si>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</si>
  <si>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</si>
  <si>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</si>
  <si>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</si>
  <si>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</si>
  <si>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</si>
  <si>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</si>
  <si>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</si>
  <si>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</si>
  <si>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</si>
  <si>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</si>
  <si>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</si>
  <si>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</si>
  <si>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</si>
  <si>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</si>
  <si>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</si>
  <si>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</si>
  <si>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</si>
  <si>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</si>
  <si>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</si>
  <si>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</si>
  <si>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</si>
  <si>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</si>
  <si>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</si>
  <si>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</si>
  <si>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</si>
  <si>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</si>
  <si>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</si>
  <si>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</si>
  <si>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</si>
  <si>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</si>
  <si>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</si>
  <si>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</si>
  <si>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</si>
  <si>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</si>
  <si>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</si>
  <si>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</si>
  <si>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</si>
  <si>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</si>
  <si>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</si>
  <si>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</si>
  <si>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</si>
  <si>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</si>
  <si>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</si>
  <si>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</si>
  <si>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</si>
  <si>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</si>
  <si>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</si>
  <si>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</si>
  <si>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</si>
  <si>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</si>
  <si>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</si>
  <si>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</si>
  <si>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</si>
  <si>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</si>
  <si>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</si>
  <si>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</si>
  <si>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</si>
  <si>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</si>
  <si>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</si>
  <si>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</si>
  <si>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</si>
  <si>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</si>
  <si>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</si>
  <si>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</si>
  <si>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</si>
  <si>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</si>
  <si>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</si>
  <si>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</si>
  <si>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</si>
  <si>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</si>
  <si>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</si>
  <si>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</si>
  <si>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</si>
  <si>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</si>
  <si>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</si>
  <si>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</si>
  <si>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</si>
  <si>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</si>
  <si>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</si>
  <si>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</si>
  <si>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</si>
  <si>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</si>
  <si>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</si>
  <si>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</si>
  <si>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</si>
  <si>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</si>
  <si>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</si>
  <si>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</si>
  <si>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</si>
  <si>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</si>
  <si>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</si>
  <si>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</si>
  <si>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</si>
  <si>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</si>
  <si>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</si>
  <si>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</si>
  <si>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</si>
  <si>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</si>
  <si>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</si>
  <si>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</si>
  <si>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</si>
  <si>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</si>
  <si>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</si>
  <si>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</si>
  <si>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</si>
  <si>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</si>
  <si>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</si>
  <si>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</si>
  <si>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</si>
  <si>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</si>
  <si>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</si>
  <si>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</si>
  <si>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</si>
  <si>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</si>
  <si>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</si>
  <si>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</si>
  <si>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</si>
  <si>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</si>
  <si>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</si>
  <si>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</si>
  <si>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</si>
  <si>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</si>
  <si>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</si>
  <si>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</si>
  <si>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</si>
  <si>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</si>
  <si>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</si>
  <si>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</si>
  <si>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</si>
  <si>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</si>
  <si>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</si>
  <si>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</si>
  <si>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</si>
  <si>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</si>
  <si>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</si>
  <si>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</si>
  <si>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</si>
  <si>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</si>
  <si>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</si>
  <si>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</si>
  <si>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</si>
  <si>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</si>
  <si>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</si>
  <si>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</si>
  <si>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</si>
  <si>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</si>
  <si>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</si>
  <si>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</si>
  <si>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</si>
  <si>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</si>
  <si>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</si>
  <si>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</si>
  <si>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</si>
  <si>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</si>
  <si>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</si>
  <si>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</si>
  <si>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</si>
  <si>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</si>
  <si>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</si>
  <si>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</si>
  <si>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</si>
  <si>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</si>
  <si>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</si>
  <si>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</si>
  <si>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</si>
  <si>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</si>
  <si>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</si>
  <si>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</si>
  <si>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</si>
  <si>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</si>
  <si>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</si>
  <si>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</si>
  <si>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</si>
  <si>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</si>
  <si>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</si>
  <si>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</si>
  <si>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</si>
  <si>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</si>
  <si>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</si>
  <si>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</si>
  <si>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</si>
  <si>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</si>
  <si>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</si>
  <si>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</si>
  <si>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</si>
  <si>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</si>
  <si>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</si>
  <si>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</si>
  <si>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</si>
  <si>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</si>
  <si>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</si>
  <si>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</si>
  <si>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</si>
  <si>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</si>
  <si>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</si>
  <si>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</si>
  <si>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</si>
  <si>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</si>
  <si>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</si>
  <si>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</si>
  <si>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</si>
  <si>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</si>
  <si>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</si>
  <si>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</si>
  <si>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</si>
  <si>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</si>
  <si>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</si>
  <si>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</si>
  <si>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</si>
  <si>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</si>
  <si>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</si>
  <si>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</si>
  <si>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</si>
  <si>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</si>
  <si>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</si>
  <si>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</si>
  <si>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</si>
  <si>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</si>
  <si>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</si>
  <si>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</si>
  <si>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</si>
  <si>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</si>
  <si>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</si>
  <si>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</si>
  <si>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</si>
  <si>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</si>
  <si>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</si>
  <si>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</si>
  <si>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</si>
  <si>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</si>
  <si>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</si>
  <si>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</si>
  <si>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</si>
  <si>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</si>
  <si>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</si>
  <si>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</si>
  <si>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</si>
  <si>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</si>
  <si>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</si>
  <si>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</si>
  <si>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</si>
  <si>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</si>
  <si>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</si>
  <si>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</si>
  <si>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</si>
  <si>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</si>
  <si>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</si>
  <si>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</si>
  <si>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</si>
  <si>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</si>
  <si>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</si>
  <si>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</si>
  <si>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</si>
  <si>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</si>
  <si>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</si>
  <si>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</si>
  <si>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</si>
  <si>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</si>
  <si>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</si>
  <si>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</si>
  <si>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</si>
  <si>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</si>
  <si>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</si>
  <si>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</si>
  <si>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</si>
  <si>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</si>
  <si>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</si>
  <si>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</si>
  <si>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</si>
  <si>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</si>
  <si>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</si>
  <si>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</si>
  <si>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</si>
  <si>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</si>
  <si>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</si>
  <si>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</si>
  <si>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</si>
  <si>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</si>
  <si>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</si>
  <si>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</si>
  <si>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</si>
  <si>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</si>
  <si>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</si>
  <si>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</si>
  <si>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</si>
  <si>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</si>
  <si>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</si>
  <si>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</si>
  <si>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</si>
  <si>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</si>
  <si>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</si>
  <si>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</si>
  <si>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</si>
  <si>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</si>
  <si>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</si>
  <si>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</si>
  <si>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</si>
  <si>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</si>
  <si>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</si>
  <si>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</si>
  <si>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</si>
  <si>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</si>
  <si>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</si>
  <si>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</si>
  <si>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</si>
  <si>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</si>
  <si>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</si>
  <si>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</si>
  <si>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</si>
  <si>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</si>
  <si>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</si>
  <si>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</si>
  <si>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</si>
  <si>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</si>
  <si>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</si>
  <si>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</si>
  <si>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</si>
  <si>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</si>
  <si>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</si>
  <si>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</si>
  <si>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</si>
  <si>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</si>
  <si>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</si>
  <si>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</si>
  <si>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</si>
  <si>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</si>
  <si>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</si>
  <si>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</si>
  <si>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</si>
  <si>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</si>
  <si>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</si>
  <si>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</si>
  <si>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</si>
  <si>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</si>
  <si>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</si>
  <si>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</si>
  <si>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</si>
  <si>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</si>
  <si>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</si>
  <si>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</si>
  <si>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</si>
  <si>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</si>
  <si>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</si>
  <si>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</si>
  <si>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</si>
  <si>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</si>
  <si>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</si>
  <si>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</si>
  <si>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</si>
  <si>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</si>
  <si>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</si>
  <si>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</si>
  <si>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</si>
  <si>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</si>
  <si>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</si>
  <si>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</si>
  <si>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</si>
  <si>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</si>
  <si>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</si>
  <si>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</si>
  <si>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</si>
  <si>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</si>
  <si>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</si>
  <si>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</si>
  <si>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</si>
  <si>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</si>
  <si>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</si>
  <si>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</si>
  <si>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</si>
  <si>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</si>
  <si>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</si>
  <si>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</si>
  <si>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</si>
  <si>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</si>
  <si>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</si>
  <si>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</si>
  <si>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</si>
  <si>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</si>
  <si>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</si>
  <si>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</si>
  <si>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</si>
  <si>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</si>
  <si>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</si>
  <si>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</si>
  <si>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</si>
  <si>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</si>
  <si>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</si>
  <si>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</si>
  <si>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</si>
  <si>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</si>
  <si>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</si>
  <si>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</si>
  <si>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</si>
  <si>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</si>
  <si>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</si>
  <si>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</si>
  <si>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</si>
  <si>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</si>
  <si>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</si>
  <si>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</si>
  <si>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</si>
  <si>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</si>
  <si>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</si>
  <si>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</si>
  <si>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</si>
  <si>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01.01.2017</t>
  </si>
  <si>
    <t>"СИТИ" ООД Весела Георгиева - управител</t>
  </si>
  <si>
    <t>30.06.2017</t>
  </si>
  <si>
    <t>17.07.2017</t>
  </si>
  <si>
    <t>INVESTOR.BG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</si>
</sst>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30.06.2017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17.07.2017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1002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30.06.2017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2137</v>
      </c>
      <c r="D6" s="675">
        <f aca="true" t="shared" si="0" ref="D6:D15">C6-E6</f>
        <v>0</v>
      </c>
      <c r="E6" s="674">
        <f>'1-Баланс'!G95</f>
        <v>2137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2134</v>
      </c>
      <c r="D7" s="675">
        <f t="shared" si="0"/>
        <v>144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</v>
      </c>
      <c r="D8" s="675">
        <f t="shared" si="0"/>
        <v>0</v>
      </c>
      <c r="E8" s="674">
        <f>ABS('2-Отчет за доходите'!C44)-ABS('2-Отчет за доходите'!G44)</f>
        <v>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2134</v>
      </c>
      <c r="D11" s="675">
        <f t="shared" si="0"/>
        <v>0</v>
      </c>
      <c r="E11" s="674">
        <f>'4-Отчет за собствения капитал'!L34</f>
        <v>2134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0.0032802249297094657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2.3333333333333335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0.003275620028076743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1.1206896551724137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712.3333333333334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712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1.6666666666666667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1.6666666666666667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0.0014058106841611994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0.0014038371548900327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0.0032802249297094657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0.1076923076923077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0.42857142857142855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30.06.2017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30.06.2017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30.06.2017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30.06.2017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30.06.2017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30.06.2017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30.06.2017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30.06.2017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30.06.2017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30.06.2017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30.06.2017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30.06.2017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30.06.2017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30.06.2017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30.06.2017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30.06.2017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30.06.2017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30.06.2017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30.06.2017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30.06.2017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30.06.2017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30.06.2017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30.06.2017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30.06.2017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30.06.2017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30.06.2017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30.06.2017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30.06.2017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30.06.2017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30.06.2017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30.06.2017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30.06.2017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30.06.2017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30.06.2017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30.06.2017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30.06.2017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30.06.2017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30.06.2017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30.06.2017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30.06.2017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30.06.2017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30.06.2017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30.06.2017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30.06.2017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30.06.2017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30.06.2017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30.06.2017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2131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30.06.2017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30.06.2017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30.06.2017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30.06.2017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30.06.2017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30.06.2017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30.06.2017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30.06.2017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2131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30.06.2017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30.06.2017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30.06.2017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30.06.2017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30.06.2017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30.06.2017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30.06.2017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30.06.2017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30.06.2017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30.06.2017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30.06.2017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30.06.2017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30.06.2017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30.06.2017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2137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30.06.2017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2137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30.06.2017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30.06.2017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30.06.2017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30.06.2017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30.06.2017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30.06.2017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30.06.2017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30.06.2017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30.06.2017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30.06.2017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30.06.2017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22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30.06.2017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30.06.2017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30.06.2017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30.06.2017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30.06.2017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115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30.06.2017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30.06.2017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30.06.2017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30.06.2017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30.06.2017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122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30.06.2017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2134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30.06.2017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30.06.2017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30.06.2017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30.06.2017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30.06.2017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30.06.2017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30.06.2017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30.06.2017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30.06.2017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30.06.2017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30.06.2017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30.06.2017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30.06.2017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30.06.2017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30.06.2017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30.06.2017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30.06.2017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30.06.2017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30.06.2017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30.06.2017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30.06.2017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30.06.2017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30.06.2017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30.06.2017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30.06.2017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30.06.2017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30.06.2017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30.06.2017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30.06.2017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30.06.2017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30.06.2017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30.06.2017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30.06.2017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54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30.06.2017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30.06.2017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30.06.2017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30.06.2017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30.06.2017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30.06.2017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30.06.2017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30.06.2017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30.06.2017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30.06.2017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30.06.2017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30.06.2017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30.06.2017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30.06.2017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30.06.2017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30.06.2017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30.06.2017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30.06.2017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30.06.2017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30.06.2017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30.06.2017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30.06.2017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30.06.2017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30.06.2017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30.06.2017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30.06.2017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30.06.2017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30.06.2017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30.06.2017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30.06.2017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30.06.2017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30.06.2017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30.06.2017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30.06.2017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30.06.2017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30.06.2017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65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30.06.2017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30.06.2017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30.06.2017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30.06.2017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30.06.2017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65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30.06.2017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30.06.2017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30.06.2017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30.06.2017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30.06.2017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30.06.2017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30.06.2017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30.06.2017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30.06.2017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30.06.2017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30.06.2017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30.06.2017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-54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30.06.2017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30.06.2017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30.06.2017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30.06.2017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30.06.2017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30.06.2017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30.06.2017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30.06.2017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30.06.2017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-72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30.06.2017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30.06.2017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30.06.2017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30.06.2017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30.06.2017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44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30.06.2017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30.06.2017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30.06.2017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30.06.2017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30.06.2017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30.06.2017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44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30.06.2017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30.06.2017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30.06.2017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30.06.2017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30.06.2017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30.06.2017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30.06.2017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30.06.2017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30.06.2017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30.06.2017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30.06.2017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30.06.2017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30.06.2017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30.06.2017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30.06.2017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30.06.2017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30.06.2017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30.06.2017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30.06.2017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30.06.2017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30.06.2017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30.06.2017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30.06.2017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30.06.2017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30.06.2017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30.06.2017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30.06.2017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30.06.2017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30.06.2017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30.06.2017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30.06.2017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30.06.2017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30.06.2017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30.06.2017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30.06.2017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30.06.2017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30.06.2017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30.06.2017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30.06.2017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30.06.2017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30.06.2017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30.06.2017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30.06.2017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30.06.2017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30.06.2017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30.06.2017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30.06.2017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30.06.2017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30.06.2017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30.06.2017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30.06.2017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30.06.2017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30.06.2017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30.06.2017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30.06.2017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30.06.2017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30.06.2017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30.06.2017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30.06.2017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30.06.2017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30.06.2017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30.06.2017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30.06.2017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30.06.2017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30.06.2017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30.06.2017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30.06.2017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30.06.2017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30.06.2017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30.06.2017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30.06.2017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30.06.2017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30.06.2017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30.06.2017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30.06.2017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30.06.2017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30.06.2017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30.06.2017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30.06.2017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30.06.2017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30.06.2017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30.06.2017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30.06.2017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30.06.2017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30.06.2017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30.06.2017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30.06.2017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12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30.06.2017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30.06.2017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12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30.06.2017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30.06.2017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30.06.2017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30.06.2017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30.06.2017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30.06.2017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30.06.2017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30.06.2017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30.06.2017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30.06.2017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22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30.06.2017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30.06.2017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30.06.2017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22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30.06.2017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30.06.2017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30.06.2017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30.06.2017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30.06.2017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30.06.2017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30.06.2017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30.06.2017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30.06.2017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30.06.2017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30.06.2017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30.06.2017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30.06.2017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30.06.2017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30.06.2017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30.06.2017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30.06.2017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30.06.2017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30.06.2017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30.06.2017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30.06.2017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30.06.2017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30.06.2017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30.06.2017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30.06.2017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30.06.2017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30.06.2017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30.06.2017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30.06.2017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30.06.2017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30.06.2017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30.06.2017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30.06.2017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30.06.2017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30.06.2017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30.06.2017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30.06.2017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30.06.2017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30.06.2017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30.06.2017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30.06.2017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30.06.2017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30.06.2017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30.06.2017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30.06.2017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127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30.06.2017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30.06.2017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30.06.2017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30.06.2017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127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30.06.2017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30.06.2017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30.06.2017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30.06.2017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-12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30.06.2017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30.06.2017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30.06.2017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30.06.2017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30.06.2017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30.06.2017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30.06.2017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30.06.2017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30.06.2017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30.06.2017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30.06.2017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30.06.2017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30.06.2017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30.06.2017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30.06.2017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30.06.2017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30.06.2017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30.06.2017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30.06.2017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30.06.2017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30.06.2017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30.06.2017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30.06.2017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30.06.2017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30.06.2017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30.06.2017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30.06.2017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30.06.2017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30.06.2017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30.06.2017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30.06.2017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30.06.2017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30.06.2017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30.06.2017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30.06.2017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30.06.2017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30.06.2017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30.06.2017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30.06.2017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30.06.2017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30.06.2017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30.06.2017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30.06.2017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30.06.2017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30.06.2017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30.06.2017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30.06.2017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30.06.2017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30.06.2017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30.06.2017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30.06.2017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30.06.2017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30.06.2017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30.06.2017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30.06.2017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30.06.2017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30.06.2017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30.06.2017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2127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30.06.2017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30.06.2017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30.06.2017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30.06.2017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2127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30.06.2017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30.06.2017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30.06.2017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30.06.2017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30.06.2017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30.06.2017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30.06.2017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30.06.2017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30.06.2017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30.06.2017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30.06.2017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30.06.2017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30.06.2017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30.06.2017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2134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30.06.2017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30.06.2017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30.06.2017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2134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30.06.2017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30.06.2017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30.06.2017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30.06.2017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30.06.2017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30.06.2017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30.06.2017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30.06.2017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30.06.2017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30.06.2017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30.06.2017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30.06.2017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30.06.2017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30.06.2017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30.06.2017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30.06.2017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30.06.2017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30.06.2017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30.06.2017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30.06.2017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30.06.2017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30.06.2017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30.06.2017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30.06.2017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30.06.2017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30.06.2017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30.06.2017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30.06.2017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30.06.2017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30.06.2017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30.06.2017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30.06.2017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30.06.2017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30.06.2017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30.06.2017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30.06.2017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30.06.2017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30.06.2017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30.06.2017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30.06.2017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30.06.2017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30.06.2017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30.06.2017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30.06.2017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30.06.2017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30.06.2017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30.06.2017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30.06.2017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30.06.2017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30.06.2017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30.06.2017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30.06.2017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30.06.2017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30.06.2017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30.06.2017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30.06.2017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30.06.2017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30.06.2017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30.06.2017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30.06.2017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30.06.2017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30.06.2017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30.06.2017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30.06.2017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30.06.2017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30.06.2017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30.06.2017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30.06.2017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30.06.2017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30.06.2017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30.06.2017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30.06.2017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30.06.2017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30.06.2017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30.06.2017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30.06.2017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30.06.2017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30.06.2017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30.06.2017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30.06.2017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30.06.2017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30.06.2017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30.06.2017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30.06.2017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30.06.2017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30.06.2017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30.06.2017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30.06.2017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30.06.2017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30.06.2017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30.06.2017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30.06.2017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30.06.2017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30.06.2017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30.06.2017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30.06.2017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30.06.2017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30.06.2017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30.06.2017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30.06.2017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30.06.2017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30.06.2017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30.06.2017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30.06.2017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30.06.2017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30.06.2017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30.06.2017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30.06.2017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30.06.2017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30.06.2017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30.06.2017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30.06.2017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30.06.2017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30.06.2017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30.06.2017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30.06.2017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30.06.2017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30.06.2017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30.06.2017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30.06.2017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30.06.2017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30.06.2017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30.06.2017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30.06.2017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30.06.2017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30.06.2017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30.06.2017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30.06.2017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30.06.2017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30.06.2017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30.06.2017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30.06.2017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30.06.2017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30.06.2017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30.06.2017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30.06.2017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30.06.2017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30.06.2017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30.06.2017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30.06.2017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30.06.2017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30.06.2017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30.06.2017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30.06.2017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30.06.2017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30.06.2017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30.06.2017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30.06.2017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30.06.2017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30.06.2017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30.06.2017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30.06.2017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30.06.2017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30.06.2017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30.06.2017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30.06.2017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30.06.2017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30.06.2017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30.06.2017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30.06.2017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30.06.2017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30.06.2017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30.06.2017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30.06.2017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30.06.2017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30.06.2017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30.06.2017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30.06.2017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30.06.2017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30.06.2017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30.06.2017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30.06.2017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30.06.2017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30.06.2017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30.06.2017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30.06.2017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30.06.2017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30.06.2017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30.06.2017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30.06.2017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30.06.2017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30.06.2017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30.06.2017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30.06.2017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30.06.2017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30.06.2017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30.06.2017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30.06.2017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30.06.2017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30.06.2017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30.06.2017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30.06.2017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30.06.2017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30.06.2017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30.06.2017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30.06.2017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30.06.2017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30.06.2017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30.06.2017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30.06.2017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30.06.2017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30.06.2017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30.06.2017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30.06.2017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30.06.2017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30.06.2017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30.06.2017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30.06.2017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30.06.2017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30.06.2017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30.06.2017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30.06.2017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30.06.2017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30.06.2017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30.06.2017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30.06.2017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30.06.2017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30.06.2017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30.06.2017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30.06.2017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30.06.2017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30.06.2017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30.06.2017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30.06.2017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30.06.2017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30.06.2017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30.06.2017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30.06.2017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30.06.2017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30.06.2017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30.06.2017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30.06.2017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30.06.2017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30.06.2017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30.06.2017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30.06.2017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30.06.2017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30.06.2017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30.06.2017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30.06.2017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30.06.2017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30.06.2017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30.06.2017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30.06.2017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30.06.2017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30.06.2017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30.06.2017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30.06.2017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30.06.2017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30.06.2017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30.06.2017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30.06.2017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30.06.2017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30.06.2017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30.06.2017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30.06.2017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30.06.2017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30.06.2017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30.06.2017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30.06.2017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30.06.2017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30.06.2017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30.06.2017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30.06.2017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30.06.2017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30.06.2017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30.06.2017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30.06.2017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30.06.2017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30.06.2017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30.06.2017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30.06.2017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30.06.2017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30.06.2017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30.06.2017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30.06.2017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30.06.2017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30.06.2017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30.06.2017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30.06.2017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30.06.2017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30.06.2017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30.06.2017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30.06.2017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30.06.2017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30.06.2017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30.06.2017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30.06.2017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30.06.2017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30.06.2017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30.06.2017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30.06.2017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30.06.2017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30.06.2017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30.06.2017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30.06.2017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30.06.2017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30.06.2017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30.06.2017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30.06.2017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30.06.2017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30.06.2017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30.06.2017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30.06.2017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30.06.2017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30.06.2017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30.06.2017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30.06.2017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30.06.2017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30.06.2017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30.06.2017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30.06.2017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30.06.2017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30.06.2017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30.06.2017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30.06.2017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30.06.2017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30.06.2017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30.06.2017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30.06.2017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30.06.2017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30.06.2017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30.06.2017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30.06.2017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30.06.2017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30.06.2017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30.06.2017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30.06.2017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30.06.2017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30.06.2017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30.06.2017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30.06.2017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30.06.2017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30.06.2017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30.06.2017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30.06.2017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30.06.2017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30.06.2017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30.06.2017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30.06.2017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30.06.2017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30.06.2017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30.06.2017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30.06.2017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30.06.2017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30.06.2017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30.06.2017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30.06.2017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30.06.2017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30.06.2017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30.06.2017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30.06.2017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30.06.2017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30.06.2017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30.06.2017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30.06.2017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30.06.2017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30.06.2017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30.06.2017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30.06.2017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30.06.2017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30.06.2017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30.06.2017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30.06.2017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30.06.2017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30.06.2017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30.06.2017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30.06.2017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30.06.2017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30.06.2017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30.06.2017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30.06.2017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30.06.2017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30.06.2017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30.06.2017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30.06.2017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30.06.2017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30.06.2017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30.06.2017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30.06.2017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30.06.2017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30.06.2017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30.06.2017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30.06.2017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30.06.2017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30.06.2017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30.06.2017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30.06.2017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30.06.2017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30.06.2017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30.06.2017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30.06.2017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30.06.2017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30.06.2017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30.06.2017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30.06.2017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30.06.2017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30.06.2017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30.06.2017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30.06.2017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30.06.2017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30.06.2017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30.06.2017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30.06.2017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30.06.2017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30.06.2017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30.06.2017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30.06.2017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30.06.2017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30.06.2017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30.06.2017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30.06.2017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30.06.2017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30.06.2017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30.06.2017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30.06.2017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30.06.2017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30.06.2017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30.06.2017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30.06.2017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30.06.2017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30.06.2017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30.06.2017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30.06.2017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30.06.2017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30.06.2017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30.06.2017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30.06.2017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30.06.2017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30.06.2017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30.06.2017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30.06.2017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30.06.2017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30.06.2017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30.06.2017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30.06.2017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30.06.2017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30.06.2017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30.06.2017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30.06.2017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30.06.2017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30.06.2017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30.06.2017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30.06.2017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30.06.2017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30.06.2017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30.06.2017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30.06.2017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30.06.2017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30.06.2017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30.06.2017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30.06.2017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30.06.2017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30.06.2017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30.06.2017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30.06.2017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30.06.2017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30.06.2017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30.06.2017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30.06.2017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30.06.2017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30.06.2017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30.06.2017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30.06.2017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30.06.2017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30.06.2017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30.06.2017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30.06.2017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30.06.2017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30.06.2017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30.06.2017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30.06.2017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30.06.2017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30.06.2017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30.06.2017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30.06.2017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30.06.2017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30.06.2017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30.06.2017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30.06.2017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30.06.2017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30.06.2017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30.06.2017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30.06.2017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2131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30.06.2017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2131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30.06.2017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30.06.2017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30.06.2017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30.06.2017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30.06.2017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30.06.2017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30.06.2017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30.06.2017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30.06.2017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30.06.2017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30.06.2017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30.06.2017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30.06.2017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30.06.2017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30.06.2017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30.06.2017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30.06.2017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30.06.2017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2131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30.06.2017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2131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30.06.2017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30.06.2017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30.06.2017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30.06.2017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30.06.2017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30.06.2017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30.06.2017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30.06.2017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30.06.2017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30.06.2017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30.06.2017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30.06.2017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2131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30.06.2017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2131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30.06.2017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30.06.2017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30.06.2017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30.06.2017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30.06.2017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30.06.2017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30.06.2017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30.06.2017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30.06.2017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30.06.2017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30.06.2017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30.06.2017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30.06.2017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30.06.2017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30.06.2017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30.06.2017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30.06.2017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30.06.2017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2131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30.06.2017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2131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30.06.2017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30.06.2017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30.06.2017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30.06.2017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30.06.2017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30.06.2017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30.06.2017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30.06.2017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30.06.2017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30.06.2017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30.06.2017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30.06.2017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30.06.2017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30.06.2017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30.06.2017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30.06.2017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30.06.2017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30.06.2017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30.06.2017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30.06.2017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30.06.2017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30.06.2017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30.06.2017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30.06.2017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30.06.2017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30.06.2017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30.06.2017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30.06.2017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30.06.2017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30.06.2017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30.06.2017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30.06.2017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30.06.2017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30.06.2017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30.06.2017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30.06.2017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30.06.2017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30.06.2017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30.06.2017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30.06.2017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30.06.2017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30.06.2017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30.06.2017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30.06.2017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30.06.2017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30.06.2017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30.06.2017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30.06.2017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30.06.2017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30.06.2017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30.06.2017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30.06.2017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30.06.2017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30.06.2017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30.06.2017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30.06.2017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30.06.2017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30.06.2017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30.06.2017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30.06.2017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30.06.2017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30.06.2017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30.06.2017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30.06.2017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30.06.2017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30.06.2017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30.06.2017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30.06.2017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30.06.2017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30.06.2017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30.06.2017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30.06.2017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30.06.2017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30.06.2017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30.06.2017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30.06.2017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30.06.2017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30.06.2017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30.06.2017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30.06.2017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30.06.2017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30.06.2017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30.06.2017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30.06.2017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30.06.2017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30.06.2017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30.06.2017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30.06.2017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30.06.2017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30.06.2017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30.06.2017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30.06.2017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30.06.2017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30.06.2017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30.06.2017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30.06.2017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30.06.2017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30.06.2017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30.06.2017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30.06.2017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30.06.2017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30.06.2017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30.06.2017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30.06.2017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30.06.2017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30.06.2017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30.06.2017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30.06.2017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30.06.2017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30.06.2017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30.06.2017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30.06.2017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30.06.2017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30.06.2017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30.06.2017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30.06.2017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30.06.2017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30.06.2017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30.06.2017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30.06.2017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30.06.2017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30.06.2017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30.06.2017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30.06.2017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30.06.2017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30.06.2017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30.06.2017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30.06.2017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30.06.2017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30.06.2017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30.06.2017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30.06.2017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30.06.2017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30.06.2017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30.06.2017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30.06.2017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30.06.2017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30.06.2017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30.06.2017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30.06.2017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30.06.2017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30.06.2017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30.06.2017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30.06.2017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30.06.2017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30.06.2017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30.06.2017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30.06.2017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30.06.2017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30.06.2017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30.06.2017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30.06.2017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30.06.2017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30.06.2017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30.06.2017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30.06.2017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30.06.2017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30.06.2017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30.06.2017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30.06.2017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30.06.2017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30.06.2017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30.06.2017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30.06.2017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30.06.2017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30.06.2017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30.06.2017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30.06.2017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30.06.2017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30.06.2017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30.06.2017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30.06.2017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30.06.2017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30.06.2017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30.06.2017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30.06.2017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30.06.2017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30.06.2017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30.06.2017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30.06.2017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30.06.2017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30.06.2017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30.06.2017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30.06.2017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30.06.2017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30.06.2017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30.06.2017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30.06.2017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30.06.2017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30.06.2017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30.06.2017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30.06.2017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30.06.2017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30.06.2017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30.06.2017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30.06.2017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30.06.2017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30.06.2017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30.06.2017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30.06.2017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30.06.2017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30.06.2017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30.06.2017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30.06.2017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30.06.2017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30.06.2017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30.06.2017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30.06.2017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30.06.2017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30.06.2017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30.06.2017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30.06.2017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30.06.2017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30.06.2017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30.06.2017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30.06.2017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30.06.2017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30.06.2017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30.06.2017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30.06.2017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30.06.2017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30.06.2017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30.06.2017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30.06.2017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30.06.2017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30.06.2017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30.06.2017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30.06.2017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30.06.2017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30.06.2017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30.06.2017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30.06.2017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30.06.2017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30.06.2017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30.06.2017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30.06.2017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30.06.2017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30.06.2017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30.06.2017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30.06.2017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30.06.2017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30.06.2017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30.06.2017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30.06.2017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30.06.2017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30.06.2017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30.06.2017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30.06.2017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30.06.2017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30.06.2017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30.06.2017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30.06.2017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30.06.2017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30.06.2017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30.06.2017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30.06.2017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30.06.2017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30.06.2017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30.06.2017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30.06.2017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30.06.2017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30.06.2017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30.06.2017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30.06.2017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30.06.2017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30.06.2017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30.06.2017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30.06.2017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30.06.2017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30.06.2017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30.06.2017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30.06.2017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30.06.2017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30.06.2017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30.06.2017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30.06.2017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30.06.2017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30.06.2017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30.06.2017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30.06.2017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30.06.2017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30.06.2017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30.06.2017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30.06.2017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30.06.2017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30.06.2017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30.06.2017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30.06.2017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30.06.2017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30.06.2017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30.06.2017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30.06.2017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30.06.2017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30.06.2017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30.06.2017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30.06.2017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30.06.2017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30.06.2017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30.06.2017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30.06.2017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30.06.2017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30.06.2017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30.06.2017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30.06.2017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30.06.2017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30.06.2017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30.06.2017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30.06.2017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30.06.2017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30.06.2017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30.06.2017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30.06.2017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30.06.2017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30.06.2017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30.06.2017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30.06.2017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30.06.2017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30.06.2017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30.06.2017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30.06.2017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30.06.2017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30.06.2017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30.06.2017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30.06.2017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30.06.2017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30.06.2017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30.06.2017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30.06.2017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30.06.2017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30.06.2017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30.06.2017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30.06.2017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30.06.2017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30.06.2017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30.06.2017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30.06.2017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30.06.2017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30.06.2017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30.06.2017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30.06.2017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30.06.2017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30.06.2017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30.06.2017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30.06.2017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30.06.2017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30.06.2017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30.06.2017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30.06.2017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30.06.2017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30.06.2017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30.06.2017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30.06.2017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30.06.2017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30.06.2017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30.06.2017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30.06.2017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30.06.2017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30.06.2017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86" sqref="C8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22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115</v>
      </c>
      <c r="H28" s="596">
        <f>SUM(H29:H31)</f>
        <v>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115</v>
      </c>
      <c r="H29" s="196">
        <v>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</v>
      </c>
      <c r="H32" s="196">
        <v>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122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2134</v>
      </c>
      <c r="H37" s="600">
        <f>H26+H18+H34</f>
        <v>2127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2131</v>
      </c>
      <c r="D68" s="196">
        <v>2110</v>
      </c>
      <c r="E68" s="89" t="s">
        <v>212</v>
      </c>
      <c r="F68" s="93" t="s">
        <v>213</v>
      </c>
      <c r="G68" s="197"/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2131</v>
      </c>
      <c r="D76" s="598">
        <f>SUM(D68:D75)</f>
        <v>2111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2137</v>
      </c>
      <c r="D94" s="602">
        <f>D65+D76+D85+D92+D93</f>
        <v>2144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2137</v>
      </c>
      <c r="D95" s="604">
        <f>D94+D56</f>
        <v>2144</v>
      </c>
      <c r="E95" s="229" t="s">
        <v>942</v>
      </c>
      <c r="F95" s="489" t="s">
        <v>268</v>
      </c>
      <c r="G95" s="603">
        <f>G37+G40+G56+G79</f>
        <v>2137</v>
      </c>
      <c r="H95" s="604">
        <f>H37+H40+H56+H79</f>
        <v>2144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17.07.2017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F20" sqref="F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54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</v>
      </c>
      <c r="D22" s="629">
        <f>SUM(D12:D18)+D19</f>
        <v>3</v>
      </c>
      <c r="E22" s="194" t="s">
        <v>309</v>
      </c>
      <c r="F22" s="237" t="s">
        <v>310</v>
      </c>
      <c r="G22" s="316">
        <v>65</v>
      </c>
      <c r="H22" s="317">
        <v>65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65</v>
      </c>
      <c r="H27" s="629">
        <f>SUM(H22:H26)</f>
        <v>65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</v>
      </c>
      <c r="D31" s="635">
        <f>D29+D22</f>
        <v>3</v>
      </c>
      <c r="E31" s="251" t="s">
        <v>824</v>
      </c>
      <c r="F31" s="266" t="s">
        <v>331</v>
      </c>
      <c r="G31" s="253">
        <f>G16+G18+G27</f>
        <v>65</v>
      </c>
      <c r="H31" s="254">
        <f>H16+H18+H27</f>
        <v>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</v>
      </c>
      <c r="D33" s="244">
        <f>IF((H31-D31)&gt;0,H31-D31,0)</f>
        <v>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</v>
      </c>
      <c r="D36" s="637">
        <f>D31-D34+D35</f>
        <v>3</v>
      </c>
      <c r="E36" s="262" t="s">
        <v>346</v>
      </c>
      <c r="F36" s="256" t="s">
        <v>347</v>
      </c>
      <c r="G36" s="267">
        <f>G35-G34+G31</f>
        <v>65</v>
      </c>
      <c r="H36" s="268">
        <f>H35-H34+H31</f>
        <v>65</v>
      </c>
    </row>
    <row r="37" spans="1:8" ht="15.75">
      <c r="A37" s="261" t="s">
        <v>348</v>
      </c>
      <c r="B37" s="231" t="s">
        <v>349</v>
      </c>
      <c r="C37" s="634">
        <f>IF((G36-C36)&gt;0,G36-C36,0)</f>
        <v>7</v>
      </c>
      <c r="D37" s="635">
        <f>IF((H36-D36)&gt;0,H36-D36,0)</f>
        <v>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</v>
      </c>
      <c r="D42" s="244">
        <f>+IF((H36-D36-D38)&gt;0,H36-D36-D38,0)</f>
        <v>62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</v>
      </c>
      <c r="D44" s="268">
        <f>IF(H42=0,IF(D42-D43&gt;0,D42-D43+H43,0),IF(H42-H43&lt;0,H43-H42+D42,0))</f>
        <v>62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65</v>
      </c>
      <c r="D45" s="631">
        <f>D36+D38+D42</f>
        <v>65</v>
      </c>
      <c r="E45" s="270" t="s">
        <v>373</v>
      </c>
      <c r="F45" s="272" t="s">
        <v>374</v>
      </c>
      <c r="G45" s="630">
        <f>G42+G36</f>
        <v>65</v>
      </c>
      <c r="H45" s="631">
        <f>H42+H36</f>
        <v>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17.07.2017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-54</v>
      </c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-72</v>
      </c>
      <c r="D21" s="659">
        <f>SUM(D11:D20)</f>
        <v>-13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17.07.2017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3" sqref="I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127</v>
      </c>
      <c r="J13" s="584">
        <f>'1-Баланс'!H30+'1-Баланс'!H33</f>
        <v>0</v>
      </c>
      <c r="K13" s="585"/>
      <c r="L13" s="584">
        <f>SUM(C13:K13)</f>
        <v>2127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127</v>
      </c>
      <c r="J17" s="653">
        <f t="shared" si="2"/>
        <v>0</v>
      </c>
      <c r="K17" s="653">
        <f t="shared" si="2"/>
        <v>0</v>
      </c>
      <c r="L17" s="584">
        <f t="shared" si="1"/>
        <v>2127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</v>
      </c>
      <c r="J18" s="584">
        <f>+'1-Баланс'!G33</f>
        <v>0</v>
      </c>
      <c r="K18" s="585"/>
      <c r="L18" s="584">
        <f t="shared" si="1"/>
        <v>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12</v>
      </c>
      <c r="G19" s="168">
        <f t="shared" si="3"/>
        <v>0</v>
      </c>
      <c r="H19" s="168">
        <f t="shared" si="3"/>
        <v>0</v>
      </c>
      <c r="I19" s="168">
        <f t="shared" si="3"/>
        <v>-12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12</v>
      </c>
      <c r="G21" s="316"/>
      <c r="H21" s="316"/>
      <c r="I21" s="316">
        <v>-12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22</v>
      </c>
      <c r="G31" s="653">
        <f t="shared" si="6"/>
        <v>0</v>
      </c>
      <c r="H31" s="653">
        <f t="shared" si="6"/>
        <v>0</v>
      </c>
      <c r="I31" s="653">
        <f t="shared" si="6"/>
        <v>122</v>
      </c>
      <c r="J31" s="653">
        <f t="shared" si="6"/>
        <v>0</v>
      </c>
      <c r="K31" s="653">
        <f t="shared" si="6"/>
        <v>0</v>
      </c>
      <c r="L31" s="584">
        <f t="shared" si="1"/>
        <v>2134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22</v>
      </c>
      <c r="G34" s="587">
        <f t="shared" si="7"/>
        <v>0</v>
      </c>
      <c r="H34" s="587">
        <f t="shared" si="7"/>
        <v>0</v>
      </c>
      <c r="I34" s="587">
        <f t="shared" si="7"/>
        <v>122</v>
      </c>
      <c r="J34" s="587">
        <f t="shared" si="7"/>
        <v>0</v>
      </c>
      <c r="K34" s="587">
        <f t="shared" si="7"/>
        <v>0</v>
      </c>
      <c r="L34" s="651">
        <f t="shared" si="1"/>
        <v>2134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17.07.2017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3">
      <selection activeCell="F29" sqref="F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17.07.2017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H16" sqref="H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17.07.2017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B92" sqref="B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2131</v>
      </c>
      <c r="D26" s="362">
        <f>SUM(D27:D29)</f>
        <v>2131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2131</v>
      </c>
      <c r="D27" s="368">
        <v>2131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2131</v>
      </c>
      <c r="D45" s="438">
        <f>D26+D30+D31+D33+D32+D34+D35+D40</f>
        <v>2131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2131</v>
      </c>
      <c r="D46" s="444">
        <f>D45+D23+D21+D11</f>
        <v>2131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0</v>
      </c>
      <c r="E87" s="134">
        <f>SUM(E88:E92)+E96</f>
        <v>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</v>
      </c>
      <c r="D98" s="433">
        <f>D87+D82+D77+D73+D97</f>
        <v>1</v>
      </c>
      <c r="E98" s="433">
        <f>E87+E82+E77+E73+E97</f>
        <v>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</v>
      </c>
      <c r="D99" s="427">
        <f>D98+D70+D68</f>
        <v>1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17.07.2017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17.07.2017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2017-03-28T13:43:38Z</cp:lastPrinted>
  <dcterms:created xsi:type="dcterms:W3CDTF">2006-09-16T00:00:00Z</dcterms:created>
  <dcterms:modified xsi:type="dcterms:W3CDTF">2017-07-27T08:10:14Z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