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<sst xmlns="http://schemas.openxmlformats.org/spreadsheetml/2006/main" count="1078" uniqueCount="885">
  <si>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</si>
  <si>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</si>
  <si>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</si>
  <si>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</si>
  <si>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</si>
  <si>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</si>
  <si>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</si>
  <si>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</si>
  <si>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</si>
  <si>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</si>
  <si>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</si>
  <si>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</si>
  <si>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</si>
  <si>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</si>
  <si>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</si>
  <si>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</si>
  <si>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</si>
  <si>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</si>
  <si>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</si>
  <si>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</si>
  <si>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</si>
  <si>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</si>
  <si>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</si>
  <si>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</si>
  <si>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</si>
  <si>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</si>
  <si>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</si>
  <si>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</si>
  <si>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</si>
  <si>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</si>
  <si>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</si>
  <si>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</si>
  <si>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</si>
  <si>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</si>
  <si>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</si>
  <si>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</si>
  <si>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</si>
  <si>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</si>
  <si>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</si>
  <si>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</si>
  <si>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</si>
  <si>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</si>
  <si>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</si>
  <si>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</si>
  <si>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</si>
  <si>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</si>
  <si>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</si>
  <si>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</si>
  <si>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</si>
  <si>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</si>
  <si>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</si>
  <si>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</si>
  <si>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</si>
  <si>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</si>
  <si>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</si>
  <si>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</si>
  <si>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</si>
  <si>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</si>
  <si>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</si>
  <si>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</si>
  <si>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</si>
  <si>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</si>
  <si>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</si>
  <si>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</si>
  <si>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</si>
  <si>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</si>
  <si>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</si>
  <si>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</si>
  <si>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</si>
  <si>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</si>
  <si>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</si>
  <si>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</si>
  <si>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</si>
  <si>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</si>
  <si>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</si>
  <si>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</si>
  <si>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</si>
  <si>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</si>
  <si>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</si>
  <si>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</si>
  <si>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</si>
  <si>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</si>
  <si>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</si>
  <si>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</si>
  <si>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</si>
  <si>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</si>
  <si>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</si>
  <si>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</si>
  <si>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</si>
  <si>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</si>
  <si>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</si>
  <si>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</si>
  <si>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</si>
  <si>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</si>
  <si>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</si>
  <si>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</si>
  <si>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</si>
  <si>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</si>
  <si>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</si>
  <si>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</si>
  <si>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</si>
  <si>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</si>
  <si>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</si>
  <si>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</si>
  <si>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</si>
  <si>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</si>
  <si>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</si>
  <si>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</si>
  <si>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</si>
  <si>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</si>
  <si>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</si>
  <si>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</si>
  <si>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</si>
  <si>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</si>
  <si>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</si>
  <si>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</si>
  <si>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</si>
  <si>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</si>
  <si>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</si>
  <si>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</si>
  <si>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</si>
  <si>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</si>
  <si>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</si>
  <si>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</si>
  <si>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</si>
  <si>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</si>
  <si>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</si>
  <si>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</si>
  <si>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</si>
  <si>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</si>
  <si>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</si>
  <si>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</si>
  <si>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</si>
  <si>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</si>
  <si>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</si>
  <si>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</si>
  <si>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</si>
  <si>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</si>
  <si>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</si>
  <si>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</si>
  <si>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</si>
  <si>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</si>
  <si>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</si>
  <si>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</si>
  <si>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</si>
  <si>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</si>
  <si>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</si>
  <si>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</si>
  <si>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</si>
  <si>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</si>
  <si>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</si>
  <si>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</si>
  <si>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</si>
  <si>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</si>
  <si>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</si>
  <si>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</si>
  <si>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</si>
  <si>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</si>
  <si>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</si>
  <si>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</si>
  <si>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</si>
  <si>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</si>
  <si>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</si>
  <si>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</si>
  <si>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</si>
  <si>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</si>
  <si>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</si>
  <si>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</si>
  <si>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</si>
  <si>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</si>
  <si>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</si>
  <si>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</si>
  <si>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</si>
  <si>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</si>
  <si>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</si>
  <si>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</si>
  <si>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</si>
  <si>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</si>
  <si>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</si>
  <si>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</si>
  <si>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</si>
  <si>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</si>
  <si>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</si>
  <si>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</si>
  <si>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</si>
  <si>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</si>
  <si>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</si>
  <si>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</si>
  <si>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</si>
  <si>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</si>
  <si>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</si>
  <si>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</si>
  <si>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</si>
  <si>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</si>
  <si>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</si>
  <si>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</si>
  <si>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</si>
  <si>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</si>
  <si>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</si>
  <si>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</si>
  <si>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</si>
  <si>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</si>
  <si>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</si>
  <si>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</si>
  <si>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</si>
  <si>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</si>
  <si>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</si>
  <si>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</si>
  <si>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</si>
  <si>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</si>
  <si>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</si>
  <si>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</si>
  <si>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</si>
  <si>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</si>
  <si>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</si>
  <si>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</si>
  <si>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</si>
  <si>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</si>
  <si>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</si>
  <si>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</si>
  <si>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</si>
  <si>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</si>
  <si>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</si>
  <si>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</si>
  <si>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</si>
  <si>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</si>
  <si>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</si>
  <si>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</si>
  <si>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</si>
  <si>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</si>
  <si>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</si>
  <si>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</si>
  <si>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</si>
  <si>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</si>
  <si>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</si>
  <si>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</si>
  <si>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</si>
  <si>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</si>
  <si>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</si>
  <si>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</si>
  <si>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</si>
  <si>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</si>
  <si>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</si>
  <si>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</si>
  <si>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</si>
  <si>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</si>
  <si>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</si>
  <si>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</si>
  <si>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</si>
  <si>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</si>
  <si>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</si>
  <si>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</si>
  <si>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</si>
  <si>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</si>
  <si>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</si>
  <si>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</si>
  <si>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</si>
  <si>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</si>
  <si>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</si>
  <si>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</si>
  <si>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</si>
  <si>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</si>
  <si>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</si>
  <si>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</si>
  <si>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</si>
  <si>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</si>
  <si>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</si>
  <si>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</si>
  <si>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</si>
  <si>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</si>
  <si>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</si>
  <si>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</si>
  <si>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</si>
  <si>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</si>
  <si>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</si>
  <si>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</si>
  <si>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</si>
  <si>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</si>
  <si>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</si>
  <si>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</si>
  <si>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</si>
  <si>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</si>
  <si>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</si>
  <si>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</si>
  <si>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</si>
  <si>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</si>
  <si>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</si>
  <si>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</si>
  <si>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</si>
  <si>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</si>
  <si>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</si>
  <si>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</si>
  <si>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</si>
  <si>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</si>
  <si>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</si>
  <si>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</si>
  <si>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</si>
  <si>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</si>
  <si>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</si>
  <si>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</si>
  <si>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</si>
  <si>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</si>
  <si>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</si>
  <si>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</si>
  <si>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</si>
  <si>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</si>
  <si>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</si>
  <si>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</si>
  <si>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</si>
  <si>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</si>
  <si>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</si>
  <si>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</si>
  <si>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</si>
  <si>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</si>
  <si>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</si>
  <si>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</si>
  <si>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</si>
  <si>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</si>
  <si>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</si>
  <si>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</si>
  <si>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</si>
  <si>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</si>
  <si>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</si>
  <si>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</si>
  <si>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</si>
  <si>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</si>
  <si>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</si>
  <si>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</si>
  <si>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</si>
  <si>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</si>
  <si>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</si>
  <si>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</si>
  <si>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</si>
  <si>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</si>
  <si>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</si>
  <si>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</si>
  <si>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</si>
  <si>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</si>
  <si>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</si>
  <si>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</si>
  <si>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</si>
  <si>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</si>
  <si>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</si>
  <si>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</si>
  <si>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</si>
  <si>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</si>
  <si>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</si>
  <si>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</si>
  <si>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</si>
  <si>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</si>
  <si>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</si>
  <si>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</si>
  <si>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</si>
  <si>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</si>
  <si>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</si>
  <si>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</si>
  <si>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</si>
  <si>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</si>
  <si>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</si>
  <si>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</si>
  <si>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</si>
  <si>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</si>
  <si>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</si>
  <si>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</si>
  <si>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</si>
  <si>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</si>
  <si>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</si>
  <si>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</si>
  <si>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</si>
  <si>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</si>
  <si>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</si>
  <si>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</si>
  <si>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</si>
  <si>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</si>
  <si>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</si>
  <si>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</si>
  <si>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</si>
  <si>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</si>
  <si>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</si>
  <si>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</si>
  <si>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</si>
  <si>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</si>
  <si>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</si>
  <si>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</si>
  <si>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</si>
  <si>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</si>
  <si>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</si>
  <si>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</si>
  <si>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</si>
  <si>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</si>
  <si>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</si>
  <si>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</si>
  <si>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</si>
  <si>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</si>
  <si>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</si>
  <si>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</si>
  <si>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</si>
  <si>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</si>
  <si>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</si>
  <si>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</si>
  <si>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</si>
  <si>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</si>
  <si>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</si>
  <si>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</si>
  <si>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</si>
  <si>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</si>
  <si>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</si>
  <si>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</si>
  <si>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</si>
  <si>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</si>
  <si>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</si>
  <si>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</si>
  <si>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</si>
  <si>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</si>
  <si>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</si>
  <si>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</si>
  <si>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</si>
  <si>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</si>
  <si>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</si>
  <si>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</si>
  <si>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</si>
  <si>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</si>
  <si>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</si>
  <si>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</si>
  <si>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</si>
  <si>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</si>
  <si>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</si>
  <si>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</si>
  <si>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</si>
  <si>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</si>
  <si>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</si>
  <si>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</si>
  <si>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</si>
  <si>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</si>
  <si>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</si>
  <si>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</si>
  <si>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</si>
  <si>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</si>
  <si>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</si>
  <si>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</si>
  <si>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</si>
  <si>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</si>
  <si>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</si>
  <si>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</si>
  <si>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</si>
  <si>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</si>
  <si>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</si>
  <si>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</si>
  <si>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</si>
  <si>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</si>
  <si>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</si>
  <si>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</si>
  <si>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</si>
  <si>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</si>
  <si>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</si>
  <si>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</si>
  <si>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</si>
  <si>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</si>
  <si>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</si>
  <si>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</si>
  <si>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</si>
  <si>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</si>
  <si>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</si>
  <si>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</si>
  <si>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</si>
  <si>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</si>
  <si>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</si>
  <si>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</si>
  <si>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</si>
  <si>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</si>
  <si>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</si>
  <si>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</si>
  <si>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</si>
  <si>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</si>
  <si>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</si>
  <si>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</si>
  <si>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</si>
  <si>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</si>
  <si>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</si>
  <si>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</si>
  <si>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</si>
  <si>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</si>
  <si>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</si>
  <si>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</si>
  <si>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</si>
  <si>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</si>
  <si>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</si>
  <si>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</si>
  <si>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</si>
  <si>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</si>
  <si>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</si>
  <si>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</si>
  <si>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</si>
  <si>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</si>
  <si>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</si>
  <si>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</si>
  <si>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</si>
  <si>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</si>
  <si>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</si>
  <si>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</si>
  <si>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</si>
  <si>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</si>
  <si>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</si>
  <si>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</si>
  <si>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</si>
  <si>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</si>
  <si>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</si>
  <si>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</si>
  <si>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</si>
  <si>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</si>
  <si>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</si>
  <si>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</si>
  <si>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</si>
  <si>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</si>
  <si>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</si>
  <si>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</si>
  <si>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</si>
  <si>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</si>
  <si>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</si>
  <si>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</si>
  <si>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</si>
  <si>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</si>
  <si>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</si>
  <si>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</si>
  <si>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</si>
  <si>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</si>
  <si>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</si>
  <si>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</si>
  <si>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</si>
  <si>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</si>
  <si>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</si>
  <si>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</si>
  <si>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</si>
  <si>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</si>
  <si>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</si>
  <si>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</si>
  <si>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</si>
  <si>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</si>
  <si>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</si>
  <si>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</si>
  <si>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</si>
  <si>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</si>
  <si>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</si>
  <si>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</si>
  <si>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</si>
  <si>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</si>
  <si>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</si>
  <si>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</si>
  <si>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</si>
  <si>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</si>
  <si>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</si>
  <si>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</si>
  <si>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</si>
  <si>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</si>
  <si>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</si>
  <si>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</si>
  <si>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</si>
  <si>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</si>
  <si>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</si>
  <si>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</si>
  <si>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</si>
  <si>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</si>
  <si>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</si>
  <si>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</si>
  <si>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</si>
  <si>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</si>
  <si>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</si>
  <si>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</si>
  <si>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</si>
  <si>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</si>
  <si>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</si>
  <si>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</si>
  <si>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</si>
  <si>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</si>
  <si>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</si>
  <si>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</si>
  <si>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</si>
  <si>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</si>
  <si>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</si>
  <si>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</si>
  <si>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</si>
  <si>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</si>
  <si>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</si>
  <si>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</si>
  <si>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</si>
  <si>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</si>
  <si>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</si>
  <si>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</si>
  <si>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</si>
  <si>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</si>
  <si>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</si>
  <si>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</si>
  <si>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</si>
  <si>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</si>
  <si>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</si>
  <si>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</si>
  <si>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</si>
  <si>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</si>
  <si>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</si>
  <si>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</si>
  <si>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</si>
  <si>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</si>
  <si>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</si>
  <si>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</si>
  <si>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</si>
  <si>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</si>
  <si>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</si>
  <si>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</si>
  <si>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</si>
  <si>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</si>
  <si>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</si>
  <si>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</si>
  <si>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</si>
  <si>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</si>
  <si>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</si>
  <si>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</si>
  <si>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</si>
  <si>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</si>
  <si>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</si>
  <si>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</si>
  <si>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</si>
  <si>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</si>
  <si>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</si>
  <si>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</si>
  <si>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</si>
  <si>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</si>
  <si>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</si>
  <si>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</si>
  <si>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</si>
  <si>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</si>
  <si>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</si>
  <si>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</si>
  <si>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</si>
  <si>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</si>
  <si>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</si>
  <si>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</si>
  <si>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</si>
  <si>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</si>
  <si>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</si>
  <si>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</si>
  <si>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</si>
  <si>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</si>
  <si>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</si>
  <si>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</si>
  <si>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</si>
  <si>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</si>
  <si>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</si>
  <si>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</si>
  <si>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</si>
  <si>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</si>
  <si>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</si>
  <si>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</si>
  <si>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</si>
  <si>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</si>
  <si>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</si>
  <si>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</si>
  <si>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</si>
  <si>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</si>
  <si>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</si>
  <si>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</si>
  <si>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</si>
  <si>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</si>
  <si>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</si>
  <si>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</si>
  <si>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</si>
  <si>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</si>
  <si>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</si>
  <si>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</si>
  <si>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</si>
  <si>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</si>
  <si>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</si>
  <si>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</si>
  <si>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</si>
  <si>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</si>
  <si>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</si>
  <si>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</si>
  <si>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</si>
  <si>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</si>
  <si>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</si>
  <si>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</si>
  <si>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</si>
  <si>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</si>
  <si>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</si>
  <si>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</si>
  <si>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</si>
  <si>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</si>
  <si>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</si>
  <si>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</si>
  <si>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</si>
  <si>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</si>
  <si>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</si>
  <si>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</si>
  <si>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</si>
  <si>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</si>
  <si>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</si>
  <si>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</si>
  <si>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</si>
  <si>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</si>
  <si>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</si>
  <si>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</si>
  <si>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</si>
  <si>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</si>
  <si>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</si>
  <si>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</si>
  <si>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</si>
  <si>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</si>
  <si>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</si>
  <si>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</si>
  <si>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</si>
  <si>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</si>
  <si>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</si>
  <si>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</si>
  <si>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</si>
  <si>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</si>
  <si>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</si>
  <si>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</si>
  <si>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</si>
  <si>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</si>
  <si>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</si>
  <si>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</si>
  <si>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</si>
  <si>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</si>
  <si>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</si>
  <si>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</si>
  <si>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</si>
  <si>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</si>
  <si>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</si>
  <si>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</si>
  <si>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</si>
  <si>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</si>
  <si>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</si>
  <si>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</si>
  <si>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</si>
  <si>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</si>
  <si>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</si>
  <si>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</si>
  <si>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</si>
  <si>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</si>
  <si>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</si>
  <si>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</si>
  <si>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</si>
  <si>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</si>
  <si>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</si>
  <si>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</si>
  <si>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</si>
  <si>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</si>
  <si>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</si>
  <si>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</si>
  <si>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</si>
  <si>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</si>
  <si>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</si>
  <si>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</si>
  <si>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</si>
  <si>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</si>
  <si>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</si>
  <si>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</si>
  <si>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</si>
  <si>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</si>
  <si>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</si>
  <si>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</si>
  <si>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</si>
  <si>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</si>
  <si>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</si>
  <si>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</si>
  <si>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</si>
  <si>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</si>
  <si>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</si>
  <si>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</si>
  <si>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</si>
  <si>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</si>
  <si>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</si>
  <si>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</si>
  <si>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</si>
  <si>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</si>
  <si>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</si>
  <si>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</si>
  <si>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</si>
  <si>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</si>
  <si>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</si>
  <si>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</si>
  <si>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</si>
  <si>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</si>
  <si>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</si>
  <si>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</si>
  <si>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</si>
  <si>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</si>
  <si>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</si>
  <si>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</si>
  <si>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</si>
  <si>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</si>
  <si>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</si>
  <si>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</si>
  <si>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</si>
  <si>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</si>
  <si>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</si>
  <si>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</si>
  <si>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</si>
  <si>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</si>
  <si>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</si>
  <si>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</si>
  <si>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</si>
  <si>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</si>
  <si>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</si>
  <si>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</si>
  <si>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</si>
  <si>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</si>
  <si>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</si>
  <si>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</si>
  <si>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</si>
  <si>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</si>
  <si>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</si>
  <si>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</si>
  <si>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</si>
  <si>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</si>
  <si>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</si>
  <si>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</si>
  <si>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</si>
  <si>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</si>
  <si>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</si>
  <si>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</si>
  <si>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</si>
  <si>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</si>
  <si>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</si>
  <si>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</si>
  <si>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</si>
  <si>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</si>
  <si>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</si>
  <si>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</si>
  <si>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</si>
  <si>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</si>
  <si>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</si>
  <si>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</si>
  <si>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</si>
  <si>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</si>
  <si>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</si>
  <si>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</si>
  <si>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</si>
  <si>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</si>
  <si>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</si>
  <si>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</si>
  <si>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</si>
  <si>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</si>
  <si>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</si>
  <si>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</si>
  <si>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</si>
  <si>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</si>
  <si>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</si>
  <si>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</si>
  <si>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</si>
  <si>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</si>
  <si>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</si>
  <si>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</si>
  <si>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</si>
  <si>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</si>
  <si>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</si>
  <si>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</si>
  <si>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</si>
  <si>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</si>
  <si>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</si>
  <si>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</si>
  <si>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</si>
  <si>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</si>
  <si>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</si>
  <si>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</si>
  <si>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</si>
  <si>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</si>
  <si>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</si>
  <si>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</si>
  <si>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</si>
  <si>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</si>
  <si>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</si>
  <si>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</si>
  <si>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</si>
  <si>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</si>
  <si>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/Катя Маркова-Вълчанова/</t>
  </si>
  <si>
    <t xml:space="preserve">                         /Катя Маркова-Вълчанова/</t>
  </si>
  <si>
    <t xml:space="preserve">       /Катя Маркова-Вълчанова/</t>
  </si>
  <si>
    <t xml:space="preserve">                       /Катя Маркова-Вълчанова/</t>
  </si>
  <si>
    <t xml:space="preserve">                /Катя Маркова-Вълчанова/</t>
  </si>
  <si>
    <t xml:space="preserve"> Към 30.09.2009 г.</t>
  </si>
  <si>
    <t>28.10.2009 г.</t>
  </si>
  <si>
    <t xml:space="preserve">Дата на съставяне: 28.10.2009 г. гр. Хасково </t>
  </si>
  <si>
    <t xml:space="preserve">Дата на съставяне: 28.10.2009 г. гр. Хасково           </t>
  </si>
  <si>
    <t xml:space="preserve">Дата  на съставяне: 28.10.2009 г. гр. Хасково </t>
  </si>
  <si>
    <t xml:space="preserve">Дата на съставяне: 28.10.2009 г. гр. Хасково                  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</si>
</sst>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&quot;лв&quot;;\-#,##0&quot;лв&quot;"/>
    <numFmt numFmtId="179" formatCode="#,##0&quot;лв&quot;;[Red]\-#,##0&quot;лв&quot;"/>
    <numFmt numFmtId="180" formatCode="#,##0.00&quot;лв&quot;;\-#,##0.00&quot;лв&quot;"/>
    <numFmt numFmtId="181" formatCode="#,##0.00&quot;лв&quot;;[Red]\-#,##0.00&quot;лв&quot;"/>
    <numFmt numFmtId="182" formatCode="_-* #,##0&quot;лв&quot;_-;\-* #,##0&quot;лв&quot;_-;_-* &quot;-&quot;&quot;лв&quot;_-;_-@_-"/>
    <numFmt numFmtId="183" formatCode="_-* #,##0_л_в_-;\-* #,##0_л_в_-;_-* &quot;-&quot;_л_в_-;_-@_-"/>
    <numFmt numFmtId="184" formatCode="_-* #,##0.00&quot;лв&quot;_-;\-* #,##0.00&quot;лв&quot;_-;_-* &quot;-&quot;??&quot;лв&quot;_-;_-@_-"/>
    <numFmt numFmtId="185" formatCode="_-* #,##0.00_л_в_-;\-* #,##0.00_л_в_-;_-* &quot;-&quot;??_л_в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 &quot;;\-#,##0\ &quot; &quot;"/>
    <numFmt numFmtId="195" formatCode="#,##0\ &quot; &quot;;[Red]\-#,##0\ &quot; &quot;"/>
    <numFmt numFmtId="196" formatCode="#,##0.00\ &quot; &quot;;\-#,##0.00\ &quot; &quot;"/>
    <numFmt numFmtId="197" formatCode="#,##0.00\ &quot; &quot;;[Red]\-#,##0.00\ &quot; &quot;"/>
    <numFmt numFmtId="198" formatCode="_-* #,##0\ &quot; &quot;_-;\-* #,##0\ &quot; &quot;_-;_-* &quot;-&quot;\ &quot; &quot;_-;_-@_-"/>
    <numFmt numFmtId="199" formatCode="_-* #,##0\ _ _-;\-* #,##0\ _ _-;_-* &quot;-&quot;\ _ _-;_-@_-"/>
    <numFmt numFmtId="200" formatCode="_-* #,##0.00\ &quot; &quot;_-;\-* #,##0.00\ &quot; &quot;_-;_-* &quot;-&quot;??\ &quot; &quot;_-;_-@_-"/>
    <numFmt numFmtId="201" formatCode="_-* #,##0.00\ _ _-;\-* #,##0.00\ _ _-;_-* &quot;-&quot;??\ _ _-;_-@_-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2" sqref="A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865</v>
      </c>
      <c r="F3" s="217" t="s">
        <v>2</v>
      </c>
      <c r="G3" s="172"/>
      <c r="H3" s="575">
        <v>126722797</v>
      </c>
    </row>
    <row r="4" spans="1:8" ht="15">
      <c r="A4" s="582" t="s">
        <v>3</v>
      </c>
      <c r="B4" s="588"/>
      <c r="C4" s="588"/>
      <c r="D4" s="588"/>
      <c r="E4" s="574" t="s">
        <v>866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</v>
      </c>
      <c r="D19" s="155">
        <f>SUM(D11:D18)</f>
        <v>8</v>
      </c>
      <c r="E19" s="237" t="s">
        <v>53</v>
      </c>
      <c r="F19" s="242" t="s">
        <v>54</v>
      </c>
      <c r="G19" s="152">
        <v>94</v>
      </c>
      <c r="H19" s="152">
        <v>109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94</v>
      </c>
      <c r="H25" s="154">
        <f>H19+H20+H21</f>
        <v>109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</v>
      </c>
      <c r="H32" s="316">
        <v>-15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</v>
      </c>
      <c r="H33" s="154">
        <f>H27+H31+H32</f>
        <v>-46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1859</v>
      </c>
      <c r="H36" s="154">
        <f>H25+H17+H33</f>
        <v>1873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</v>
      </c>
      <c r="D55" s="155">
        <f>D19+D20+D21+D27+D32+D45+D51+D53+D54</f>
        <v>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1191</v>
      </c>
      <c r="D61" s="151">
        <v>916</v>
      </c>
      <c r="E61" s="243" t="s">
        <v>189</v>
      </c>
      <c r="F61" s="272" t="s">
        <v>190</v>
      </c>
      <c r="G61" s="154">
        <f>SUM(G62:G68)</f>
        <v>109</v>
      </c>
      <c r="H61" s="154">
        <f>SUM(H62:H68)</f>
        <v>119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157</v>
      </c>
      <c r="D63" s="151">
        <v>160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1348</v>
      </c>
      <c r="D64" s="155">
        <f>SUM(D58:D63)</f>
        <v>1076</v>
      </c>
      <c r="E64" s="237" t="s">
        <v>200</v>
      </c>
      <c r="F64" s="242" t="s">
        <v>201</v>
      </c>
      <c r="G64" s="152"/>
      <c r="H64" s="152">
        <v>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109</v>
      </c>
      <c r="H71" s="161">
        <f>H59+H60+H61+H69+H70</f>
        <v>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</v>
      </c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</v>
      </c>
      <c r="D75" s="155">
        <f>SUM(D67:D74)</f>
        <v>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109</v>
      </c>
      <c r="H79" s="162">
        <f>H71+H74+H75+H76</f>
        <v>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594</v>
      </c>
      <c r="D88" s="151">
        <v>892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594</v>
      </c>
      <c r="D91" s="155">
        <f>SUM(D87:D90)</f>
        <v>893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1961</v>
      </c>
      <c r="D93" s="155">
        <f>D64+D75+D84+D91+D92</f>
        <v>1984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1968</v>
      </c>
      <c r="D94" s="164">
        <f>D93+D55</f>
        <v>1992</v>
      </c>
      <c r="E94" s="449" t="s">
        <v>270</v>
      </c>
      <c r="F94" s="289" t="s">
        <v>271</v>
      </c>
      <c r="G94" s="165">
        <f>G36+G39+G55+G79</f>
        <v>1968</v>
      </c>
      <c r="H94" s="165">
        <f>H36+H39+H55+H79</f>
        <v>1992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6" t="s">
        <v>857</v>
      </c>
      <c r="E101" s="587"/>
      <c r="F101" s="587"/>
    </row>
    <row r="102" ht="12.75">
      <c r="E102" s="169" t="s">
        <v>874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77" t="str">
        <f>'справка №1-БАЛАНС'!E3</f>
        <v>"Форуком Фонд Имоти" АДСИЦ</v>
      </c>
      <c r="C2" s="577"/>
      <c r="D2" s="577"/>
      <c r="E2" s="577"/>
      <c r="F2" s="579" t="s">
        <v>2</v>
      </c>
      <c r="G2" s="579"/>
      <c r="H2" s="525">
        <f>'справка №1-БАЛАНС'!H3</f>
        <v>126722797</v>
      </c>
    </row>
    <row r="3" spans="1:8" ht="15">
      <c r="A3" s="467" t="s">
        <v>275</v>
      </c>
      <c r="B3" s="577" t="str">
        <f>'справка №1-БАЛАНС'!E4</f>
        <v> Неконсолидиран</v>
      </c>
      <c r="C3" s="577"/>
      <c r="D3" s="577"/>
      <c r="E3" s="57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 Към 30.09.2009 г.</v>
      </c>
      <c r="C4" s="578"/>
      <c r="D4" s="578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</v>
      </c>
      <c r="D9" s="46">
        <v>81</v>
      </c>
      <c r="E9" s="298" t="s">
        <v>285</v>
      </c>
      <c r="F9" s="548" t="s">
        <v>286</v>
      </c>
      <c r="G9" s="549"/>
      <c r="H9" s="549">
        <v>268</v>
      </c>
    </row>
    <row r="10" spans="1:8" ht="12">
      <c r="A10" s="298" t="s">
        <v>287</v>
      </c>
      <c r="B10" s="299" t="s">
        <v>288</v>
      </c>
      <c r="C10" s="46">
        <v>293</v>
      </c>
      <c r="D10" s="46">
        <v>34</v>
      </c>
      <c r="E10" s="298" t="s">
        <v>289</v>
      </c>
      <c r="F10" s="548" t="s">
        <v>290</v>
      </c>
      <c r="G10" s="549">
        <v>6</v>
      </c>
      <c r="H10" s="549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>
        <v>1</v>
      </c>
      <c r="H11" s="549"/>
    </row>
    <row r="12" spans="1:8" ht="12">
      <c r="A12" s="298" t="s">
        <v>295</v>
      </c>
      <c r="B12" s="299" t="s">
        <v>296</v>
      </c>
      <c r="C12" s="46">
        <v>24</v>
      </c>
      <c r="D12" s="46">
        <v>69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7</v>
      </c>
      <c r="D13" s="46">
        <v>10</v>
      </c>
      <c r="E13" s="301" t="s">
        <v>51</v>
      </c>
      <c r="F13" s="550" t="s">
        <v>300</v>
      </c>
      <c r="G13" s="547">
        <f>SUM(G9:G12)</f>
        <v>7</v>
      </c>
      <c r="H13" s="547">
        <f>SUM(H9:H12)</f>
        <v>268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3</v>
      </c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-275</v>
      </c>
      <c r="D15" s="47">
        <v>91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54</v>
      </c>
      <c r="D19" s="49">
        <f>SUM(D9:D15)+D16</f>
        <v>286</v>
      </c>
      <c r="E19" s="304" t="s">
        <v>317</v>
      </c>
      <c r="F19" s="551" t="s">
        <v>318</v>
      </c>
      <c r="G19" s="549">
        <v>33</v>
      </c>
      <c r="H19" s="549">
        <v>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33</v>
      </c>
      <c r="H24" s="547">
        <f>SUM(H19:H23)</f>
        <v>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54</v>
      </c>
      <c r="D28" s="50">
        <f>D26+D19</f>
        <v>286</v>
      </c>
      <c r="E28" s="127" t="s">
        <v>339</v>
      </c>
      <c r="F28" s="553" t="s">
        <v>340</v>
      </c>
      <c r="G28" s="547">
        <f>G13+G15+G24</f>
        <v>40</v>
      </c>
      <c r="H28" s="547">
        <f>H13+H15+H24</f>
        <v>275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14</v>
      </c>
      <c r="H30" s="53">
        <f>IF((D28-H28)&gt;0,D28-H28,0)</f>
        <v>11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54</v>
      </c>
      <c r="D33" s="49">
        <f>D28-D31+D32</f>
        <v>286</v>
      </c>
      <c r="E33" s="127" t="s">
        <v>353</v>
      </c>
      <c r="F33" s="553" t="s">
        <v>354</v>
      </c>
      <c r="G33" s="53">
        <f>G32-G31+G28</f>
        <v>40</v>
      </c>
      <c r="H33" s="53">
        <f>H32-H31+H28</f>
        <v>275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14</v>
      </c>
      <c r="H34" s="547">
        <f>IF((D33-H33)&gt;0,D33-H33,0)</f>
        <v>11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14</v>
      </c>
      <c r="H39" s="558">
        <f>IF(H34&gt;0,IF(D35+H34&lt;0,0,D35+H34),IF(D34-D35&lt;0,D35-D34,0))</f>
        <v>11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14</v>
      </c>
      <c r="H41" s="52">
        <f>IF(D39=0,IF(H39-H40&gt;0,H39-H40+D40,0),IF(D39-D40&lt;0,D40-D39+H40,0))</f>
        <v>11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54</v>
      </c>
      <c r="D42" s="53">
        <f>D33+D35+D39</f>
        <v>286</v>
      </c>
      <c r="E42" s="128" t="s">
        <v>380</v>
      </c>
      <c r="F42" s="129" t="s">
        <v>381</v>
      </c>
      <c r="G42" s="53">
        <f>G39+G33</f>
        <v>54</v>
      </c>
      <c r="H42" s="53">
        <f>H39+H33</f>
        <v>286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0" t="s">
        <v>863</v>
      </c>
      <c r="B45" s="580"/>
      <c r="C45" s="580"/>
      <c r="D45" s="580"/>
      <c r="E45" s="580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880</v>
      </c>
      <c r="C48" s="427" t="s">
        <v>382</v>
      </c>
      <c r="D48" s="589" t="s">
        <v>872</v>
      </c>
      <c r="E48" s="589"/>
      <c r="F48" s="589"/>
      <c r="G48" s="589"/>
      <c r="H48" s="589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867</v>
      </c>
      <c r="E49" s="559"/>
      <c r="F49" s="425" t="s">
        <v>874</v>
      </c>
      <c r="G49" s="562"/>
      <c r="H49" s="562"/>
    </row>
    <row r="50" spans="1:8" ht="12.75" customHeight="1">
      <c r="A50" s="560"/>
      <c r="B50" s="561"/>
      <c r="C50" s="428"/>
      <c r="D50" s="590"/>
      <c r="E50" s="590"/>
      <c r="F50" s="590"/>
      <c r="G50" s="590"/>
      <c r="H50" s="590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3" sqref="C1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30.09.2009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</v>
      </c>
      <c r="D10" s="54">
        <v>70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-358</v>
      </c>
      <c r="D11" s="54">
        <v>-115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-30</v>
      </c>
      <c r="D13" s="54">
        <v>-79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52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33</v>
      </c>
      <c r="D16" s="54">
        <v>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-299</v>
      </c>
      <c r="D20" s="55">
        <f>SUM(D10:D19)</f>
        <v>-121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1204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1204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-299</v>
      </c>
      <c r="D43" s="55">
        <f>D42+D32+D20</f>
        <v>1083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893</v>
      </c>
      <c r="D44" s="132">
        <v>56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594</v>
      </c>
      <c r="D45" s="55">
        <f>D44+D43</f>
        <v>1139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594</v>
      </c>
      <c r="D46" s="56">
        <v>1139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1"/>
      <c r="D52" s="581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30.09.2009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109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-46</v>
      </c>
      <c r="K11" s="60"/>
      <c r="L11" s="344">
        <f>SUM(C11:K11)</f>
        <v>1873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109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-46</v>
      </c>
      <c r="K15" s="61">
        <f t="shared" si="2"/>
        <v>0</v>
      </c>
      <c r="L15" s="344">
        <f t="shared" si="1"/>
        <v>1873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</v>
      </c>
      <c r="K16" s="60"/>
      <c r="L16" s="344">
        <f t="shared" si="1"/>
        <v>-14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-15</v>
      </c>
      <c r="E20" s="60"/>
      <c r="F20" s="60"/>
      <c r="G20" s="60"/>
      <c r="H20" s="60"/>
      <c r="I20" s="60"/>
      <c r="J20" s="60">
        <v>15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94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-45</v>
      </c>
      <c r="K29" s="59">
        <f t="shared" si="6"/>
        <v>0</v>
      </c>
      <c r="L29" s="344">
        <f t="shared" si="1"/>
        <v>1859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94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-45</v>
      </c>
      <c r="K32" s="59">
        <f t="shared" si="7"/>
        <v>0</v>
      </c>
      <c r="L32" s="344">
        <f t="shared" si="1"/>
        <v>1859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867</v>
      </c>
      <c r="F39" s="537"/>
      <c r="G39" s="537"/>
      <c r="H39" s="537"/>
      <c r="I39" s="537"/>
      <c r="J39" s="537"/>
      <c r="K39" s="537" t="s">
        <v>876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81" right="0.2" top="0.79" bottom="0.4" header="0.5" footer="0.1968503937007874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"Форуком Фонд Имоти" АДСИЦ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610" t="s">
        <v>5</v>
      </c>
      <c r="B3" s="611"/>
      <c r="C3" s="613" t="str">
        <f>'справка №1-БАЛАНС'!E5</f>
        <v> Към 30.09.2009 г.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2</v>
      </c>
      <c r="L14" s="65">
        <v>1</v>
      </c>
      <c r="M14" s="65"/>
      <c r="N14" s="74">
        <f t="shared" si="4"/>
        <v>3</v>
      </c>
      <c r="O14" s="65"/>
      <c r="P14" s="65"/>
      <c r="Q14" s="74">
        <f t="shared" si="0"/>
        <v>3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2</v>
      </c>
      <c r="L17" s="75">
        <f>SUM(L9:L16)</f>
        <v>1</v>
      </c>
      <c r="M17" s="75">
        <f>SUM(M9:M16)</f>
        <v>0</v>
      </c>
      <c r="N17" s="74">
        <f t="shared" si="4"/>
        <v>3</v>
      </c>
      <c r="O17" s="75">
        <f>SUM(O9:O16)</f>
        <v>0</v>
      </c>
      <c r="P17" s="75">
        <f>SUM(P9:P16)</f>
        <v>0</v>
      </c>
      <c r="Q17" s="74">
        <f t="shared" si="5"/>
        <v>3</v>
      </c>
      <c r="R17" s="74">
        <f t="shared" si="6"/>
        <v>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2</v>
      </c>
      <c r="L40" s="438">
        <f t="shared" si="13"/>
        <v>1</v>
      </c>
      <c r="M40" s="438">
        <f t="shared" si="13"/>
        <v>0</v>
      </c>
      <c r="N40" s="438">
        <f t="shared" si="13"/>
        <v>3</v>
      </c>
      <c r="O40" s="438">
        <f t="shared" si="13"/>
        <v>0</v>
      </c>
      <c r="P40" s="438">
        <f t="shared" si="13"/>
        <v>0</v>
      </c>
      <c r="Q40" s="438">
        <f t="shared" si="13"/>
        <v>3</v>
      </c>
      <c r="R40" s="438">
        <f t="shared" si="13"/>
        <v>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30.09.2009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19</v>
      </c>
      <c r="D33" s="105">
        <f>SUM(D34:D37)</f>
        <v>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19</v>
      </c>
      <c r="D35" s="108">
        <v>19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</v>
      </c>
      <c r="D43" s="104">
        <f>D24+D28+D29+D31+D30+D32+D33+D38</f>
        <v>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</v>
      </c>
      <c r="D44" s="103">
        <f>D43+D21+D19+D9</f>
        <v>19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109</v>
      </c>
      <c r="D85" s="104">
        <f>SUM(D86:D90)+D94</f>
        <v>109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109</v>
      </c>
      <c r="D96" s="104">
        <f>D85+D80+D75+D71+D95</f>
        <v>109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109</v>
      </c>
      <c r="D97" s="104">
        <f>D96+D68+D66</f>
        <v>109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873</v>
      </c>
      <c r="D109" s="615"/>
      <c r="E109" s="615"/>
      <c r="F109" s="615"/>
    </row>
    <row r="110" spans="1:6" ht="24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30.09.2009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0" customFormat="1" ht="12">
      <c r="A31" s="349"/>
      <c r="B31" s="388"/>
      <c r="C31" s="349"/>
      <c r="D31" s="522" t="s">
        <v>871</v>
      </c>
      <c r="E31" s="522"/>
      <c r="F31" s="522"/>
      <c r="G31" s="522"/>
      <c r="H31" s="522" t="s">
        <v>878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823</v>
      </c>
      <c r="B6" s="630" t="str">
        <f>'справка №1-БАЛАНС'!E5</f>
        <v> Към 30.09.2009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850</v>
      </c>
      <c r="D151" s="631"/>
      <c r="E151" s="631"/>
      <c r="F151" s="631"/>
    </row>
    <row r="152" spans="1:6" ht="12.75">
      <c r="A152" s="516"/>
      <c r="B152" s="517"/>
      <c r="C152" s="516" t="s">
        <v>871</v>
      </c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2009-10-26T14:58:00Z</cp:lastPrinted>
  <dcterms:created xsi:type="dcterms:W3CDTF">2000-06-29T12:02:40Z</dcterms:created>
  <dcterms:modified xsi:type="dcterms:W3CDTF">2009-10-27T15:09:27Z</dcterms:modified>
  <cp:category/>
  <cp:version/>
  <cp:contentType/>
  <cp:contentStatus/>
</cp:coreProperties>
</file>