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718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<sst xmlns="http://schemas.openxmlformats.org/spreadsheetml/2006/main" count="1069" uniqueCount="885">
  <si>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</si>
  <si>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</si>
  <si>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</si>
  <si>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</si>
  <si>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</si>
  <si>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</si>
  <si>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</si>
  <si>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</si>
  <si>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</si>
  <si>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</si>
  <si>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</si>
  <si>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</si>
  <si>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</si>
  <si>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</si>
  <si>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</si>
  <si>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</si>
  <si>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</si>
  <si>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</si>
  <si>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</si>
  <si>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</si>
  <si>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</si>
  <si>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</si>
  <si>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</si>
  <si>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</si>
  <si>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</si>
  <si>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</si>
  <si>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</si>
  <si>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</si>
  <si>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</si>
  <si>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</si>
  <si>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</si>
  <si>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</si>
  <si>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</si>
  <si>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</si>
  <si>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</si>
  <si>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</si>
  <si>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</si>
  <si>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</si>
  <si>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</si>
  <si>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</si>
  <si>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</si>
  <si>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</si>
  <si>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</si>
  <si>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</si>
  <si>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</si>
  <si>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</si>
  <si>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</si>
  <si>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</si>
  <si>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</si>
  <si>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</si>
  <si>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</si>
  <si>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</si>
  <si>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</si>
  <si>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</si>
  <si>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</si>
  <si>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</si>
  <si>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</si>
  <si>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</si>
  <si>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</si>
  <si>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</si>
  <si>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</si>
  <si>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</si>
  <si>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</si>
  <si>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</si>
  <si>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</si>
  <si>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</si>
  <si>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</si>
  <si>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</si>
  <si>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</si>
  <si>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</si>
  <si>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</si>
  <si>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</si>
  <si>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</si>
  <si>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</si>
  <si>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</si>
  <si>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</si>
  <si>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</si>
  <si>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</si>
  <si>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</si>
  <si>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</si>
  <si>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</si>
  <si>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</si>
  <si>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</si>
  <si>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</si>
  <si>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</si>
  <si>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</si>
  <si>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</si>
  <si>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</si>
  <si>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</si>
  <si>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</si>
  <si>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</si>
  <si>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</si>
  <si>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</si>
  <si>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</si>
  <si>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</si>
  <si>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</si>
  <si>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</si>
  <si>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</si>
  <si>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</si>
  <si>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</si>
  <si>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</si>
  <si>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</si>
  <si>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</si>
  <si>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</si>
  <si>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</si>
  <si>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</si>
  <si>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</si>
  <si>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</si>
  <si>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</si>
  <si>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</si>
  <si>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</si>
  <si>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</si>
  <si>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</si>
  <si>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</si>
  <si>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</si>
  <si>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</si>
  <si>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</si>
  <si>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</si>
  <si>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</si>
  <si>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</si>
  <si>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</si>
  <si>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</si>
  <si>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</si>
  <si>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</si>
  <si>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</si>
  <si>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</si>
  <si>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</si>
  <si>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</si>
  <si>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</si>
  <si>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</si>
  <si>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</si>
  <si>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</si>
  <si>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</si>
  <si>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</si>
  <si>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</si>
  <si>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</si>
  <si>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</si>
  <si>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</si>
  <si>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</si>
  <si>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</si>
  <si>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</si>
  <si>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</si>
  <si>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</si>
  <si>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</si>
  <si>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</si>
  <si>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</si>
  <si>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</si>
  <si>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</si>
  <si>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</si>
  <si>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</si>
  <si>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</si>
  <si>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</si>
  <si>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</si>
  <si>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</si>
  <si>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</si>
  <si>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</si>
  <si>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</si>
  <si>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</si>
  <si>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</si>
  <si>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</si>
  <si>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</si>
  <si>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</si>
  <si>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</si>
  <si>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</si>
  <si>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</si>
  <si>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</si>
  <si>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</si>
  <si>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</si>
  <si>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</si>
  <si>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</si>
  <si>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</si>
  <si>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</si>
  <si>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</si>
  <si>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</si>
  <si>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</si>
  <si>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</si>
  <si>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</si>
  <si>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</si>
  <si>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</si>
  <si>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</si>
  <si>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</si>
  <si>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</si>
  <si>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</si>
  <si>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</si>
  <si>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</si>
  <si>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</si>
  <si>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</si>
  <si>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</si>
  <si>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</si>
  <si>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</si>
  <si>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</si>
  <si>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</si>
  <si>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</si>
  <si>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</si>
  <si>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</si>
  <si>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</si>
  <si>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</si>
  <si>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</si>
  <si>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</si>
  <si>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</si>
  <si>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</si>
  <si>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</si>
  <si>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</si>
  <si>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</si>
  <si>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</si>
  <si>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</si>
  <si>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</si>
  <si>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</si>
  <si>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</si>
  <si>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</si>
  <si>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</si>
  <si>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</si>
  <si>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</si>
  <si>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</si>
  <si>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</si>
  <si>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</si>
  <si>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</si>
  <si>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</si>
  <si>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</si>
  <si>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</si>
  <si>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</si>
  <si>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</si>
  <si>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</si>
  <si>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</si>
  <si>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</si>
  <si>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</si>
  <si>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</si>
  <si>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</si>
  <si>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</si>
  <si>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</si>
  <si>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</si>
  <si>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</si>
  <si>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</si>
  <si>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</si>
  <si>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</si>
  <si>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</si>
  <si>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</si>
  <si>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</si>
  <si>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</si>
  <si>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</si>
  <si>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</si>
  <si>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</si>
  <si>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</si>
  <si>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</si>
  <si>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</si>
  <si>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</si>
  <si>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</si>
  <si>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</si>
  <si>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</si>
  <si>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</si>
  <si>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</si>
  <si>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</si>
  <si>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</si>
  <si>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</si>
  <si>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</si>
  <si>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</si>
  <si>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</si>
  <si>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</si>
  <si>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</si>
  <si>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</si>
  <si>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</si>
  <si>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</si>
  <si>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</si>
  <si>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</si>
  <si>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</si>
  <si>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</si>
  <si>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</si>
  <si>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</si>
  <si>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</si>
  <si>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</si>
  <si>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</si>
  <si>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</si>
  <si>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</si>
  <si>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</si>
  <si>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</si>
  <si>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</si>
  <si>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</si>
  <si>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</si>
  <si>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</si>
  <si>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</si>
  <si>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</si>
  <si>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</si>
  <si>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</si>
  <si>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</si>
  <si>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</si>
  <si>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</si>
  <si>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</si>
  <si>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</si>
  <si>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</si>
  <si>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</si>
  <si>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</si>
  <si>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</si>
  <si>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</si>
  <si>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</si>
  <si>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</si>
  <si>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</si>
  <si>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</si>
  <si>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</si>
  <si>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</si>
  <si>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</si>
  <si>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</si>
  <si>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</si>
  <si>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</si>
  <si>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</si>
  <si>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</si>
  <si>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</si>
  <si>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</si>
  <si>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</si>
  <si>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</si>
  <si>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</si>
  <si>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</si>
  <si>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</si>
  <si>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</si>
  <si>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</si>
  <si>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</si>
  <si>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</si>
  <si>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</si>
  <si>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</si>
  <si>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</si>
  <si>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</si>
  <si>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</si>
  <si>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</si>
  <si>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</si>
  <si>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</si>
  <si>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</si>
  <si>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</si>
  <si>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</si>
  <si>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</si>
  <si>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</si>
  <si>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</si>
  <si>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</si>
  <si>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</si>
  <si>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</si>
  <si>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</si>
  <si>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</si>
  <si>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</si>
  <si>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</si>
  <si>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</si>
  <si>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</si>
  <si>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</si>
  <si>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</si>
  <si>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</si>
  <si>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</si>
  <si>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</si>
  <si>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</si>
  <si>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</si>
  <si>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</si>
  <si>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</si>
  <si>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</si>
  <si>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</si>
  <si>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</si>
  <si>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</si>
  <si>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</si>
  <si>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</si>
  <si>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</si>
  <si>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</si>
  <si>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</si>
  <si>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</si>
  <si>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</si>
  <si>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</si>
  <si>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</si>
  <si>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</si>
  <si>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</si>
  <si>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</si>
  <si>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</si>
  <si>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</si>
  <si>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</si>
  <si>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</si>
  <si>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</si>
  <si>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</si>
  <si>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</si>
  <si>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</si>
  <si>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</si>
  <si>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</si>
  <si>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</si>
  <si>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</si>
  <si>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</si>
  <si>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</si>
  <si>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</si>
  <si>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</si>
  <si>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</si>
  <si>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</si>
  <si>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</si>
  <si>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</si>
  <si>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</si>
  <si>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</si>
  <si>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</si>
  <si>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</si>
  <si>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</si>
  <si>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</si>
  <si>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</si>
  <si>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</si>
  <si>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</si>
  <si>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</si>
  <si>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</si>
  <si>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</si>
  <si>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</si>
  <si>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</si>
  <si>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</si>
  <si>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</si>
  <si>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</si>
  <si>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</si>
  <si>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</si>
  <si>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</si>
  <si>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</si>
  <si>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</si>
  <si>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</si>
  <si>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</si>
  <si>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</si>
  <si>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</si>
  <si>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</si>
  <si>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</si>
  <si>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</si>
  <si>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</si>
  <si>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</si>
  <si>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</si>
  <si>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</si>
  <si>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</si>
  <si>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</si>
  <si>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</si>
  <si>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</si>
  <si>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</si>
  <si>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</si>
  <si>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</si>
  <si>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</si>
  <si>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</si>
  <si>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</si>
  <si>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</si>
  <si>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</si>
  <si>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</si>
  <si>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</si>
  <si>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</si>
  <si>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</si>
  <si>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</si>
  <si>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</si>
  <si>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</si>
  <si>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</si>
  <si>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</si>
  <si>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</si>
  <si>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</si>
  <si>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</si>
  <si>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</si>
  <si>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</si>
  <si>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</si>
  <si>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</si>
  <si>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</si>
  <si>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</si>
  <si>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</si>
  <si>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</si>
  <si>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</si>
  <si>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</si>
  <si>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</si>
  <si>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</si>
  <si>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</si>
  <si>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</si>
  <si>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</si>
  <si>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</si>
  <si>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</si>
  <si>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</si>
  <si>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</si>
  <si>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</si>
  <si>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</si>
  <si>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</si>
  <si>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</si>
  <si>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</si>
  <si>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</si>
  <si>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</si>
  <si>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</si>
  <si>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</si>
  <si>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</si>
  <si>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</si>
  <si>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</si>
  <si>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</si>
  <si>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</si>
  <si>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</si>
  <si>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</si>
  <si>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</si>
  <si>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</si>
  <si>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</si>
  <si>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</si>
  <si>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</si>
  <si>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</si>
  <si>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</si>
  <si>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</si>
  <si>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</si>
  <si>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</si>
  <si>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</si>
  <si>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</si>
  <si>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</si>
  <si>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</si>
  <si>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</si>
  <si>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</si>
  <si>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</si>
  <si>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</si>
  <si>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</si>
  <si>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</si>
  <si>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</si>
  <si>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</si>
  <si>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</si>
  <si>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</si>
  <si>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</si>
  <si>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</si>
  <si>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</si>
  <si>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</si>
  <si>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</si>
  <si>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</si>
  <si>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</si>
  <si>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</si>
  <si>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</si>
  <si>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</si>
  <si>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</si>
  <si>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</si>
  <si>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</si>
  <si>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</si>
  <si>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</si>
  <si>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</si>
  <si>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</si>
  <si>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</si>
  <si>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</si>
  <si>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</si>
  <si>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</si>
  <si>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</si>
  <si>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</si>
  <si>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</si>
  <si>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</si>
  <si>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</si>
  <si>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</si>
  <si>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</si>
  <si>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</si>
  <si>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</si>
  <si>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</si>
  <si>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</si>
  <si>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</si>
  <si>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</si>
  <si>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</si>
  <si>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</si>
  <si>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</si>
  <si>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</si>
  <si>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</si>
  <si>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</si>
  <si>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</si>
  <si>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</si>
  <si>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</si>
  <si>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</si>
  <si>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</si>
  <si>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</si>
  <si>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</si>
  <si>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</si>
  <si>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</si>
  <si>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</si>
  <si>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</si>
  <si>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</si>
  <si>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</si>
  <si>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</si>
  <si>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</si>
  <si>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</si>
  <si>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</si>
  <si>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</si>
  <si>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</si>
  <si>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</si>
  <si>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</si>
  <si>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</si>
  <si>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</si>
  <si>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</si>
  <si>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</si>
  <si>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</si>
  <si>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</si>
  <si>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</si>
  <si>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</si>
  <si>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</si>
  <si>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</si>
  <si>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</si>
  <si>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</si>
  <si>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</si>
  <si>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</si>
  <si>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</si>
  <si>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</si>
  <si>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</si>
  <si>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</si>
  <si>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</si>
  <si>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</si>
  <si>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</si>
  <si>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</si>
  <si>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</si>
  <si>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</si>
  <si>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</si>
  <si>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</si>
  <si>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</si>
  <si>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</si>
  <si>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</si>
  <si>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</si>
  <si>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</si>
  <si>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</si>
  <si>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</si>
  <si>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</si>
  <si>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</si>
  <si>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</si>
  <si>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</si>
  <si>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</si>
  <si>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</si>
  <si>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</si>
  <si>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</si>
  <si>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</si>
  <si>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</si>
  <si>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</si>
  <si>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</si>
  <si>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</si>
  <si>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</si>
  <si>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</si>
  <si>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</si>
  <si>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</si>
  <si>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</si>
  <si>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</si>
  <si>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</si>
  <si>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</si>
  <si>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</si>
  <si>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</si>
  <si>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</si>
  <si>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</si>
  <si>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</si>
  <si>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</si>
  <si>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</si>
  <si>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</si>
  <si>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</si>
  <si>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</si>
  <si>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</si>
  <si>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</si>
  <si>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</si>
  <si>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</si>
  <si>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</si>
  <si>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</si>
  <si>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</si>
  <si>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</si>
  <si>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</si>
  <si>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</si>
  <si>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</si>
  <si>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</si>
  <si>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</si>
  <si>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</si>
  <si>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</si>
  <si>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</si>
  <si>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</si>
  <si>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</si>
  <si>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</si>
  <si>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</si>
  <si>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</si>
  <si>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</si>
  <si>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</si>
  <si>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</si>
  <si>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</si>
  <si>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</si>
  <si>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</si>
  <si>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</si>
  <si>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</si>
  <si>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</si>
  <si>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</si>
  <si>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</si>
  <si>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</si>
  <si>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</si>
  <si>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</si>
  <si>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</si>
  <si>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</si>
  <si>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</si>
  <si>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</si>
  <si>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</si>
  <si>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</si>
  <si>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</si>
  <si>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</si>
  <si>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</si>
  <si>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</si>
  <si>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</si>
  <si>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</si>
  <si>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</si>
  <si>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</si>
  <si>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</si>
  <si>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</si>
  <si>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</si>
  <si>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</si>
  <si>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</si>
  <si>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</si>
  <si>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</si>
  <si>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</si>
  <si>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</si>
  <si>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</si>
  <si>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</si>
  <si>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</si>
  <si>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</si>
  <si>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</si>
  <si>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</si>
  <si>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</si>
  <si>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</si>
  <si>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</si>
  <si>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</si>
  <si>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</si>
  <si>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</si>
  <si>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</si>
  <si>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</si>
  <si>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</si>
  <si>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</si>
  <si>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</si>
  <si>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</si>
  <si>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</si>
  <si>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</si>
  <si>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</si>
  <si>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</si>
  <si>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</si>
  <si>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</si>
  <si>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</si>
  <si>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</si>
  <si>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</si>
  <si>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</si>
  <si>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</si>
  <si>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</si>
  <si>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</si>
  <si>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</si>
  <si>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</si>
  <si>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</si>
  <si>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</si>
  <si>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</si>
  <si>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</si>
  <si>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</si>
  <si>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</si>
  <si>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</si>
  <si>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</si>
  <si>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</si>
  <si>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</si>
  <si>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</si>
  <si>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</si>
  <si>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</si>
  <si>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</si>
  <si>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</si>
  <si>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</si>
  <si>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</si>
  <si>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</si>
  <si>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</si>
  <si>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</si>
  <si>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</si>
  <si>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</si>
  <si>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</si>
  <si>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</si>
  <si>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</si>
  <si>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</si>
  <si>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</si>
  <si>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</si>
  <si>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</si>
  <si>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</si>
  <si>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</si>
  <si>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</si>
  <si>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</si>
  <si>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</si>
  <si>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</si>
  <si>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</si>
  <si>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</si>
  <si>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</si>
  <si>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</si>
  <si>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</si>
  <si>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</si>
  <si>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</si>
  <si>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</si>
  <si>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</si>
  <si>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</si>
  <si>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</si>
  <si>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</si>
  <si>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</si>
  <si>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</si>
  <si>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</si>
  <si>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</si>
  <si>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</si>
  <si>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</si>
  <si>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</si>
  <si>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</si>
  <si>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</si>
  <si>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</si>
  <si>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</si>
  <si>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</si>
  <si>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</si>
  <si>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</si>
  <si>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</si>
  <si>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</si>
  <si>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</si>
  <si>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</si>
  <si>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</si>
  <si>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</si>
  <si>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</si>
  <si>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</si>
  <si>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</si>
  <si>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</si>
  <si>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</si>
  <si>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</si>
  <si>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</si>
  <si>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</si>
  <si>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</si>
  <si>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</si>
  <si>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</si>
  <si>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</si>
  <si>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</si>
  <si>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</si>
  <si>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</si>
  <si>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</si>
  <si>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</si>
  <si>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</si>
  <si>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</si>
  <si>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</si>
  <si>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</si>
  <si>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</si>
  <si>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</si>
  <si>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</si>
  <si>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</si>
  <si>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</si>
  <si>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</si>
  <si>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</si>
  <si>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</si>
  <si>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</si>
  <si>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</si>
  <si>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</si>
  <si>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</si>
  <si>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</si>
  <si>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</si>
  <si>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</si>
  <si>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</si>
  <si>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</si>
  <si>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</si>
  <si>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</si>
  <si>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</si>
  <si>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</si>
  <si>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</si>
  <si>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</si>
  <si>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</si>
  <si>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</si>
  <si>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</si>
  <si>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</si>
  <si>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</si>
  <si>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</si>
  <si>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</si>
  <si>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</si>
  <si>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</si>
  <si>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</si>
  <si>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</si>
  <si>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</si>
  <si>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</si>
  <si>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</si>
  <si>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</si>
  <si>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</si>
  <si>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</si>
  <si>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</si>
  <si>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</si>
  <si>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</si>
  <si>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</si>
  <si>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</si>
  <si>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</si>
  <si>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</si>
  <si>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</si>
  <si>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</si>
  <si>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</si>
  <si>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</si>
  <si>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</si>
  <si>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</si>
  <si>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</si>
  <si>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</si>
  <si>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</si>
  <si>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</si>
  <si>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</si>
  <si>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</si>
  <si>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</si>
  <si>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</si>
  <si>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</si>
  <si>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</si>
  <si>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</si>
  <si>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</si>
  <si>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</si>
  <si>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</si>
  <si>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</si>
  <si>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</si>
  <si>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</si>
  <si>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</si>
  <si>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</si>
  <si>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</si>
  <si>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</si>
  <si>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30.06.2011г.</t>
  </si>
  <si>
    <t>Дата на съставяне: 26.07.2011г.</t>
  </si>
  <si>
    <t>26.07.2011г.</t>
  </si>
  <si>
    <t xml:space="preserve">Дата на съставяне: 26.07.2011  г.                                   </t>
  </si>
  <si>
    <t xml:space="preserve">Дата  на съставяне:26.07.2011г.                                                                                                                               </t>
  </si>
  <si>
    <t xml:space="preserve">Дата на съставяне:26.07.2011г.                    </t>
  </si>
  <si>
    <t>Съставител:……………………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</si>
</sst>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0">
      <selection activeCell="E86" sqref="E86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874</v>
      </c>
      <c r="F3" s="160" t="s">
        <v>2</v>
      </c>
      <c r="G3" s="128"/>
      <c r="H3" s="371">
        <v>131158049</v>
      </c>
    </row>
    <row r="4" spans="1:8" ht="15">
      <c r="A4" s="572" t="s">
        <v>875</v>
      </c>
      <c r="B4" s="578"/>
      <c r="C4" s="578"/>
      <c r="D4" s="578"/>
      <c r="E4" s="414" t="s">
        <v>876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878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283</v>
      </c>
      <c r="D11" s="482">
        <v>283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283</v>
      </c>
      <c r="D19" s="481">
        <f>SUM(D11:D18)</f>
        <v>283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/>
      <c r="H31" s="487">
        <v>46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>
        <v>-6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-6</v>
      </c>
      <c r="H33" s="490">
        <f>H27+H31+H32</f>
        <v>46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849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1597</v>
      </c>
      <c r="H36" s="490">
        <f>H25+H17+H33</f>
        <v>1649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2952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3951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6903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283</v>
      </c>
      <c r="D55" s="481">
        <f>D19+D20+D21+D27+D32+D45+D51+D53+D54</f>
        <v>283</v>
      </c>
      <c r="E55" s="180" t="s">
        <v>171</v>
      </c>
      <c r="F55" s="197" t="s">
        <v>172</v>
      </c>
      <c r="G55" s="490">
        <f>G49+G51+G52+G53+G54</f>
        <v>6903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>
        <v>3208</v>
      </c>
      <c r="D60" s="482">
        <v>3208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3950</v>
      </c>
      <c r="D61" s="482">
        <v>3947</v>
      </c>
      <c r="E61" s="186" t="s">
        <v>188</v>
      </c>
      <c r="F61" s="206" t="s">
        <v>189</v>
      </c>
      <c r="G61" s="490">
        <f>SUM(G62:G68)</f>
        <v>690</v>
      </c>
      <c r="H61" s="490">
        <f>SUM(H62:H68)</f>
        <v>2904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312</v>
      </c>
      <c r="H62" s="487">
        <v>2437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7158</v>
      </c>
      <c r="D64" s="481">
        <f>SUM(D58:D63)</f>
        <v>7155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369</v>
      </c>
      <c r="H65" s="487">
        <v>457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8</v>
      </c>
    </row>
    <row r="67" spans="1:8" ht="15">
      <c r="A67" s="178" t="s">
        <v>206</v>
      </c>
      <c r="B67" s="184" t="s">
        <v>207</v>
      </c>
      <c r="C67" s="482">
        <v>1784</v>
      </c>
      <c r="D67" s="482">
        <v>1100</v>
      </c>
      <c r="E67" s="180" t="s">
        <v>208</v>
      </c>
      <c r="F67" s="185" t="s">
        <v>209</v>
      </c>
      <c r="G67" s="487">
        <v>1</v>
      </c>
      <c r="H67" s="487">
        <v>2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0</v>
      </c>
      <c r="H68" s="487">
        <v>0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7</v>
      </c>
      <c r="H69" s="487">
        <v>3958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697</v>
      </c>
      <c r="H71" s="501">
        <f>H59+H60+H61+H69+H70</f>
        <v>6862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2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1829</v>
      </c>
      <c r="D75" s="481">
        <f>SUM(D67:D74)</f>
        <v>1143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771</v>
      </c>
      <c r="H79" s="508">
        <f>H71+H74+H75+H76</f>
        <v>6936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4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0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</v>
      </c>
      <c r="D91" s="481">
        <f>SUM(D87:D90)</f>
        <v>4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8988</v>
      </c>
      <c r="D93" s="481">
        <f>D64+D75+D84+D91+D92</f>
        <v>8302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9271</v>
      </c>
      <c r="D94" s="486">
        <f>D93+D55</f>
        <v>8585</v>
      </c>
      <c r="E94" s="362" t="s">
        <v>269</v>
      </c>
      <c r="F94" s="217" t="s">
        <v>270</v>
      </c>
      <c r="G94" s="525">
        <f>G36+G39+G55+G79</f>
        <v>9271</v>
      </c>
      <c r="H94" s="525">
        <f>H36+H39+H55+H79</f>
        <v>8585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850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879</v>
      </c>
      <c r="B98" s="349"/>
      <c r="C98" s="576" t="s">
        <v>884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855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I19" sqref="I19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272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273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30.06.2011г.</v>
      </c>
      <c r="C4" s="582"/>
      <c r="D4" s="582"/>
      <c r="E4" s="241"/>
      <c r="F4" s="376"/>
      <c r="G4" s="454"/>
      <c r="H4" s="457" t="s">
        <v>274</v>
      </c>
    </row>
    <row r="5" spans="1:8" ht="24">
      <c r="A5" s="220" t="s">
        <v>275</v>
      </c>
      <c r="B5" s="221" t="s">
        <v>7</v>
      </c>
      <c r="C5" s="220" t="s">
        <v>8</v>
      </c>
      <c r="D5" s="222" t="s">
        <v>12</v>
      </c>
      <c r="E5" s="220" t="s">
        <v>276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277</v>
      </c>
      <c r="B7" s="97"/>
      <c r="C7" s="511"/>
      <c r="D7" s="511"/>
      <c r="E7" s="97" t="s">
        <v>278</v>
      </c>
      <c r="F7" s="231"/>
      <c r="G7" s="522"/>
      <c r="H7" s="522"/>
    </row>
    <row r="8" spans="1:8" ht="12">
      <c r="A8" s="224" t="s">
        <v>279</v>
      </c>
      <c r="B8" s="224"/>
      <c r="C8" s="512"/>
      <c r="D8" s="513"/>
      <c r="E8" s="224" t="s">
        <v>280</v>
      </c>
      <c r="F8" s="231"/>
      <c r="G8" s="522"/>
      <c r="H8" s="522"/>
    </row>
    <row r="9" spans="1:8" ht="12">
      <c r="A9" s="225" t="s">
        <v>281</v>
      </c>
      <c r="B9" s="226" t="s">
        <v>282</v>
      </c>
      <c r="C9" s="514"/>
      <c r="D9" s="514"/>
      <c r="E9" s="225" t="s">
        <v>283</v>
      </c>
      <c r="F9" s="458" t="s">
        <v>284</v>
      </c>
      <c r="G9" s="523">
        <v>0</v>
      </c>
      <c r="H9" s="523">
        <v>1302</v>
      </c>
    </row>
    <row r="10" spans="1:8" ht="12">
      <c r="A10" s="225" t="s">
        <v>285</v>
      </c>
      <c r="B10" s="226" t="s">
        <v>286</v>
      </c>
      <c r="C10" s="514">
        <v>12</v>
      </c>
      <c r="D10" s="514">
        <v>158</v>
      </c>
      <c r="E10" s="225" t="s">
        <v>287</v>
      </c>
      <c r="F10" s="458" t="s">
        <v>288</v>
      </c>
      <c r="G10" s="523">
        <v>0</v>
      </c>
      <c r="H10" s="523">
        <v>0</v>
      </c>
    </row>
    <row r="11" spans="1:8" ht="12">
      <c r="A11" s="225" t="s">
        <v>289</v>
      </c>
      <c r="B11" s="226" t="s">
        <v>290</v>
      </c>
      <c r="C11" s="514"/>
      <c r="D11" s="514"/>
      <c r="E11" s="227" t="s">
        <v>291</v>
      </c>
      <c r="F11" s="458" t="s">
        <v>292</v>
      </c>
      <c r="G11" s="523">
        <v>0</v>
      </c>
      <c r="H11" s="523">
        <v>5</v>
      </c>
    </row>
    <row r="12" spans="1:8" ht="12">
      <c r="A12" s="225" t="s">
        <v>293</v>
      </c>
      <c r="B12" s="226" t="s">
        <v>294</v>
      </c>
      <c r="C12" s="514">
        <v>32</v>
      </c>
      <c r="D12" s="514">
        <v>51</v>
      </c>
      <c r="E12" s="227" t="s">
        <v>77</v>
      </c>
      <c r="F12" s="458" t="s">
        <v>295</v>
      </c>
      <c r="G12" s="523">
        <v>44</v>
      </c>
      <c r="H12" s="523">
        <v>1896</v>
      </c>
    </row>
    <row r="13" spans="1:18" ht="12">
      <c r="A13" s="225" t="s">
        <v>296</v>
      </c>
      <c r="B13" s="226" t="s">
        <v>297</v>
      </c>
      <c r="C13" s="514">
        <v>5</v>
      </c>
      <c r="D13" s="514">
        <v>8</v>
      </c>
      <c r="E13" s="228" t="s">
        <v>50</v>
      </c>
      <c r="F13" s="459" t="s">
        <v>298</v>
      </c>
      <c r="G13" s="522">
        <f>SUM(G9:G12)</f>
        <v>44</v>
      </c>
      <c r="H13" s="522">
        <f>SUM(H9:H12)</f>
        <v>3203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299</v>
      </c>
      <c r="B14" s="226" t="s">
        <v>300</v>
      </c>
      <c r="C14" s="514"/>
      <c r="D14" s="514">
        <v>2215</v>
      </c>
      <c r="E14" s="227"/>
      <c r="F14" s="460"/>
      <c r="G14" s="522"/>
      <c r="H14" s="522"/>
    </row>
    <row r="15" spans="1:8" ht="24">
      <c r="A15" s="225" t="s">
        <v>301</v>
      </c>
      <c r="B15" s="226" t="s">
        <v>302</v>
      </c>
      <c r="C15" s="515">
        <v>0</v>
      </c>
      <c r="D15" s="515">
        <v>478</v>
      </c>
      <c r="E15" s="224" t="s">
        <v>303</v>
      </c>
      <c r="F15" s="461" t="s">
        <v>304</v>
      </c>
      <c r="G15" s="523">
        <v>0</v>
      </c>
      <c r="H15" s="523">
        <v>0</v>
      </c>
    </row>
    <row r="16" spans="1:8" ht="12">
      <c r="A16" s="225" t="s">
        <v>305</v>
      </c>
      <c r="B16" s="226" t="s">
        <v>306</v>
      </c>
      <c r="C16" s="515">
        <v>1</v>
      </c>
      <c r="D16" s="515">
        <v>211</v>
      </c>
      <c r="E16" s="225" t="s">
        <v>307</v>
      </c>
      <c r="F16" s="460" t="s">
        <v>308</v>
      </c>
      <c r="G16" s="524">
        <v>0</v>
      </c>
      <c r="H16" s="524">
        <v>0</v>
      </c>
    </row>
    <row r="17" spans="1:8" ht="12">
      <c r="A17" s="229" t="s">
        <v>309</v>
      </c>
      <c r="B17" s="226" t="s">
        <v>310</v>
      </c>
      <c r="C17" s="516">
        <v>0</v>
      </c>
      <c r="D17" s="516">
        <v>205</v>
      </c>
      <c r="E17" s="224"/>
      <c r="F17" s="231"/>
      <c r="G17" s="522"/>
      <c r="H17" s="522"/>
    </row>
    <row r="18" spans="1:8" ht="12">
      <c r="A18" s="229" t="s">
        <v>311</v>
      </c>
      <c r="B18" s="226" t="s">
        <v>312</v>
      </c>
      <c r="C18" s="516">
        <v>0</v>
      </c>
      <c r="D18" s="516">
        <v>0</v>
      </c>
      <c r="E18" s="224" t="s">
        <v>313</v>
      </c>
      <c r="F18" s="231"/>
      <c r="G18" s="522"/>
      <c r="H18" s="522"/>
    </row>
    <row r="19" spans="1:15" ht="12">
      <c r="A19" s="228" t="s">
        <v>50</v>
      </c>
      <c r="B19" s="230" t="s">
        <v>314</v>
      </c>
      <c r="C19" s="517">
        <f>SUM(C9:C15)+C16</f>
        <v>50</v>
      </c>
      <c r="D19" s="517">
        <f>SUM(D9:D15)+D16</f>
        <v>3121</v>
      </c>
      <c r="E19" s="231" t="s">
        <v>315</v>
      </c>
      <c r="F19" s="460" t="s">
        <v>316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317</v>
      </c>
      <c r="F20" s="460" t="s">
        <v>318</v>
      </c>
      <c r="G20" s="523">
        <v>0</v>
      </c>
      <c r="H20" s="523">
        <v>0</v>
      </c>
    </row>
    <row r="21" spans="1:8" ht="24">
      <c r="A21" s="224" t="s">
        <v>319</v>
      </c>
      <c r="B21" s="232"/>
      <c r="C21" s="517"/>
      <c r="D21" s="517"/>
      <c r="E21" s="225" t="s">
        <v>320</v>
      </c>
      <c r="F21" s="460" t="s">
        <v>321</v>
      </c>
      <c r="G21" s="523">
        <v>0</v>
      </c>
      <c r="H21" s="523">
        <v>0</v>
      </c>
    </row>
    <row r="22" spans="1:8" ht="24">
      <c r="A22" s="231" t="s">
        <v>322</v>
      </c>
      <c r="B22" s="232" t="s">
        <v>323</v>
      </c>
      <c r="C22" s="514"/>
      <c r="D22" s="514">
        <v>31</v>
      </c>
      <c r="E22" s="231" t="s">
        <v>324</v>
      </c>
      <c r="F22" s="460" t="s">
        <v>325</v>
      </c>
      <c r="G22" s="523">
        <v>0</v>
      </c>
      <c r="H22" s="523">
        <v>0</v>
      </c>
    </row>
    <row r="23" spans="1:8" ht="24">
      <c r="A23" s="225" t="s">
        <v>326</v>
      </c>
      <c r="B23" s="232" t="s">
        <v>327</v>
      </c>
      <c r="C23" s="514">
        <v>0</v>
      </c>
      <c r="D23" s="514">
        <v>0</v>
      </c>
      <c r="E23" s="225" t="s">
        <v>328</v>
      </c>
      <c r="F23" s="460" t="s">
        <v>329</v>
      </c>
      <c r="G23" s="523">
        <v>0</v>
      </c>
      <c r="H23" s="523">
        <v>0</v>
      </c>
    </row>
    <row r="24" spans="1:18" ht="12">
      <c r="A24" s="225" t="s">
        <v>330</v>
      </c>
      <c r="B24" s="232" t="s">
        <v>331</v>
      </c>
      <c r="C24" s="514">
        <v>0</v>
      </c>
      <c r="D24" s="514"/>
      <c r="E24" s="228" t="s">
        <v>102</v>
      </c>
      <c r="F24" s="461" t="s">
        <v>332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333</v>
      </c>
      <c r="C25" s="514"/>
      <c r="D25" s="514">
        <v>5</v>
      </c>
      <c r="E25" s="229"/>
      <c r="F25" s="231"/>
      <c r="G25" s="522"/>
      <c r="H25" s="522"/>
    </row>
    <row r="26" spans="1:14" ht="12">
      <c r="A26" s="228" t="s">
        <v>75</v>
      </c>
      <c r="B26" s="233" t="s">
        <v>334</v>
      </c>
      <c r="C26" s="517">
        <f>SUM(C22:C25)</f>
        <v>0</v>
      </c>
      <c r="D26" s="517">
        <f>SUM(D22:D25)</f>
        <v>36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335</v>
      </c>
      <c r="B28" s="221" t="s">
        <v>336</v>
      </c>
      <c r="C28" s="513">
        <f>C26+C19</f>
        <v>50</v>
      </c>
      <c r="D28" s="513">
        <f>D26+D19</f>
        <v>3157</v>
      </c>
      <c r="E28" s="97" t="s">
        <v>337</v>
      </c>
      <c r="F28" s="461" t="s">
        <v>338</v>
      </c>
      <c r="G28" s="522">
        <f>G13+G15+G24</f>
        <v>44</v>
      </c>
      <c r="H28" s="522">
        <f>H13+H15+H24</f>
        <v>3203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339</v>
      </c>
      <c r="B30" s="221" t="s">
        <v>340</v>
      </c>
      <c r="C30" s="513">
        <f>IF((G28-C28)&gt;0,G28-C28,0)</f>
        <v>0</v>
      </c>
      <c r="D30" s="513">
        <f>IF((H28-D28)&gt;0,H28-D28,0)</f>
        <v>46</v>
      </c>
      <c r="E30" s="97" t="s">
        <v>341</v>
      </c>
      <c r="F30" s="461" t="s">
        <v>342</v>
      </c>
      <c r="G30" s="522">
        <f>IF((C28-G28)&gt;0,C28-G28,0)</f>
        <v>6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851</v>
      </c>
      <c r="B31" s="233" t="s">
        <v>343</v>
      </c>
      <c r="C31" s="514">
        <v>0</v>
      </c>
      <c r="D31" s="514">
        <v>0</v>
      </c>
      <c r="E31" s="224" t="s">
        <v>854</v>
      </c>
      <c r="F31" s="460" t="s">
        <v>344</v>
      </c>
      <c r="G31" s="523">
        <v>0</v>
      </c>
      <c r="H31" s="523">
        <v>0</v>
      </c>
    </row>
    <row r="32" spans="1:8" ht="12">
      <c r="A32" s="224" t="s">
        <v>345</v>
      </c>
      <c r="B32" s="234" t="s">
        <v>346</v>
      </c>
      <c r="C32" s="514">
        <v>0</v>
      </c>
      <c r="D32" s="514">
        <v>0</v>
      </c>
      <c r="E32" s="224" t="s">
        <v>347</v>
      </c>
      <c r="F32" s="460" t="s">
        <v>348</v>
      </c>
      <c r="G32" s="523">
        <v>0</v>
      </c>
      <c r="H32" s="523">
        <v>0</v>
      </c>
    </row>
    <row r="33" spans="1:18" ht="12">
      <c r="A33" s="98" t="s">
        <v>349</v>
      </c>
      <c r="B33" s="233" t="s">
        <v>350</v>
      </c>
      <c r="C33" s="517">
        <f>C28+C31+C32</f>
        <v>50</v>
      </c>
      <c r="D33" s="517">
        <f>D28+D31+D32</f>
        <v>3157</v>
      </c>
      <c r="E33" s="97" t="s">
        <v>351</v>
      </c>
      <c r="F33" s="461" t="s">
        <v>352</v>
      </c>
      <c r="G33" s="522">
        <f>G32+G31+G28</f>
        <v>44</v>
      </c>
      <c r="H33" s="522">
        <f>H32+H31+H28</f>
        <v>3203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353</v>
      </c>
      <c r="B34" s="221" t="s">
        <v>354</v>
      </c>
      <c r="C34" s="513">
        <f>IF((G33-C33)&gt;0,G33-C33,0)</f>
        <v>0</v>
      </c>
      <c r="D34" s="513">
        <f>IF((H33-D33)&gt;0,H33-D33,0)</f>
        <v>46</v>
      </c>
      <c r="E34" s="98" t="s">
        <v>355</v>
      </c>
      <c r="F34" s="461" t="s">
        <v>356</v>
      </c>
      <c r="G34" s="522">
        <f>IF((C33-G33)&gt;0,C33-G33,0)</f>
        <v>6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357</v>
      </c>
      <c r="B35" s="233" t="s">
        <v>358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359</v>
      </c>
      <c r="B36" s="232" t="s">
        <v>360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361</v>
      </c>
      <c r="B37" s="237" t="s">
        <v>362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363</v>
      </c>
      <c r="B38" s="237" t="s">
        <v>364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365</v>
      </c>
      <c r="B39" s="99" t="s">
        <v>366</v>
      </c>
      <c r="C39" s="520">
        <f>+IF((G33-C33-C35)&gt;0,G33-C33-C35,0)</f>
        <v>0</v>
      </c>
      <c r="D39" s="520">
        <f>+IF((H33-D33-D35)&gt;0,H33-D33-D35,0)</f>
        <v>46</v>
      </c>
      <c r="E39" s="240" t="s">
        <v>367</v>
      </c>
      <c r="F39" s="464" t="s">
        <v>368</v>
      </c>
      <c r="G39" s="512">
        <f>IF(G34&gt;0,IF(C35+G34&lt;0,0,C35+G34),IF(C34-C35&lt;0,C35-C34,0))</f>
        <v>6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369</v>
      </c>
      <c r="B40" s="223" t="s">
        <v>370</v>
      </c>
      <c r="C40" s="521">
        <v>0</v>
      </c>
      <c r="D40" s="521"/>
      <c r="E40" s="97" t="s">
        <v>369</v>
      </c>
      <c r="F40" s="464" t="s">
        <v>371</v>
      </c>
      <c r="G40" s="523">
        <v>0</v>
      </c>
      <c r="H40" s="523">
        <v>0</v>
      </c>
    </row>
    <row r="41" spans="1:18" ht="12">
      <c r="A41" s="97" t="s">
        <v>372</v>
      </c>
      <c r="B41" s="220" t="s">
        <v>373</v>
      </c>
      <c r="C41" s="511">
        <f>IF(G39=0,IF(C39-C40&gt;0,C39-C40+G40,0),IF(G39-G40&lt;0,G40-G39+C39,0))</f>
        <v>0</v>
      </c>
      <c r="D41" s="511">
        <f>IF(H39=0,IF(D39-D40&gt;0,D39-D40+H40,0),IF(H39-H40&lt;0,H40-H39+D39,0))</f>
        <v>46</v>
      </c>
      <c r="E41" s="97" t="s">
        <v>374</v>
      </c>
      <c r="F41" s="476" t="s">
        <v>375</v>
      </c>
      <c r="G41" s="511">
        <f>IF(C39=0,IF(G39-G40&gt;0,G39-G40+C40,0),IF(C39-C40&lt;0,C40-C39+G40,0))</f>
        <v>6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376</v>
      </c>
      <c r="B42" s="220" t="s">
        <v>377</v>
      </c>
      <c r="C42" s="522">
        <f>C33+C35+C39</f>
        <v>50</v>
      </c>
      <c r="D42" s="522">
        <f>D33+D35+D39</f>
        <v>3203</v>
      </c>
      <c r="E42" s="98" t="s">
        <v>378</v>
      </c>
      <c r="F42" s="99" t="s">
        <v>379</v>
      </c>
      <c r="G42" s="522">
        <f>G39+G33</f>
        <v>50</v>
      </c>
      <c r="H42" s="522">
        <f>H39+H33</f>
        <v>3203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861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880</v>
      </c>
      <c r="C48" s="345" t="s">
        <v>380</v>
      </c>
      <c r="D48" s="579" t="s">
        <v>863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780</v>
      </c>
      <c r="D50" s="580" t="s">
        <v>871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G19" sqref="G1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381</v>
      </c>
      <c r="B2" s="244"/>
      <c r="C2" s="245"/>
      <c r="D2" s="245" t="s">
        <v>873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382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877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30.06.2011г.</v>
      </c>
      <c r="C6" s="382"/>
      <c r="D6" s="383" t="s">
        <v>274</v>
      </c>
      <c r="E6" s="249"/>
    </row>
    <row r="7" spans="1:5" ht="33.75" customHeight="1">
      <c r="A7" s="250" t="s">
        <v>383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384</v>
      </c>
      <c r="B9" s="255"/>
      <c r="C9" s="46"/>
      <c r="D9" s="46"/>
      <c r="E9" s="100"/>
    </row>
    <row r="10" spans="1:5" ht="12">
      <c r="A10" s="256" t="s">
        <v>385</v>
      </c>
      <c r="B10" s="257" t="s">
        <v>386</v>
      </c>
      <c r="C10" s="526">
        <v>316</v>
      </c>
      <c r="D10" s="526">
        <v>5033</v>
      </c>
      <c r="E10" s="100"/>
    </row>
    <row r="11" spans="1:12" ht="12">
      <c r="A11" s="256" t="s">
        <v>387</v>
      </c>
      <c r="B11" s="257" t="s">
        <v>388</v>
      </c>
      <c r="C11" s="526">
        <v>-808</v>
      </c>
      <c r="D11" s="526">
        <v>-2855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389</v>
      </c>
      <c r="B12" s="257" t="s">
        <v>390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391</v>
      </c>
      <c r="B13" s="257" t="s">
        <v>392</v>
      </c>
      <c r="C13" s="526">
        <v>-39</v>
      </c>
      <c r="D13" s="526">
        <v>-54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393</v>
      </c>
      <c r="B14" s="257" t="s">
        <v>394</v>
      </c>
      <c r="C14" s="526">
        <v>0</v>
      </c>
      <c r="D14" s="526">
        <v>-53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395</v>
      </c>
      <c r="B15" s="257" t="s">
        <v>396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397</v>
      </c>
      <c r="B16" s="257" t="s">
        <v>398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399</v>
      </c>
      <c r="B17" s="257" t="s">
        <v>400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401</v>
      </c>
      <c r="B18" s="259" t="s">
        <v>402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403</v>
      </c>
      <c r="B19" s="257" t="s">
        <v>404</v>
      </c>
      <c r="C19" s="526">
        <v>574</v>
      </c>
      <c r="D19" s="526">
        <v>-3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405</v>
      </c>
      <c r="B20" s="261" t="s">
        <v>406</v>
      </c>
      <c r="C20" s="527">
        <f>SUM(C10:C19)</f>
        <v>43</v>
      </c>
      <c r="D20" s="527">
        <f>SUM(D10:D19)</f>
        <v>2068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407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408</v>
      </c>
      <c r="B22" s="257" t="s">
        <v>409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410</v>
      </c>
      <c r="B23" s="257" t="s">
        <v>411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412</v>
      </c>
      <c r="B24" s="257" t="s">
        <v>413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414</v>
      </c>
      <c r="B25" s="257" t="s">
        <v>415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416</v>
      </c>
      <c r="B26" s="257" t="s">
        <v>417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418</v>
      </c>
      <c r="B27" s="257" t="s">
        <v>419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420</v>
      </c>
      <c r="B28" s="257" t="s">
        <v>421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422</v>
      </c>
      <c r="B29" s="257" t="s">
        <v>423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401</v>
      </c>
      <c r="B30" s="257" t="s">
        <v>424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425</v>
      </c>
      <c r="B31" s="257" t="s">
        <v>426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427</v>
      </c>
      <c r="B32" s="261" t="s">
        <v>428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429</v>
      </c>
      <c r="B33" s="262"/>
      <c r="C33" s="527"/>
      <c r="D33" s="527"/>
      <c r="E33" s="100"/>
    </row>
    <row r="34" spans="1:5" ht="12">
      <c r="A34" s="256" t="s">
        <v>430</v>
      </c>
      <c r="B34" s="257" t="s">
        <v>431</v>
      </c>
      <c r="C34" s="526">
        <v>0</v>
      </c>
      <c r="D34" s="526">
        <v>0</v>
      </c>
      <c r="E34" s="100"/>
    </row>
    <row r="35" spans="1:5" ht="12">
      <c r="A35" s="258" t="s">
        <v>432</v>
      </c>
      <c r="B35" s="257" t="s">
        <v>433</v>
      </c>
      <c r="C35" s="526">
        <v>0</v>
      </c>
      <c r="D35" s="526">
        <v>0</v>
      </c>
      <c r="E35" s="100"/>
    </row>
    <row r="36" spans="1:5" ht="12">
      <c r="A36" s="256" t="s">
        <v>434</v>
      </c>
      <c r="B36" s="257" t="s">
        <v>435</v>
      </c>
      <c r="C36" s="526">
        <v>0</v>
      </c>
      <c r="D36" s="526">
        <v>476</v>
      </c>
      <c r="E36" s="100"/>
    </row>
    <row r="37" spans="1:5" ht="12">
      <c r="A37" s="256" t="s">
        <v>436</v>
      </c>
      <c r="B37" s="257" t="s">
        <v>437</v>
      </c>
      <c r="C37" s="526">
        <v>0</v>
      </c>
      <c r="D37" s="526">
        <v>-722</v>
      </c>
      <c r="E37" s="100"/>
    </row>
    <row r="38" spans="1:5" ht="12">
      <c r="A38" s="256" t="s">
        <v>438</v>
      </c>
      <c r="B38" s="257" t="s">
        <v>439</v>
      </c>
      <c r="C38" s="526">
        <v>0</v>
      </c>
      <c r="D38" s="526">
        <v>0</v>
      </c>
      <c r="E38" s="100"/>
    </row>
    <row r="39" spans="1:5" ht="12">
      <c r="A39" s="256" t="s">
        <v>440</v>
      </c>
      <c r="B39" s="257" t="s">
        <v>441</v>
      </c>
      <c r="C39" s="526">
        <v>0</v>
      </c>
      <c r="D39" s="526">
        <v>-33</v>
      </c>
      <c r="E39" s="100"/>
    </row>
    <row r="40" spans="1:5" ht="12">
      <c r="A40" s="256" t="s">
        <v>442</v>
      </c>
      <c r="B40" s="257" t="s">
        <v>443</v>
      </c>
      <c r="C40" s="526">
        <v>-46</v>
      </c>
      <c r="D40" s="526">
        <v>-1801</v>
      </c>
      <c r="E40" s="100"/>
    </row>
    <row r="41" spans="1:7" ht="12">
      <c r="A41" s="256" t="s">
        <v>444</v>
      </c>
      <c r="B41" s="257" t="s">
        <v>445</v>
      </c>
      <c r="C41" s="526"/>
      <c r="D41" s="526">
        <v>0</v>
      </c>
      <c r="E41" s="100"/>
      <c r="F41" s="102"/>
      <c r="G41" s="102"/>
    </row>
    <row r="42" spans="1:7" ht="12">
      <c r="A42" s="260" t="s">
        <v>446</v>
      </c>
      <c r="B42" s="261" t="s">
        <v>447</v>
      </c>
      <c r="C42" s="527">
        <f>SUM(C34:C41)</f>
        <v>-46</v>
      </c>
      <c r="D42" s="527">
        <f>SUM(D34:D41)</f>
        <v>-2080</v>
      </c>
      <c r="E42" s="100"/>
      <c r="F42" s="102"/>
      <c r="G42" s="102"/>
    </row>
    <row r="43" spans="1:7" ht="12">
      <c r="A43" s="263" t="s">
        <v>448</v>
      </c>
      <c r="B43" s="261" t="s">
        <v>449</v>
      </c>
      <c r="C43" s="527">
        <f>C42+C32+C20</f>
        <v>-3</v>
      </c>
      <c r="D43" s="527">
        <f>D42+D32+D20</f>
        <v>-12</v>
      </c>
      <c r="E43" s="100"/>
      <c r="F43" s="102"/>
      <c r="G43" s="102"/>
    </row>
    <row r="44" spans="1:7" ht="12">
      <c r="A44" s="254" t="s">
        <v>450</v>
      </c>
      <c r="B44" s="262" t="s">
        <v>451</v>
      </c>
      <c r="C44" s="528">
        <v>4</v>
      </c>
      <c r="D44" s="528">
        <v>16</v>
      </c>
      <c r="E44" s="100"/>
      <c r="F44" s="102"/>
      <c r="G44" s="102"/>
    </row>
    <row r="45" spans="1:7" ht="12">
      <c r="A45" s="254" t="s">
        <v>452</v>
      </c>
      <c r="B45" s="262" t="s">
        <v>453</v>
      </c>
      <c r="C45" s="527">
        <f>C44+C43</f>
        <v>1</v>
      </c>
      <c r="D45" s="527">
        <f>D44+D43</f>
        <v>4</v>
      </c>
      <c r="E45" s="100"/>
      <c r="F45" s="102"/>
      <c r="G45" s="102"/>
    </row>
    <row r="46" spans="1:7" ht="12">
      <c r="A46" s="256" t="s">
        <v>454</v>
      </c>
      <c r="B46" s="262" t="s">
        <v>455</v>
      </c>
      <c r="C46" s="529">
        <v>1</v>
      </c>
      <c r="D46" s="529">
        <v>4</v>
      </c>
      <c r="E46" s="100"/>
      <c r="F46" s="102"/>
      <c r="G46" s="102"/>
    </row>
    <row r="47" spans="1:7" ht="12">
      <c r="A47" s="256" t="s">
        <v>456</v>
      </c>
      <c r="B47" s="262" t="s">
        <v>457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881</v>
      </c>
      <c r="B49" s="352"/>
      <c r="C49" s="243"/>
      <c r="D49" s="353"/>
      <c r="F49" s="102"/>
      <c r="G49" s="102"/>
    </row>
    <row r="50" spans="1:7" ht="12">
      <c r="A50" s="242"/>
      <c r="B50" s="352" t="s">
        <v>380</v>
      </c>
      <c r="C50" s="585" t="s">
        <v>869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780</v>
      </c>
      <c r="C52" s="585" t="s">
        <v>870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872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459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30.06.2011г.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460</v>
      </c>
      <c r="E6" s="6"/>
      <c r="F6" s="6"/>
      <c r="G6" s="6"/>
      <c r="H6" s="6"/>
      <c r="I6" s="6" t="s">
        <v>461</v>
      </c>
      <c r="J6" s="142"/>
      <c r="K6" s="138"/>
      <c r="L6" s="133"/>
      <c r="M6" s="136"/>
      <c r="N6" s="104"/>
    </row>
    <row r="7" spans="1:14" s="443" customFormat="1" ht="60">
      <c r="A7" s="150" t="s">
        <v>462</v>
      </c>
      <c r="B7" s="154" t="s">
        <v>463</v>
      </c>
      <c r="C7" s="134" t="s">
        <v>464</v>
      </c>
      <c r="D7" s="151" t="s">
        <v>465</v>
      </c>
      <c r="E7" s="133" t="s">
        <v>466</v>
      </c>
      <c r="F7" s="6" t="s">
        <v>467</v>
      </c>
      <c r="G7" s="6"/>
      <c r="H7" s="6"/>
      <c r="I7" s="133" t="s">
        <v>468</v>
      </c>
      <c r="J7" s="144" t="s">
        <v>469</v>
      </c>
      <c r="K7" s="134" t="s">
        <v>470</v>
      </c>
      <c r="L7" s="134" t="s">
        <v>471</v>
      </c>
      <c r="M7" s="148" t="s">
        <v>472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473</v>
      </c>
      <c r="G8" s="5" t="s">
        <v>474</v>
      </c>
      <c r="H8" s="5" t="s">
        <v>475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476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0</v>
      </c>
      <c r="I11" s="530">
        <f>'справка №1-БАЛАНС'!H28+'справка №1-БАЛАНС'!H31</f>
        <v>46</v>
      </c>
      <c r="J11" s="530">
        <f>'справка №1-БАЛАНС'!H29+'справка №1-БАЛАНС'!H32</f>
        <v>0</v>
      </c>
      <c r="K11" s="531"/>
      <c r="L11" s="530">
        <f>SUM(C11:K11)</f>
        <v>1649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480</v>
      </c>
      <c r="B12" s="17" t="s">
        <v>481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482</v>
      </c>
      <c r="B13" s="8" t="s">
        <v>483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484</v>
      </c>
      <c r="B14" s="8" t="s">
        <v>485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486</v>
      </c>
      <c r="B15" s="17" t="s">
        <v>487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46</v>
      </c>
      <c r="J15" s="533">
        <f t="shared" si="2"/>
        <v>0</v>
      </c>
      <c r="K15" s="533">
        <f t="shared" si="2"/>
        <v>0</v>
      </c>
      <c r="L15" s="530">
        <f t="shared" si="1"/>
        <v>1649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488</v>
      </c>
      <c r="B16" s="21" t="s">
        <v>489</v>
      </c>
      <c r="C16" s="534"/>
      <c r="D16" s="535"/>
      <c r="E16" s="535"/>
      <c r="F16" s="535"/>
      <c r="G16" s="535"/>
      <c r="H16" s="536"/>
      <c r="I16" s="537">
        <f>+'справка №1-БАЛАНС'!G31</f>
        <v>0</v>
      </c>
      <c r="J16" s="538">
        <f>+'справка №1-БАЛАНС'!G32</f>
        <v>-6</v>
      </c>
      <c r="K16" s="531"/>
      <c r="L16" s="530">
        <f t="shared" si="1"/>
        <v>-6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490</v>
      </c>
      <c r="B17" s="8" t="s">
        <v>491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-46</v>
      </c>
      <c r="J17" s="539">
        <f>J18+J19</f>
        <v>0</v>
      </c>
      <c r="K17" s="539">
        <f t="shared" si="3"/>
        <v>0</v>
      </c>
      <c r="L17" s="530">
        <f t="shared" si="1"/>
        <v>-46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492</v>
      </c>
      <c r="B18" s="18" t="s">
        <v>493</v>
      </c>
      <c r="C18" s="531"/>
      <c r="D18" s="531"/>
      <c r="E18" s="531"/>
      <c r="F18" s="531"/>
      <c r="G18" s="531"/>
      <c r="H18" s="531"/>
      <c r="I18" s="531">
        <v>-46</v>
      </c>
      <c r="J18" s="531"/>
      <c r="K18" s="531"/>
      <c r="L18" s="530">
        <f t="shared" si="1"/>
        <v>-46</v>
      </c>
      <c r="M18" s="531"/>
      <c r="N18" s="11"/>
    </row>
    <row r="19" spans="1:14" ht="12" customHeight="1">
      <c r="A19" s="13" t="s">
        <v>494</v>
      </c>
      <c r="B19" s="18" t="s">
        <v>495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496</v>
      </c>
      <c r="B20" s="8" t="s">
        <v>497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498</v>
      </c>
      <c r="B21" s="8" t="s">
        <v>499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500</v>
      </c>
      <c r="B22" s="8" t="s">
        <v>501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502</v>
      </c>
      <c r="B23" s="8" t="s">
        <v>503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504</v>
      </c>
      <c r="B24" s="8" t="s">
        <v>505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500</v>
      </c>
      <c r="B25" s="8" t="s">
        <v>506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502</v>
      </c>
      <c r="B26" s="8" t="s">
        <v>507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508</v>
      </c>
      <c r="B27" s="8" t="s">
        <v>509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510</v>
      </c>
      <c r="B28" s="8" t="s">
        <v>511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512</v>
      </c>
      <c r="B29" s="17" t="s">
        <v>513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0</v>
      </c>
      <c r="J29" s="532">
        <f t="shared" si="6"/>
        <v>-6</v>
      </c>
      <c r="K29" s="532">
        <f t="shared" si="6"/>
        <v>0</v>
      </c>
      <c r="L29" s="530">
        <f t="shared" si="1"/>
        <v>1597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514</v>
      </c>
      <c r="B30" s="8" t="s">
        <v>515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516</v>
      </c>
      <c r="B31" s="8" t="s">
        <v>517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518</v>
      </c>
      <c r="B32" s="17" t="s">
        <v>519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0</v>
      </c>
      <c r="J32" s="532">
        <f t="shared" si="7"/>
        <v>-6</v>
      </c>
      <c r="K32" s="532">
        <f t="shared" si="7"/>
        <v>0</v>
      </c>
      <c r="L32" s="530">
        <f t="shared" si="1"/>
        <v>1597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882</v>
      </c>
      <c r="B38" s="19"/>
      <c r="C38" s="15"/>
      <c r="D38" s="587" t="s">
        <v>520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4">
      <selection activeCell="D45" sqref="D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382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30.06.2011г.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522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523</v>
      </c>
    </row>
    <row r="5" spans="1:18" s="71" customFormat="1" ht="30.75" customHeight="1">
      <c r="A5" s="593" t="s">
        <v>462</v>
      </c>
      <c r="B5" s="594"/>
      <c r="C5" s="597" t="s">
        <v>7</v>
      </c>
      <c r="D5" s="277" t="s">
        <v>524</v>
      </c>
      <c r="E5" s="277"/>
      <c r="F5" s="277"/>
      <c r="G5" s="277"/>
      <c r="H5" s="277" t="s">
        <v>525</v>
      </c>
      <c r="I5" s="277"/>
      <c r="J5" s="603" t="s">
        <v>526</v>
      </c>
      <c r="K5" s="277" t="s">
        <v>527</v>
      </c>
      <c r="L5" s="277"/>
      <c r="M5" s="277"/>
      <c r="N5" s="277"/>
      <c r="O5" s="277" t="s">
        <v>525</v>
      </c>
      <c r="P5" s="277"/>
      <c r="Q5" s="603" t="s">
        <v>528</v>
      </c>
      <c r="R5" s="603" t="s">
        <v>529</v>
      </c>
    </row>
    <row r="6" spans="1:18" s="71" customFormat="1" ht="48">
      <c r="A6" s="595"/>
      <c r="B6" s="596"/>
      <c r="C6" s="598"/>
      <c r="D6" s="278" t="s">
        <v>530</v>
      </c>
      <c r="E6" s="278" t="s">
        <v>531</v>
      </c>
      <c r="F6" s="278" t="s">
        <v>532</v>
      </c>
      <c r="G6" s="278" t="s">
        <v>533</v>
      </c>
      <c r="H6" s="278" t="s">
        <v>534</v>
      </c>
      <c r="I6" s="278" t="s">
        <v>535</v>
      </c>
      <c r="J6" s="604"/>
      <c r="K6" s="278" t="s">
        <v>530</v>
      </c>
      <c r="L6" s="278" t="s">
        <v>536</v>
      </c>
      <c r="M6" s="278" t="s">
        <v>537</v>
      </c>
      <c r="N6" s="278" t="s">
        <v>538</v>
      </c>
      <c r="O6" s="278" t="s">
        <v>534</v>
      </c>
      <c r="P6" s="278" t="s">
        <v>535</v>
      </c>
      <c r="Q6" s="604"/>
      <c r="R6" s="604"/>
    </row>
    <row r="7" spans="1:18" s="71" customFormat="1" ht="12">
      <c r="A7" s="280" t="s">
        <v>539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540</v>
      </c>
      <c r="B8" s="283" t="s">
        <v>541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542</v>
      </c>
      <c r="B9" s="286" t="s">
        <v>543</v>
      </c>
      <c r="C9" s="287" t="s">
        <v>544</v>
      </c>
      <c r="D9" s="541">
        <v>283</v>
      </c>
      <c r="E9" s="541"/>
      <c r="F9" s="541"/>
      <c r="G9" s="542">
        <f>D9+E9-F9</f>
        <v>283</v>
      </c>
      <c r="H9" s="541"/>
      <c r="I9" s="541"/>
      <c r="J9" s="542">
        <f>G9+H9-I9</f>
        <v>283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283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545</v>
      </c>
      <c r="B10" s="286" t="s">
        <v>546</v>
      </c>
      <c r="C10" s="287" t="s">
        <v>547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548</v>
      </c>
      <c r="B11" s="286" t="s">
        <v>549</v>
      </c>
      <c r="C11" s="287" t="s">
        <v>550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551</v>
      </c>
      <c r="B12" s="286" t="s">
        <v>552</v>
      </c>
      <c r="C12" s="287" t="s">
        <v>553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554</v>
      </c>
      <c r="B13" s="286" t="s">
        <v>555</v>
      </c>
      <c r="C13" s="287" t="s">
        <v>556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557</v>
      </c>
      <c r="B14" s="286" t="s">
        <v>558</v>
      </c>
      <c r="C14" s="287" t="s">
        <v>559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858</v>
      </c>
      <c r="B15" s="294" t="s">
        <v>859</v>
      </c>
      <c r="C15" s="369" t="s">
        <v>860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560</v>
      </c>
      <c r="B16" s="139" t="s">
        <v>561</v>
      </c>
      <c r="C16" s="287" t="s">
        <v>562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563</v>
      </c>
      <c r="C17" s="289" t="s">
        <v>564</v>
      </c>
      <c r="D17" s="544">
        <f>SUM(D9:D16)</f>
        <v>284</v>
      </c>
      <c r="E17" s="544">
        <f>SUM(E9:E16)</f>
        <v>0</v>
      </c>
      <c r="F17" s="544">
        <f>SUM(F9:F16)</f>
        <v>0</v>
      </c>
      <c r="G17" s="542">
        <f t="shared" si="2"/>
        <v>284</v>
      </c>
      <c r="H17" s="544">
        <f>SUM(H9:H16)</f>
        <v>0</v>
      </c>
      <c r="I17" s="544">
        <f>SUM(I9:I16)</f>
        <v>0</v>
      </c>
      <c r="J17" s="542">
        <f t="shared" si="3"/>
        <v>284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283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565</v>
      </c>
      <c r="B18" s="291" t="s">
        <v>566</v>
      </c>
      <c r="C18" s="289" t="s">
        <v>567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568</v>
      </c>
      <c r="B19" s="291" t="s">
        <v>569</v>
      </c>
      <c r="C19" s="289" t="s">
        <v>570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571</v>
      </c>
      <c r="B20" s="283" t="s">
        <v>572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542</v>
      </c>
      <c r="B21" s="286" t="s">
        <v>573</v>
      </c>
      <c r="C21" s="287" t="s">
        <v>574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545</v>
      </c>
      <c r="B22" s="286" t="s">
        <v>575</v>
      </c>
      <c r="C22" s="287" t="s">
        <v>576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548</v>
      </c>
      <c r="B23" s="294" t="s">
        <v>577</v>
      </c>
      <c r="C23" s="287" t="s">
        <v>578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551</v>
      </c>
      <c r="B24" s="295" t="s">
        <v>561</v>
      </c>
      <c r="C24" s="287" t="s">
        <v>579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837</v>
      </c>
      <c r="C25" s="296" t="s">
        <v>581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582</v>
      </c>
      <c r="B26" s="297" t="s">
        <v>583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542</v>
      </c>
      <c r="B27" s="299" t="s">
        <v>852</v>
      </c>
      <c r="C27" s="300" t="s">
        <v>584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585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586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587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588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545</v>
      </c>
      <c r="B32" s="299" t="s">
        <v>589</v>
      </c>
      <c r="C32" s="287" t="s">
        <v>590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591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592</v>
      </c>
      <c r="C34" s="287" t="s">
        <v>593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594</v>
      </c>
      <c r="C35" s="287" t="s">
        <v>595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596</v>
      </c>
      <c r="C36" s="287" t="s">
        <v>597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548</v>
      </c>
      <c r="B37" s="301" t="s">
        <v>561</v>
      </c>
      <c r="C37" s="287" t="s">
        <v>598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853</v>
      </c>
      <c r="C38" s="289" t="s">
        <v>600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601</v>
      </c>
      <c r="B39" s="290" t="s">
        <v>602</v>
      </c>
      <c r="C39" s="289" t="s">
        <v>603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604</v>
      </c>
      <c r="C40" s="279" t="s">
        <v>605</v>
      </c>
      <c r="D40" s="554">
        <f>D17+D18+D19+D25+D38+D39</f>
        <v>288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288</v>
      </c>
      <c r="H40" s="554">
        <f t="shared" si="13"/>
        <v>0</v>
      </c>
      <c r="I40" s="554">
        <f t="shared" si="13"/>
        <v>0</v>
      </c>
      <c r="J40" s="554">
        <f t="shared" si="13"/>
        <v>288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283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606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883</v>
      </c>
      <c r="C44" s="274"/>
      <c r="D44" s="275"/>
      <c r="E44" s="275"/>
      <c r="F44" s="275"/>
      <c r="G44" s="271"/>
      <c r="H44" s="276" t="s">
        <v>607</v>
      </c>
      <c r="I44" s="276"/>
      <c r="J44" s="276"/>
      <c r="K44" s="606"/>
      <c r="L44" s="606"/>
      <c r="M44" s="606"/>
      <c r="N44" s="606"/>
      <c r="O44" s="607" t="s">
        <v>868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F116" sqref="F116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382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30.06.2011г.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609</v>
      </c>
      <c r="B5" s="406"/>
      <c r="C5" s="407"/>
      <c r="D5" s="78"/>
      <c r="E5" s="408" t="s">
        <v>610</v>
      </c>
    </row>
    <row r="6" spans="1:14" s="71" customFormat="1" ht="12">
      <c r="A6" s="308" t="s">
        <v>462</v>
      </c>
      <c r="B6" s="309" t="s">
        <v>7</v>
      </c>
      <c r="C6" s="310" t="s">
        <v>611</v>
      </c>
      <c r="D6" s="107" t="s">
        <v>612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613</v>
      </c>
      <c r="E7" s="95" t="s">
        <v>614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615</v>
      </c>
      <c r="B9" s="313" t="s">
        <v>616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617</v>
      </c>
      <c r="B10" s="314"/>
      <c r="C10" s="562"/>
      <c r="D10" s="562"/>
      <c r="E10" s="91"/>
      <c r="F10" s="77"/>
    </row>
    <row r="11" spans="1:15" ht="12">
      <c r="A11" s="315" t="s">
        <v>618</v>
      </c>
      <c r="B11" s="316" t="s">
        <v>619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620</v>
      </c>
      <c r="B12" s="316" t="s">
        <v>621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622</v>
      </c>
      <c r="B13" s="316" t="s">
        <v>623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624</v>
      </c>
      <c r="B14" s="316" t="s">
        <v>625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626</v>
      </c>
      <c r="B15" s="316" t="s">
        <v>627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628</v>
      </c>
      <c r="B16" s="316" t="s">
        <v>629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630</v>
      </c>
      <c r="B17" s="316" t="s">
        <v>631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624</v>
      </c>
      <c r="B18" s="316" t="s">
        <v>632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633</v>
      </c>
      <c r="B19" s="313" t="s">
        <v>634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635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636</v>
      </c>
      <c r="B21" s="313" t="s">
        <v>637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638</v>
      </c>
      <c r="B23" s="318"/>
      <c r="C23" s="563"/>
      <c r="D23" s="562"/>
      <c r="E23" s="91"/>
      <c r="F23" s="77"/>
    </row>
    <row r="24" spans="1:15" ht="12">
      <c r="A24" s="315" t="s">
        <v>639</v>
      </c>
      <c r="B24" s="316" t="s">
        <v>640</v>
      </c>
      <c r="C24" s="563">
        <f>SUM(C25:C27)</f>
        <v>1784</v>
      </c>
      <c r="D24" s="563">
        <f>SUM(D25:D27)</f>
        <v>1784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641</v>
      </c>
      <c r="B25" s="316" t="s">
        <v>642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643</v>
      </c>
      <c r="B26" s="316" t="s">
        <v>644</v>
      </c>
      <c r="C26" s="561"/>
      <c r="D26" s="561"/>
      <c r="E26" s="91">
        <f t="shared" si="0"/>
        <v>0</v>
      </c>
      <c r="F26" s="77"/>
    </row>
    <row r="27" spans="1:6" ht="12">
      <c r="A27" s="315" t="s">
        <v>645</v>
      </c>
      <c r="B27" s="316" t="s">
        <v>646</v>
      </c>
      <c r="C27" s="561">
        <v>1784</v>
      </c>
      <c r="D27" s="561">
        <v>1784</v>
      </c>
      <c r="E27" s="91">
        <f t="shared" si="0"/>
        <v>0</v>
      </c>
      <c r="F27" s="77"/>
    </row>
    <row r="28" spans="1:6" ht="12">
      <c r="A28" s="315" t="s">
        <v>647</v>
      </c>
      <c r="B28" s="316" t="s">
        <v>648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649</v>
      </c>
      <c r="B29" s="316" t="s">
        <v>650</v>
      </c>
      <c r="C29" s="561"/>
      <c r="D29" s="561"/>
      <c r="E29" s="91">
        <f t="shared" si="0"/>
        <v>0</v>
      </c>
      <c r="F29" s="77"/>
    </row>
    <row r="30" spans="1:6" ht="12">
      <c r="A30" s="315" t="s">
        <v>651</v>
      </c>
      <c r="B30" s="316" t="s">
        <v>652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653</v>
      </c>
      <c r="B31" s="316" t="s">
        <v>654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655</v>
      </c>
      <c r="B32" s="316" t="s">
        <v>656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657</v>
      </c>
      <c r="B33" s="316" t="s">
        <v>658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659</v>
      </c>
      <c r="B34" s="316" t="s">
        <v>660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661</v>
      </c>
      <c r="B35" s="316" t="s">
        <v>662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663</v>
      </c>
      <c r="B36" s="316" t="s">
        <v>664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665</v>
      </c>
      <c r="B37" s="316" t="s">
        <v>666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667</v>
      </c>
      <c r="B38" s="316" t="s">
        <v>668</v>
      </c>
      <c r="C38" s="563">
        <f>SUM(C39:C42)</f>
        <v>2</v>
      </c>
      <c r="D38" s="563">
        <f>SUM(D39:D42)</f>
        <v>2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669</v>
      </c>
      <c r="B39" s="316" t="s">
        <v>670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671</v>
      </c>
      <c r="B40" s="316" t="s">
        <v>672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673</v>
      </c>
      <c r="B41" s="316" t="s">
        <v>674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675</v>
      </c>
      <c r="B42" s="316" t="s">
        <v>676</v>
      </c>
      <c r="C42" s="561">
        <v>2</v>
      </c>
      <c r="D42" s="561">
        <v>2</v>
      </c>
      <c r="E42" s="91">
        <f t="shared" si="0"/>
        <v>0</v>
      </c>
      <c r="F42" s="77"/>
    </row>
    <row r="43" spans="1:15" ht="12">
      <c r="A43" s="317" t="s">
        <v>677</v>
      </c>
      <c r="B43" s="313" t="s">
        <v>678</v>
      </c>
      <c r="C43" s="562">
        <f>C24+C28+C29+C31+C30+C32+C33+C38</f>
        <v>1829</v>
      </c>
      <c r="D43" s="562">
        <f>D24+D28+D29+D31+D30+D32+D33+D38</f>
        <v>1829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679</v>
      </c>
      <c r="B44" s="314" t="s">
        <v>680</v>
      </c>
      <c r="C44" s="562">
        <f>C43+C21+C19+C9</f>
        <v>1829</v>
      </c>
      <c r="D44" s="562">
        <f>D43+D21+D19+D9</f>
        <v>1829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681</v>
      </c>
      <c r="B47" s="320"/>
      <c r="C47" s="565"/>
      <c r="D47" s="565"/>
      <c r="E47" s="322"/>
      <c r="F47" s="93" t="s">
        <v>274</v>
      </c>
    </row>
    <row r="48" spans="1:6" s="71" customFormat="1" ht="24">
      <c r="A48" s="308" t="s">
        <v>462</v>
      </c>
      <c r="B48" s="309" t="s">
        <v>7</v>
      </c>
      <c r="C48" s="566" t="s">
        <v>682</v>
      </c>
      <c r="D48" s="567" t="s">
        <v>683</v>
      </c>
      <c r="E48" s="107"/>
      <c r="F48" s="107" t="s">
        <v>684</v>
      </c>
    </row>
    <row r="49" spans="1:6" s="71" customFormat="1" ht="12">
      <c r="A49" s="308"/>
      <c r="B49" s="311"/>
      <c r="C49" s="566"/>
      <c r="D49" s="568" t="s">
        <v>613</v>
      </c>
      <c r="E49" s="312" t="s">
        <v>614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685</v>
      </c>
      <c r="B51" s="318"/>
      <c r="C51" s="562"/>
      <c r="D51" s="562"/>
      <c r="E51" s="74"/>
      <c r="F51" s="323"/>
    </row>
    <row r="52" spans="1:16" ht="24">
      <c r="A52" s="315" t="s">
        <v>686</v>
      </c>
      <c r="B52" s="316" t="s">
        <v>687</v>
      </c>
      <c r="C52" s="562">
        <f>SUM(C53:C55)</f>
        <v>2952</v>
      </c>
      <c r="D52" s="562">
        <f>SUM(D53:D55)</f>
        <v>0</v>
      </c>
      <c r="E52" s="90">
        <f>C52-D52</f>
        <v>2952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688</v>
      </c>
      <c r="B53" s="316" t="s">
        <v>689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690</v>
      </c>
      <c r="B54" s="316" t="s">
        <v>691</v>
      </c>
      <c r="C54" s="561">
        <v>2952</v>
      </c>
      <c r="D54" s="561">
        <v>0</v>
      </c>
      <c r="E54" s="90">
        <f aca="true" t="shared" si="1" ref="E54:E95">C54-D54</f>
        <v>2952</v>
      </c>
      <c r="F54" s="79"/>
    </row>
    <row r="55" spans="1:6" ht="12">
      <c r="A55" s="315" t="s">
        <v>675</v>
      </c>
      <c r="B55" s="316" t="s">
        <v>692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693</v>
      </c>
      <c r="B56" s="316" t="s">
        <v>694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695</v>
      </c>
      <c r="B57" s="316" t="s">
        <v>696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697</v>
      </c>
      <c r="B58" s="316" t="s">
        <v>698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699</v>
      </c>
      <c r="B59" s="316" t="s">
        <v>700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697</v>
      </c>
      <c r="B60" s="316" t="s">
        <v>701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702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703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704</v>
      </c>
      <c r="B63" s="316" t="s">
        <v>705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706</v>
      </c>
      <c r="B64" s="316" t="s">
        <v>707</v>
      </c>
      <c r="C64" s="561">
        <v>3951</v>
      </c>
      <c r="D64" s="561">
        <v>0</v>
      </c>
      <c r="E64" s="90">
        <f t="shared" si="1"/>
        <v>3951</v>
      </c>
      <c r="F64" s="81"/>
    </row>
    <row r="65" spans="1:6" ht="12">
      <c r="A65" s="315" t="s">
        <v>708</v>
      </c>
      <c r="B65" s="316" t="s">
        <v>709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710</v>
      </c>
      <c r="B66" s="313" t="s">
        <v>711</v>
      </c>
      <c r="C66" s="562">
        <f>C52+C56+C61+C62+C63+C64</f>
        <v>6903</v>
      </c>
      <c r="D66" s="562">
        <f>D52+D56+D61+D62+D63+D64</f>
        <v>0</v>
      </c>
      <c r="E66" s="90">
        <f t="shared" si="1"/>
        <v>6903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712</v>
      </c>
      <c r="B67" s="314"/>
      <c r="C67" s="562"/>
      <c r="D67" s="562"/>
      <c r="E67" s="90"/>
      <c r="F67" s="83"/>
    </row>
    <row r="68" spans="1:6" ht="12">
      <c r="A68" s="315" t="s">
        <v>713</v>
      </c>
      <c r="B68" s="325" t="s">
        <v>714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715</v>
      </c>
      <c r="B70" s="318"/>
      <c r="C70" s="562"/>
      <c r="D70" s="562"/>
      <c r="E70" s="90"/>
      <c r="F70" s="83"/>
    </row>
    <row r="71" spans="1:16" ht="24">
      <c r="A71" s="315" t="s">
        <v>686</v>
      </c>
      <c r="B71" s="316" t="s">
        <v>716</v>
      </c>
      <c r="C71" s="563">
        <f>SUM(C72:C74)</f>
        <v>312</v>
      </c>
      <c r="D71" s="563">
        <f>SUM(D72:D74)</f>
        <v>312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717</v>
      </c>
      <c r="B72" s="316" t="s">
        <v>718</v>
      </c>
      <c r="C72" s="561">
        <v>312</v>
      </c>
      <c r="D72" s="561">
        <v>312</v>
      </c>
      <c r="E72" s="90">
        <f t="shared" si="1"/>
        <v>0</v>
      </c>
      <c r="F72" s="81"/>
    </row>
    <row r="73" spans="1:6" ht="12">
      <c r="A73" s="315" t="s">
        <v>719</v>
      </c>
      <c r="B73" s="316" t="s">
        <v>720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721</v>
      </c>
      <c r="B74" s="316" t="s">
        <v>722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693</v>
      </c>
      <c r="B75" s="316" t="s">
        <v>723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724</v>
      </c>
      <c r="B76" s="316" t="s">
        <v>725</v>
      </c>
      <c r="C76" s="561"/>
      <c r="D76" s="561"/>
      <c r="E76" s="90">
        <f t="shared" si="1"/>
        <v>0</v>
      </c>
      <c r="F76" s="79"/>
    </row>
    <row r="77" spans="1:6" ht="12">
      <c r="A77" s="315" t="s">
        <v>726</v>
      </c>
      <c r="B77" s="316" t="s">
        <v>727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728</v>
      </c>
      <c r="B78" s="316" t="s">
        <v>729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697</v>
      </c>
      <c r="B79" s="316" t="s">
        <v>730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731</v>
      </c>
      <c r="B80" s="316" t="s">
        <v>732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733</v>
      </c>
      <c r="B81" s="316" t="s">
        <v>734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735</v>
      </c>
      <c r="B82" s="316" t="s">
        <v>736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737</v>
      </c>
      <c r="B83" s="316" t="s">
        <v>738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739</v>
      </c>
      <c r="B84" s="316" t="s">
        <v>740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741</v>
      </c>
      <c r="B85" s="316" t="s">
        <v>742</v>
      </c>
      <c r="C85" s="562">
        <f>SUM(C86:C90)+C94</f>
        <v>378</v>
      </c>
      <c r="D85" s="562">
        <f>SUM(D86:D90)+D94</f>
        <v>378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743</v>
      </c>
      <c r="B86" s="316" t="s">
        <v>744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745</v>
      </c>
      <c r="B87" s="316" t="s">
        <v>746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747</v>
      </c>
      <c r="B88" s="316" t="s">
        <v>748</v>
      </c>
      <c r="C88" s="561">
        <v>369</v>
      </c>
      <c r="D88" s="561">
        <v>369</v>
      </c>
      <c r="E88" s="90">
        <f t="shared" si="1"/>
        <v>0</v>
      </c>
      <c r="F88" s="79"/>
    </row>
    <row r="89" spans="1:6" ht="12">
      <c r="A89" s="315" t="s">
        <v>749</v>
      </c>
      <c r="B89" s="316" t="s">
        <v>750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751</v>
      </c>
      <c r="B90" s="316" t="s">
        <v>752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753</v>
      </c>
      <c r="B91" s="316" t="s">
        <v>754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661</v>
      </c>
      <c r="B92" s="316" t="s">
        <v>755</v>
      </c>
      <c r="C92" s="561"/>
      <c r="D92" s="561"/>
      <c r="E92" s="90">
        <f t="shared" si="1"/>
        <v>0</v>
      </c>
      <c r="F92" s="79"/>
    </row>
    <row r="93" spans="1:6" ht="12">
      <c r="A93" s="315" t="s">
        <v>665</v>
      </c>
      <c r="B93" s="316" t="s">
        <v>756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757</v>
      </c>
      <c r="B94" s="316" t="s">
        <v>758</v>
      </c>
      <c r="C94" s="561">
        <v>1</v>
      </c>
      <c r="D94" s="561">
        <v>1</v>
      </c>
      <c r="E94" s="90">
        <f t="shared" si="1"/>
        <v>0</v>
      </c>
      <c r="F94" s="79"/>
    </row>
    <row r="95" spans="1:6" ht="12">
      <c r="A95" s="315" t="s">
        <v>759</v>
      </c>
      <c r="B95" s="316" t="s">
        <v>760</v>
      </c>
      <c r="C95" s="561">
        <v>7</v>
      </c>
      <c r="D95" s="561">
        <v>7</v>
      </c>
      <c r="E95" s="90">
        <f t="shared" si="1"/>
        <v>0</v>
      </c>
      <c r="F95" s="81"/>
    </row>
    <row r="96" spans="1:16" ht="12">
      <c r="A96" s="317" t="s">
        <v>761</v>
      </c>
      <c r="B96" s="325" t="s">
        <v>762</v>
      </c>
      <c r="C96" s="562">
        <f>C85+C80+C75+C71+C95</f>
        <v>697</v>
      </c>
      <c r="D96" s="562">
        <f>D85+D80+D75+D71+D95</f>
        <v>697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763</v>
      </c>
      <c r="B97" s="314" t="s">
        <v>764</v>
      </c>
      <c r="C97" s="562">
        <f>C96+C68+C66</f>
        <v>7600</v>
      </c>
      <c r="D97" s="562">
        <f>D96+D68+D66</f>
        <v>697</v>
      </c>
      <c r="E97" s="75">
        <f>E96+E68+E66</f>
        <v>6903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765</v>
      </c>
      <c r="B99" s="328"/>
      <c r="C99" s="565"/>
      <c r="D99" s="565"/>
      <c r="E99" s="84"/>
      <c r="F99" s="329" t="s">
        <v>523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462</v>
      </c>
      <c r="B100" s="314" t="s">
        <v>463</v>
      </c>
      <c r="C100" s="569" t="s">
        <v>766</v>
      </c>
      <c r="D100" s="569" t="s">
        <v>767</v>
      </c>
      <c r="E100" s="86" t="s">
        <v>768</v>
      </c>
      <c r="F100" s="86" t="s">
        <v>769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770</v>
      </c>
      <c r="B102" s="316" t="s">
        <v>771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772</v>
      </c>
      <c r="B103" s="316" t="s">
        <v>773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774</v>
      </c>
      <c r="B104" s="316" t="s">
        <v>775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776</v>
      </c>
      <c r="B105" s="314" t="s">
        <v>777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778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879</v>
      </c>
      <c r="B109" s="610"/>
      <c r="C109" s="610" t="s">
        <v>866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867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I21" sqref="I21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781</v>
      </c>
      <c r="F2" s="336"/>
      <c r="G2" s="336"/>
      <c r="H2" s="334"/>
      <c r="I2" s="334"/>
    </row>
    <row r="3" spans="1:9" ht="12">
      <c r="A3" s="334"/>
      <c r="B3" s="335"/>
      <c r="C3" s="337" t="s">
        <v>782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382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30.06.2011г.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783</v>
      </c>
    </row>
    <row r="7" spans="1:9" s="430" customFormat="1" ht="12">
      <c r="A7" s="109" t="s">
        <v>462</v>
      </c>
      <c r="B7" s="51"/>
      <c r="C7" s="109" t="s">
        <v>784</v>
      </c>
      <c r="D7" s="110"/>
      <c r="E7" s="111"/>
      <c r="F7" s="112" t="s">
        <v>785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786</v>
      </c>
      <c r="D8" s="54" t="s">
        <v>787</v>
      </c>
      <c r="E8" s="54" t="s">
        <v>788</v>
      </c>
      <c r="F8" s="111" t="s">
        <v>789</v>
      </c>
      <c r="G8" s="113" t="s">
        <v>790</v>
      </c>
      <c r="H8" s="113"/>
      <c r="I8" s="113" t="s">
        <v>791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534</v>
      </c>
      <c r="H9" s="52" t="s">
        <v>535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792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793</v>
      </c>
      <c r="B12" s="62" t="s">
        <v>794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795</v>
      </c>
      <c r="B13" s="62" t="s">
        <v>796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594</v>
      </c>
      <c r="B14" s="62" t="s">
        <v>797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798</v>
      </c>
      <c r="B15" s="62" t="s">
        <v>799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800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563</v>
      </c>
      <c r="B17" s="64" t="s">
        <v>801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802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793</v>
      </c>
      <c r="B19" s="62" t="s">
        <v>803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804</v>
      </c>
      <c r="B20" s="62" t="s">
        <v>805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806</v>
      </c>
      <c r="B21" s="62" t="s">
        <v>807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808</v>
      </c>
      <c r="B22" s="62" t="s">
        <v>809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810</v>
      </c>
      <c r="B23" s="62" t="s">
        <v>811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812</v>
      </c>
      <c r="B24" s="62" t="s">
        <v>813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814</v>
      </c>
      <c r="B25" s="67" t="s">
        <v>815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580</v>
      </c>
      <c r="B26" s="64" t="s">
        <v>816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817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879</v>
      </c>
      <c r="B30" s="620"/>
      <c r="C30" s="620"/>
      <c r="D30" s="370" t="s">
        <v>818</v>
      </c>
      <c r="E30" s="619" t="s">
        <v>864</v>
      </c>
      <c r="F30" s="619"/>
      <c r="G30" s="619"/>
      <c r="H30" s="338" t="s">
        <v>780</v>
      </c>
      <c r="I30" s="619" t="s">
        <v>865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G23" sqref="G23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819</v>
      </c>
      <c r="B2" s="114"/>
      <c r="C2" s="114"/>
      <c r="D2" s="114"/>
      <c r="E2" s="114"/>
      <c r="F2" s="114"/>
    </row>
    <row r="3" spans="1:6" ht="12.75" customHeight="1">
      <c r="A3" s="114" t="s">
        <v>820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821</v>
      </c>
      <c r="B6" s="625" t="str">
        <f>'справка №1-БАЛАНС'!E5</f>
        <v>30.06.2011г.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47"/>
      <c r="D10" s="347"/>
      <c r="E10" s="347"/>
      <c r="F10" s="347"/>
    </row>
    <row r="11" spans="1:6" ht="18" customHeight="1">
      <c r="A11" s="36" t="s">
        <v>828</v>
      </c>
      <c r="B11" s="37"/>
      <c r="C11" s="347"/>
      <c r="D11" s="347"/>
      <c r="E11" s="347"/>
      <c r="F11" s="347"/>
    </row>
    <row r="12" spans="1:6" ht="14.25" customHeight="1">
      <c r="A12" s="36" t="s">
        <v>829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830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548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551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563</v>
      </c>
      <c r="B27" s="39" t="s">
        <v>831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832</v>
      </c>
      <c r="B28" s="40"/>
      <c r="C28" s="347"/>
      <c r="D28" s="347"/>
      <c r="E28" s="347"/>
      <c r="F28" s="355"/>
    </row>
    <row r="29" spans="1:6" ht="12.75">
      <c r="A29" s="36" t="s">
        <v>542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545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548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551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580</v>
      </c>
      <c r="B44" s="39" t="s">
        <v>833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834</v>
      </c>
      <c r="B45" s="40"/>
      <c r="C45" s="347"/>
      <c r="D45" s="347"/>
      <c r="E45" s="347"/>
      <c r="F45" s="355"/>
    </row>
    <row r="46" spans="1:6" ht="12.75">
      <c r="A46" s="36" t="s">
        <v>542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545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548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551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599</v>
      </c>
      <c r="B61" s="39" t="s">
        <v>835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836</v>
      </c>
      <c r="B62" s="40"/>
      <c r="C62" s="347"/>
      <c r="D62" s="347"/>
      <c r="E62" s="347"/>
      <c r="F62" s="355"/>
    </row>
    <row r="63" spans="1:6" ht="12.75">
      <c r="A63" s="36" t="s">
        <v>542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545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548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551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837</v>
      </c>
      <c r="B78" s="39" t="s">
        <v>838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839</v>
      </c>
      <c r="B79" s="39" t="s">
        <v>840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841</v>
      </c>
      <c r="B80" s="39"/>
      <c r="C80" s="347"/>
      <c r="D80" s="347"/>
      <c r="E80" s="347"/>
      <c r="F80" s="355"/>
    </row>
    <row r="81" spans="1:6" ht="14.25" customHeight="1">
      <c r="A81" s="36" t="s">
        <v>828</v>
      </c>
      <c r="B81" s="40"/>
      <c r="C81" s="347"/>
      <c r="D81" s="347"/>
      <c r="E81" s="347"/>
      <c r="F81" s="355"/>
    </row>
    <row r="82" spans="1:6" ht="12.75">
      <c r="A82" s="36" t="s">
        <v>829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830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548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551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563</v>
      </c>
      <c r="B97" s="39" t="s">
        <v>842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832</v>
      </c>
      <c r="B98" s="40"/>
      <c r="C98" s="347"/>
      <c r="D98" s="347"/>
      <c r="E98" s="347"/>
      <c r="F98" s="355"/>
    </row>
    <row r="99" spans="1:6" ht="12.75">
      <c r="A99" s="36" t="s">
        <v>542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545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548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551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580</v>
      </c>
      <c r="B114" s="39" t="s">
        <v>843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834</v>
      </c>
      <c r="B115" s="40"/>
      <c r="C115" s="347"/>
      <c r="D115" s="347"/>
      <c r="E115" s="347"/>
      <c r="F115" s="355"/>
    </row>
    <row r="116" spans="1:6" ht="12.75">
      <c r="A116" s="36" t="s">
        <v>542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545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548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551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599</v>
      </c>
      <c r="B131" s="39" t="s">
        <v>844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836</v>
      </c>
      <c r="B132" s="40"/>
      <c r="C132" s="347"/>
      <c r="D132" s="347"/>
      <c r="E132" s="347"/>
      <c r="F132" s="355"/>
    </row>
    <row r="133" spans="1:6" ht="12.75">
      <c r="A133" s="36" t="s">
        <v>542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545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548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551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837</v>
      </c>
      <c r="B148" s="39" t="s">
        <v>845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846</v>
      </c>
      <c r="B149" s="39" t="s">
        <v>847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879</v>
      </c>
      <c r="B151" s="366"/>
      <c r="C151" s="626" t="s">
        <v>848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856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2011-07-28T06:39:20Z</cp:lastPrinted>
  <dcterms:created xsi:type="dcterms:W3CDTF">2000-06-29T12:02:40Z</dcterms:created>
  <dcterms:modified xsi:type="dcterms:W3CDTF">2011-07-28T06:48:02Z</dcterms:modified>
  <cp:category/>
  <cp:version/>
  <cp:contentType/>
  <cp:contentStatus/>
</cp:coreProperties>
</file>