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<sst xmlns="http://schemas.openxmlformats.org/spreadsheetml/2006/main" count="4315" uniqueCount="997">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</sst>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-* #,##0\ &quot;лв.&quot;_-;\-* #,##0\ &quot;лв.&quot;_-;_-* &quot;-&quot;\ &quot;лв.&quot;_-;_-@_-"/>
    <numFmt numFmtId="199" formatCode="_-* #,##0\ _л_в_._-;\-* #,##0\ _л_в_._-;_-* &quot;-&quot;\ _л_в_._-;_-@_-"/>
    <numFmt numFmtId="200" formatCode="_-* #,##0.00\ &quot;лв.&quot;_-;\-* #,##0.00\ &quot;лв.&quot;_-;_-* &quot;-&quot;??\ &quot;лв.&quot;_-;_-@_-"/>
    <numFmt numFmtId="201" formatCode="_-* #,##0.00\ _л_в_._-;\-* #,##0.00\ _л_в_._-;_-* &quot;-&quot;??\ _л_в_.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9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748" t="s">
        <v>990</v>
      </c>
    </row>
    <row r="17" spans="1:2" ht="15.75">
      <c r="A17" s="7" t="s">
        <v>920</v>
      </c>
      <c r="B17" s="750" t="s">
        <v>991</v>
      </c>
    </row>
    <row r="18" spans="1:2" ht="15.75">
      <c r="A18" s="7" t="s">
        <v>919</v>
      </c>
      <c r="B18" s="750" t="s">
        <v>992</v>
      </c>
    </row>
    <row r="19" spans="1:2" ht="15.75">
      <c r="A19" s="7" t="s">
        <v>4</v>
      </c>
      <c r="B19" s="750" t="s">
        <v>993</v>
      </c>
    </row>
    <row r="20" spans="1:2" ht="15.75">
      <c r="A20" s="7" t="s">
        <v>5</v>
      </c>
      <c r="B20" s="750" t="s">
        <v>993</v>
      </c>
    </row>
    <row r="21" spans="1:2" ht="15.75">
      <c r="A21" s="10" t="s">
        <v>6</v>
      </c>
      <c r="B21" s="74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751" t="s">
        <v>995</v>
      </c>
    </row>
    <row r="27" spans="1:2" ht="15.75">
      <c r="A27" s="10" t="s">
        <v>971</v>
      </c>
      <c r="B27" s="751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1109</v>
      </c>
      <c r="D6" s="675">
        <f aca="true" t="shared" si="0" ref="D6:D15">C6-E6</f>
        <v>0</v>
      </c>
      <c r="E6" s="674">
        <f>'1-Баланс'!G95</f>
        <v>1109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207</v>
      </c>
      <c r="D7" s="675">
        <f t="shared" si="0"/>
        <v>202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</v>
      </c>
      <c r="D8" s="675">
        <f t="shared" si="0"/>
        <v>0</v>
      </c>
      <c r="E8" s="674">
        <f>ABS('2-Отчет за доходите'!C44)-ABS('2-Отчет за доходите'!G44)</f>
        <v>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43</v>
      </c>
      <c r="D9" s="675">
        <f t="shared" si="0"/>
        <v>0</v>
      </c>
      <c r="E9" s="674">
        <f>'3-Отчет за паричния поток'!C45</f>
        <v>43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39</v>
      </c>
      <c r="D10" s="675">
        <f t="shared" si="0"/>
        <v>0</v>
      </c>
      <c r="E10" s="674">
        <f>'3-Отчет за паричния поток'!C46</f>
        <v>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207</v>
      </c>
      <c r="D11" s="675">
        <f t="shared" si="0"/>
        <v>0</v>
      </c>
      <c r="E11" s="674">
        <f>'4-Отчет за собствения капитал'!L34</f>
        <v>207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0.0007045561296383278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0.014492753623188406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0.0033259423503325942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0.002705139765554554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1.0011756407241947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1.4597544338335606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1.4597544338335606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0.05320600272851296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0.05320600272851296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109.17948717948718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3.8394950405770967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0.449468085106383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4.357487922705314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0.8133453561767359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0.024154589371980676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0.004227336777829967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50.111111111111114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417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438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172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1031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1070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1109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199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199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202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57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112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169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169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732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383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225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71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733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733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585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3240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230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41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143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4252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4253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4253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4258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4258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4258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4258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4258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4307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-3931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-232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-39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-39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199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199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202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202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204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204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6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42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42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6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19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39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39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50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12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81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81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50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12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81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81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25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28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28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12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37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5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42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42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37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5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42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42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13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39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417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438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172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1031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1031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417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438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172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1031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1031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57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57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112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169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383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383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349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225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71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37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733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902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383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383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349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225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71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37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733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733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57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57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112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169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169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D55" sqref="D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</v>
      </c>
      <c r="D20" s="598">
        <f>SUM(D12:D19)</f>
        <v>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199</v>
      </c>
      <c r="H28" s="596">
        <f>SUM(H29:H31)</f>
        <v>189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199</v>
      </c>
      <c r="H29" s="196">
        <v>189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</v>
      </c>
      <c r="H32" s="196">
        <v>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202</v>
      </c>
      <c r="H34" s="598">
        <f>H28+H32+H33</f>
        <v>199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</v>
      </c>
      <c r="H37" s="600">
        <f>H26+H18+H34</f>
        <v>204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57</v>
      </c>
      <c r="H44" s="196">
        <v>51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112</v>
      </c>
      <c r="H49" s="196">
        <v>109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169</v>
      </c>
      <c r="H50" s="596">
        <f>SUM(H44:H49)</f>
        <v>160</v>
      </c>
    </row>
    <row r="51" spans="1:8" ht="15.75">
      <c r="A51" s="89" t="s">
        <v>79</v>
      </c>
      <c r="B51" s="91" t="s">
        <v>155</v>
      </c>
      <c r="C51" s="197"/>
      <c r="D51" s="196">
        <v>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</v>
      </c>
      <c r="D56" s="602">
        <f>D20+D21+D22+D28+D33+D46+D52+D54+D55</f>
        <v>15</v>
      </c>
      <c r="E56" s="100" t="s">
        <v>850</v>
      </c>
      <c r="F56" s="99" t="s">
        <v>172</v>
      </c>
      <c r="G56" s="599">
        <f>G50+G52+G53+G54+G55</f>
        <v>169</v>
      </c>
      <c r="H56" s="600">
        <f>H50+H52+H53+H54+H55</f>
        <v>160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732</v>
      </c>
      <c r="H61" s="596">
        <f>SUM(H62:H68)</f>
        <v>950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225</v>
      </c>
      <c r="H64" s="196">
        <v>125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71</v>
      </c>
      <c r="H65" s="196">
        <v>793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37</v>
      </c>
      <c r="H66" s="196">
        <v>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2</v>
      </c>
      <c r="D68" s="196">
        <v>16</v>
      </c>
      <c r="E68" s="89" t="s">
        <v>212</v>
      </c>
      <c r="F68" s="93" t="s">
        <v>213</v>
      </c>
      <c r="G68" s="197">
        <v>9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417</v>
      </c>
      <c r="D69" s="196">
        <v>241</v>
      </c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>
        <v>438</v>
      </c>
      <c r="D70" s="196">
        <v>775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733</v>
      </c>
      <c r="H71" s="598">
        <f>H59+H60+H61+H69+H70</f>
        <v>950</v>
      </c>
    </row>
    <row r="72" spans="1:8" ht="15.75">
      <c r="A72" s="89" t="s">
        <v>221</v>
      </c>
      <c r="B72" s="91" t="s">
        <v>222</v>
      </c>
      <c r="C72" s="197">
        <v>172</v>
      </c>
      <c r="D72" s="196">
        <v>178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46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1031</v>
      </c>
      <c r="D76" s="598">
        <f>SUM(D68:D75)</f>
        <v>1256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733</v>
      </c>
      <c r="H79" s="600">
        <f>H71+H73+H75+H77</f>
        <v>950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30</v>
      </c>
      <c r="D88" s="196">
        <v>21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6">
        <v>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</v>
      </c>
      <c r="D92" s="598">
        <f>SUM(D88:D91)</f>
        <v>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1070</v>
      </c>
      <c r="D94" s="602">
        <f>D65+D76+D85+D92+D93</f>
        <v>1299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1109</v>
      </c>
      <c r="D95" s="604">
        <f>D94+D56</f>
        <v>1314</v>
      </c>
      <c r="E95" s="229" t="s">
        <v>942</v>
      </c>
      <c r="F95" s="489" t="s">
        <v>268</v>
      </c>
      <c r="G95" s="603">
        <f>G37+G40+G56+G79</f>
        <v>1109</v>
      </c>
      <c r="H95" s="604">
        <f>H37+H40+H56+H79</f>
        <v>1314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585</v>
      </c>
      <c r="D12" s="317">
        <v>504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3240</v>
      </c>
      <c r="D13" s="317">
        <v>3406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7">
        <v>13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230</v>
      </c>
      <c r="D15" s="317">
        <v>177</v>
      </c>
      <c r="E15" s="245" t="s">
        <v>79</v>
      </c>
      <c r="F15" s="240" t="s">
        <v>289</v>
      </c>
      <c r="G15" s="316">
        <v>4258</v>
      </c>
      <c r="H15" s="317">
        <v>4302</v>
      </c>
    </row>
    <row r="16" spans="1:8" ht="15.75">
      <c r="A16" s="194" t="s">
        <v>290</v>
      </c>
      <c r="B16" s="190" t="s">
        <v>291</v>
      </c>
      <c r="C16" s="316">
        <v>41</v>
      </c>
      <c r="D16" s="317">
        <v>30</v>
      </c>
      <c r="E16" s="236" t="s">
        <v>52</v>
      </c>
      <c r="F16" s="264" t="s">
        <v>292</v>
      </c>
      <c r="G16" s="628">
        <f>SUM(G12:G15)</f>
        <v>4258</v>
      </c>
      <c r="H16" s="629">
        <f>SUM(H12:H15)</f>
        <v>4302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143</v>
      </c>
      <c r="D19" s="317">
        <v>160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4252</v>
      </c>
      <c r="D22" s="629">
        <f>SUM(D12:D18)+D19</f>
        <v>4290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4253</v>
      </c>
      <c r="D31" s="635">
        <f>D29+D22</f>
        <v>4291</v>
      </c>
      <c r="E31" s="251" t="s">
        <v>824</v>
      </c>
      <c r="F31" s="266" t="s">
        <v>331</v>
      </c>
      <c r="G31" s="253">
        <f>G16+G18+G27</f>
        <v>4258</v>
      </c>
      <c r="H31" s="254">
        <f>H16+H18+H27</f>
        <v>4302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</v>
      </c>
      <c r="D33" s="244">
        <f>IF((H31-D31)&gt;0,H31-D31,0)</f>
        <v>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4253</v>
      </c>
      <c r="D36" s="637">
        <f>D31-D34+D35</f>
        <v>4291</v>
      </c>
      <c r="E36" s="262" t="s">
        <v>346</v>
      </c>
      <c r="F36" s="256" t="s">
        <v>347</v>
      </c>
      <c r="G36" s="267">
        <f>G35-G34+G31</f>
        <v>4258</v>
      </c>
      <c r="H36" s="268">
        <f>H35-H34+H31</f>
        <v>4302</v>
      </c>
    </row>
    <row r="37" spans="1:8" ht="15.75">
      <c r="A37" s="261" t="s">
        <v>348</v>
      </c>
      <c r="B37" s="231" t="s">
        <v>349</v>
      </c>
      <c r="C37" s="634">
        <f>IF((G36-C36)&gt;0,G36-C36,0)</f>
        <v>5</v>
      </c>
      <c r="D37" s="635">
        <f>IF((H36-D36)&gt;0,H36-D36,0)</f>
        <v>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</v>
      </c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</v>
      </c>
      <c r="D42" s="244">
        <f>+IF((H36-D36-D38)&gt;0,H36-D36-D38,0)</f>
        <v>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</v>
      </c>
      <c r="D44" s="268">
        <f>IF(H42=0,IF(D42-D43&gt;0,D42-D43+H43,0),IF(H42-H43&lt;0,H43-H42+D42,0))</f>
        <v>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4258</v>
      </c>
      <c r="D45" s="631">
        <f>D36+D38+D42</f>
        <v>4302</v>
      </c>
      <c r="E45" s="270" t="s">
        <v>373</v>
      </c>
      <c r="F45" s="272" t="s">
        <v>374</v>
      </c>
      <c r="G45" s="630">
        <f>G42+G36</f>
        <v>4258</v>
      </c>
      <c r="H45" s="631">
        <f>H42+H36</f>
        <v>4302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4307</v>
      </c>
      <c r="D11" s="196">
        <v>5252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-3931</v>
      </c>
      <c r="D12" s="196">
        <v>-4962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-232</v>
      </c>
      <c r="D14" s="196">
        <v>-188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-97</v>
      </c>
      <c r="D15" s="196">
        <v>-97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-39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-39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</v>
      </c>
      <c r="D45" s="309">
        <v>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199</v>
      </c>
      <c r="J13" s="584">
        <f>'1-Баланс'!H30+'1-Баланс'!H33</f>
        <v>0</v>
      </c>
      <c r="K13" s="585"/>
      <c r="L13" s="584">
        <f>SUM(C13:K13)</f>
        <v>204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199</v>
      </c>
      <c r="J17" s="653">
        <f t="shared" si="2"/>
        <v>0</v>
      </c>
      <c r="K17" s="653">
        <f t="shared" si="2"/>
        <v>0</v>
      </c>
      <c r="L17" s="584">
        <f t="shared" si="1"/>
        <v>204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</v>
      </c>
      <c r="J18" s="584">
        <f>+'1-Баланс'!G33</f>
        <v>0</v>
      </c>
      <c r="K18" s="585"/>
      <c r="L18" s="584">
        <f t="shared" si="1"/>
        <v>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202</v>
      </c>
      <c r="J31" s="653">
        <f t="shared" si="6"/>
        <v>0</v>
      </c>
      <c r="K31" s="653">
        <f t="shared" si="6"/>
        <v>0</v>
      </c>
      <c r="L31" s="584">
        <f t="shared" si="1"/>
        <v>207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202</v>
      </c>
      <c r="J34" s="587">
        <f t="shared" si="7"/>
        <v>0</v>
      </c>
      <c r="K34" s="587">
        <f t="shared" si="7"/>
        <v>0</v>
      </c>
      <c r="L34" s="651">
        <f t="shared" si="1"/>
        <v>207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N44" sqref="N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>
        <v>14</v>
      </c>
      <c r="F13" s="328"/>
      <c r="G13" s="329">
        <f t="shared" si="2"/>
        <v>50</v>
      </c>
      <c r="H13" s="328"/>
      <c r="I13" s="328"/>
      <c r="J13" s="329">
        <f t="shared" si="3"/>
        <v>50</v>
      </c>
      <c r="K13" s="328">
        <v>25</v>
      </c>
      <c r="L13" s="328">
        <v>12</v>
      </c>
      <c r="M13" s="328"/>
      <c r="N13" s="329">
        <f t="shared" si="4"/>
        <v>37</v>
      </c>
      <c r="O13" s="328"/>
      <c r="P13" s="328"/>
      <c r="Q13" s="329">
        <f t="shared" si="0"/>
        <v>37</v>
      </c>
      <c r="R13" s="340">
        <f t="shared" si="1"/>
        <v>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</v>
      </c>
      <c r="E14" s="328">
        <v>6</v>
      </c>
      <c r="F14" s="328"/>
      <c r="G14" s="329">
        <f t="shared" si="2"/>
        <v>12</v>
      </c>
      <c r="H14" s="328"/>
      <c r="I14" s="328"/>
      <c r="J14" s="329">
        <f t="shared" si="3"/>
        <v>12</v>
      </c>
      <c r="K14" s="328">
        <v>3</v>
      </c>
      <c r="L14" s="328">
        <v>2</v>
      </c>
      <c r="M14" s="328"/>
      <c r="N14" s="329">
        <f t="shared" si="4"/>
        <v>5</v>
      </c>
      <c r="O14" s="328"/>
      <c r="P14" s="328"/>
      <c r="Q14" s="329">
        <f t="shared" si="0"/>
        <v>5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>
        <v>19</v>
      </c>
      <c r="F15" s="328"/>
      <c r="G15" s="329">
        <f t="shared" si="2"/>
        <v>19</v>
      </c>
      <c r="H15" s="328"/>
      <c r="I15" s="328"/>
      <c r="J15" s="329">
        <f t="shared" si="3"/>
        <v>19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42</v>
      </c>
      <c r="E19" s="330">
        <f>SUM(E11:E18)</f>
        <v>39</v>
      </c>
      <c r="F19" s="330">
        <f>SUM(F11:F18)</f>
        <v>0</v>
      </c>
      <c r="G19" s="329">
        <f t="shared" si="2"/>
        <v>81</v>
      </c>
      <c r="H19" s="330">
        <f>SUM(H11:H18)</f>
        <v>0</v>
      </c>
      <c r="I19" s="330">
        <f>SUM(I11:I18)</f>
        <v>0</v>
      </c>
      <c r="J19" s="329">
        <f t="shared" si="3"/>
        <v>81</v>
      </c>
      <c r="K19" s="330">
        <f>SUM(K11:K18)</f>
        <v>28</v>
      </c>
      <c r="L19" s="330">
        <f>SUM(L11:L18)</f>
        <v>14</v>
      </c>
      <c r="M19" s="330">
        <f>SUM(M11:M18)</f>
        <v>0</v>
      </c>
      <c r="N19" s="329">
        <f t="shared" si="4"/>
        <v>42</v>
      </c>
      <c r="O19" s="330">
        <f>SUM(O11:O18)</f>
        <v>0</v>
      </c>
      <c r="P19" s="330">
        <f>SUM(P11:P18)</f>
        <v>0</v>
      </c>
      <c r="Q19" s="329">
        <f t="shared" si="0"/>
        <v>42</v>
      </c>
      <c r="R19" s="340">
        <f t="shared" si="1"/>
        <v>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42</v>
      </c>
      <c r="E42" s="349">
        <f>E19+E20+E21+E27+E40+E41</f>
        <v>39</v>
      </c>
      <c r="F42" s="349">
        <f aca="true" t="shared" si="11" ref="F42:R42">F19+F20+F21+F27+F40+F41</f>
        <v>0</v>
      </c>
      <c r="G42" s="349">
        <f t="shared" si="11"/>
        <v>81</v>
      </c>
      <c r="H42" s="349">
        <f t="shared" si="11"/>
        <v>0</v>
      </c>
      <c r="I42" s="349">
        <f t="shared" si="11"/>
        <v>0</v>
      </c>
      <c r="J42" s="349">
        <f t="shared" si="11"/>
        <v>81</v>
      </c>
      <c r="K42" s="349">
        <f t="shared" si="11"/>
        <v>28</v>
      </c>
      <c r="L42" s="349">
        <f t="shared" si="11"/>
        <v>14</v>
      </c>
      <c r="M42" s="349">
        <f t="shared" si="11"/>
        <v>0</v>
      </c>
      <c r="N42" s="349">
        <f t="shared" si="11"/>
        <v>42</v>
      </c>
      <c r="O42" s="349">
        <f t="shared" si="11"/>
        <v>0</v>
      </c>
      <c r="P42" s="349">
        <f t="shared" si="11"/>
        <v>0</v>
      </c>
      <c r="Q42" s="349">
        <f t="shared" si="11"/>
        <v>42</v>
      </c>
      <c r="R42" s="350">
        <f t="shared" si="11"/>
        <v>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</v>
      </c>
      <c r="D26" s="362">
        <f>SUM(D27:D29)</f>
        <v>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</v>
      </c>
      <c r="D28" s="368">
        <v>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417</v>
      </c>
      <c r="D30" s="368">
        <v>417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438</v>
      </c>
      <c r="D31" s="368">
        <v>438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172</v>
      </c>
      <c r="D33" s="368">
        <v>172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1031</v>
      </c>
      <c r="D45" s="438">
        <f>D26+D30+D31+D33+D32+D34+D35+D40</f>
        <v>1031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1031</v>
      </c>
      <c r="D46" s="444">
        <f>D45+D23+D21+D11</f>
        <v>1031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57</v>
      </c>
      <c r="D54" s="138">
        <f>SUM(D55:D57)</f>
        <v>0</v>
      </c>
      <c r="E54" s="136">
        <f>C54-D54</f>
        <v>57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57</v>
      </c>
      <c r="D57" s="197"/>
      <c r="E57" s="136">
        <f t="shared" si="1"/>
        <v>57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112</v>
      </c>
      <c r="D66" s="197"/>
      <c r="E66" s="136">
        <f t="shared" si="1"/>
        <v>112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169</v>
      </c>
      <c r="D68" s="435">
        <f>D54+D58+D63+D64+D65+D66</f>
        <v>0</v>
      </c>
      <c r="E68" s="436">
        <f t="shared" si="1"/>
        <v>169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383</v>
      </c>
      <c r="D73" s="137">
        <f>SUM(D74:D76)</f>
        <v>383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383</v>
      </c>
      <c r="D74" s="197">
        <v>383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349</v>
      </c>
      <c r="D87" s="134">
        <f>SUM(D88:D92)+D96</f>
        <v>349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225</v>
      </c>
      <c r="D89" s="197">
        <v>225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71</v>
      </c>
      <c r="D90" s="197">
        <v>71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37</v>
      </c>
      <c r="D91" s="197">
        <v>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</v>
      </c>
      <c r="D92" s="138">
        <f>SUM(D93:D95)</f>
        <v>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733</v>
      </c>
      <c r="D98" s="433">
        <f>D87+D82+D77+D73+D97</f>
        <v>733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902</v>
      </c>
      <c r="D99" s="427">
        <f>D98+D70+D68</f>
        <v>733</v>
      </c>
      <c r="E99" s="427">
        <f>E98+E70+E68</f>
        <v>169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0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2018-03-28T07:19:41Z</dcterms:modified>
  <cp:category/>
  <cp:version/>
  <cp:contentType/>
  <cp:contentStatus/>
</cp:coreProperties>
</file>