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<sst xmlns="http://schemas.openxmlformats.org/spreadsheetml/2006/main" count="1995" uniqueCount="692">
  <si>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</si>
  <si>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</si>
  <si>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</si>
  <si>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</si>
  <si>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</si>
  <si>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</si>
  <si>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</si>
  <si>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</si>
  <si>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</si>
  <si>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</si>
  <si>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</si>
  <si>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</si>
  <si>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</si>
  <si>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</si>
  <si>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</si>
  <si>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</si>
  <si>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</si>
  <si>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</si>
  <si>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</si>
  <si>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</si>
  <si>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</si>
  <si>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</si>
  <si>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</si>
  <si>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</si>
  <si>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</si>
  <si>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</si>
  <si>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</si>
  <si>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</si>
  <si>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</si>
  <si>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</si>
  <si>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</si>
  <si>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</si>
  <si>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</si>
  <si>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</si>
  <si>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</si>
  <si>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</si>
  <si>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</si>
  <si>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</si>
  <si>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</si>
  <si>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</si>
  <si>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</si>
  <si>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</si>
  <si>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</si>
  <si>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</si>
  <si>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</si>
  <si>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</si>
  <si>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</si>
  <si>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</si>
  <si>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</si>
  <si>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</si>
  <si>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</si>
  <si>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</si>
  <si>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</si>
  <si>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</si>
  <si>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</si>
  <si>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</si>
  <si>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</si>
  <si>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</si>
  <si>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</si>
  <si>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</si>
  <si>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</si>
  <si>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</si>
  <si>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</si>
  <si>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</si>
  <si>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</si>
  <si>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</si>
  <si>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</si>
  <si>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</si>
  <si>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</si>
  <si>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</si>
  <si>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</si>
  <si>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</si>
  <si>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</si>
  <si>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</si>
  <si>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</si>
  <si>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</si>
  <si>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</si>
  <si>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</si>
  <si>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</si>
  <si>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</si>
  <si>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</si>
  <si>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</si>
  <si>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</si>
  <si>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</si>
  <si>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</si>
  <si>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</si>
  <si>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</si>
  <si>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</si>
  <si>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</si>
  <si>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</si>
  <si>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</si>
  <si>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</si>
  <si>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</si>
  <si>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</si>
  <si>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</si>
  <si>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</si>
  <si>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</si>
  <si>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</si>
  <si>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</si>
  <si>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</si>
  <si>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</si>
  <si>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</si>
  <si>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</si>
  <si>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</si>
  <si>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</si>
  <si>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</si>
  <si>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</si>
  <si>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</si>
  <si>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</si>
  <si>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</si>
  <si>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</si>
  <si>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</si>
  <si>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</si>
  <si>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</si>
  <si>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</si>
  <si>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</si>
  <si>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</si>
  <si>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</si>
  <si>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</si>
  <si>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</si>
  <si>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</si>
  <si>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</si>
  <si>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</si>
  <si>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</si>
  <si>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</si>
  <si>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</si>
  <si>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</si>
  <si>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</si>
  <si>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</si>
  <si>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</si>
  <si>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</si>
  <si>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</si>
  <si>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</si>
  <si>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</si>
  <si>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</si>
  <si>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</si>
  <si>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</si>
  <si>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</si>
  <si>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</si>
  <si>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</si>
  <si>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</si>
  <si>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</si>
  <si>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</si>
  <si>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</si>
  <si>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</si>
  <si>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</si>
  <si>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</si>
  <si>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</si>
  <si>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</si>
  <si>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</si>
  <si>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</si>
  <si>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</si>
  <si>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</si>
  <si>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</si>
  <si>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</si>
  <si>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</si>
  <si>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</si>
  <si>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</si>
  <si>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</si>
  <si>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</si>
  <si>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</si>
  <si>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</si>
  <si>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</si>
  <si>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</si>
  <si>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</si>
  <si>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</si>
  <si>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</si>
  <si>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</si>
  <si>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</si>
  <si>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</si>
  <si>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</si>
  <si>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</si>
  <si>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</si>
  <si>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</si>
  <si>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</si>
  <si>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</si>
  <si>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</si>
  <si>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</si>
  <si>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</si>
  <si>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</si>
  <si>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</si>
  <si>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</si>
  <si>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</si>
  <si>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</si>
  <si>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</si>
  <si>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</si>
  <si>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</si>
  <si>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</si>
  <si>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</si>
  <si>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</si>
  <si>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</si>
  <si>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</si>
  <si>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</si>
  <si>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</si>
  <si>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</si>
  <si>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</si>
  <si>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</si>
  <si>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</si>
  <si>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</si>
  <si>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</si>
  <si>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</si>
  <si>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</si>
  <si>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</si>
  <si>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</si>
  <si>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</si>
  <si>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</si>
  <si>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</si>
  <si>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</si>
  <si>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</si>
  <si>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</si>
  <si>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</si>
  <si>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</si>
  <si>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</si>
  <si>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</si>
  <si>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</si>
  <si>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</si>
  <si>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</si>
  <si>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</si>
  <si>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</si>
  <si>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</si>
  <si>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</si>
  <si>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</si>
  <si>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</si>
  <si>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</si>
  <si>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</si>
  <si>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</si>
  <si>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</si>
  <si>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</si>
  <si>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</si>
  <si>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</si>
  <si>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</si>
  <si>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</si>
  <si>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</si>
  <si>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</si>
  <si>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</si>
  <si>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</si>
  <si>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</si>
  <si>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</si>
  <si>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</si>
  <si>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</si>
  <si>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</si>
  <si>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</si>
  <si>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</si>
  <si>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</si>
  <si>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</si>
  <si>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</si>
  <si>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</si>
  <si>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</si>
  <si>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</si>
  <si>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</si>
  <si>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</si>
  <si>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</si>
  <si>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</si>
  <si>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</si>
  <si>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</si>
  <si>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</si>
  <si>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</si>
  <si>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</si>
  <si>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</si>
  <si>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</si>
  <si>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</si>
  <si>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</si>
  <si>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</si>
  <si>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</si>
  <si>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</si>
  <si>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</si>
  <si>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</si>
  <si>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</si>
  <si>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</si>
  <si>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</si>
  <si>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</si>
  <si>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</si>
  <si>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</si>
  <si>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</si>
  <si>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</si>
  <si>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</si>
  <si>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</si>
  <si>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</si>
  <si>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</si>
  <si>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</si>
  <si>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</si>
  <si>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</si>
  <si>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</si>
  <si>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</si>
  <si>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</si>
  <si>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</si>
  <si>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</si>
  <si>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</si>
  <si>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</si>
  <si>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</si>
  <si>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</si>
  <si>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</si>
  <si>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</si>
  <si>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</si>
  <si>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</si>
  <si>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</si>
  <si>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</si>
  <si>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</si>
  <si>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</si>
  <si>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</si>
  <si>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</si>
  <si>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</si>
  <si>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</si>
  <si>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</si>
  <si>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</si>
  <si>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</si>
  <si>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</si>
  <si>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</si>
  <si>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</si>
  <si>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</si>
  <si>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</si>
  <si>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</si>
  <si>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</si>
  <si>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</si>
  <si>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</si>
  <si>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</si>
  <si>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</si>
  <si>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</si>
  <si>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</si>
  <si>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</si>
  <si>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</si>
  <si>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</si>
  <si>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</si>
  <si>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</si>
  <si>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</si>
  <si>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</si>
  <si>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</si>
  <si>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</si>
  <si>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</si>
  <si>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</si>
  <si>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</si>
  <si>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</si>
  <si>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</si>
  <si>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</si>
  <si>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</si>
  <si>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</si>
  <si>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</si>
  <si>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</si>
  <si>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</si>
  <si>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</si>
  <si>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</si>
  <si>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</si>
  <si>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</si>
  <si>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</si>
  <si>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</si>
  <si>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</si>
  <si>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</si>
  <si>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</si>
  <si>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</si>
  <si>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</si>
  <si>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</si>
  <si>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</si>
  <si>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</si>
  <si>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</si>
  <si>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</si>
  <si>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</si>
  <si>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</si>
  <si>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</si>
  <si>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</si>
  <si>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</si>
  <si>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</si>
  <si>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</si>
  <si>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</si>
  <si>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</si>
  <si>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</si>
  <si>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</si>
  <si>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</si>
  <si>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</si>
  <si>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</si>
  <si>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</si>
  <si>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</si>
  <si>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</si>
  <si>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</si>
  <si>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</si>
  <si>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</si>
  <si>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</si>
  <si>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</si>
  <si>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</si>
  <si>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</si>
  <si>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</si>
  <si>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</si>
  <si>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</si>
  <si>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</si>
  <si>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</si>
  <si>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</si>
  <si>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</si>
  <si>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</si>
  <si>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</si>
  <si>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</si>
  <si>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</si>
  <si>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</si>
  <si>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</si>
  <si>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</si>
  <si>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</si>
  <si>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</si>
  <si>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</si>
  <si>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</si>
  <si>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</si>
  <si>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</si>
  <si>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</si>
  <si>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</si>
  <si>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</si>
  <si>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</si>
  <si>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</si>
  <si>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</si>
  <si>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</si>
  <si>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</si>
  <si>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</si>
  <si>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</si>
  <si>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</si>
  <si>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</si>
  <si>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</si>
  <si>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</si>
  <si>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</si>
  <si>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</si>
  <si>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</si>
  <si>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</si>
  <si>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</si>
  <si>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</si>
  <si>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</si>
  <si>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</si>
  <si>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</si>
  <si>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</si>
  <si>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</si>
  <si>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</si>
  <si>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</si>
  <si>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</si>
  <si>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</si>
  <si>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</si>
  <si>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</si>
  <si>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</si>
  <si>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</si>
  <si>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</si>
  <si>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</si>
  <si>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</si>
  <si>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</si>
  <si>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</si>
  <si>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</si>
  <si>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</si>
  <si>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</si>
  <si>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</si>
  <si>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</si>
  <si>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</si>
  <si>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</si>
  <si>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</si>
  <si>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</si>
  <si>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</si>
  <si>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</si>
  <si>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</si>
  <si>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</si>
  <si>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</si>
  <si>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</si>
  <si>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</si>
  <si>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</si>
  <si>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</si>
  <si>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</si>
  <si>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</si>
  <si>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</si>
  <si>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</si>
  <si>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</si>
  <si>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</si>
  <si>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</si>
  <si>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</si>
  <si>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</si>
  <si>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</si>
  <si>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</si>
  <si>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</si>
  <si>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</si>
  <si>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</si>
  <si>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</si>
  <si>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</si>
  <si>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</si>
  <si>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</si>
  <si>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</si>
  <si>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</si>
  <si>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</si>
  <si>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</si>
  <si>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</si>
  <si>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</si>
  <si>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</si>
  <si>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</si>
  <si>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</si>
  <si>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</si>
  <si>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</si>
  <si>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</si>
  <si>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</si>
  <si>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</si>
  <si>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</si>
  <si>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</si>
  <si>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</si>
  <si>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</si>
  <si>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</si>
  <si>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</si>
  <si>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</si>
  <si>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</si>
  <si>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</si>
  <si>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</si>
  <si>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</si>
  <si>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</si>
  <si>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</si>
  <si>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</si>
  <si>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</si>
  <si>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</si>
  <si>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</si>
  <si>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</si>
  <si>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</si>
  <si>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</si>
  <si>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</si>
  <si>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</si>
  <si>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</si>
  <si>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</si>
  <si>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</si>
  <si>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</si>
  <si>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</si>
  <si>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</si>
  <si>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</si>
  <si>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</si>
  <si>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</si>
  <si>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</si>
  <si>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</si>
  <si>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</si>
  <si>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</si>
  <si>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</si>
  <si>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</si>
  <si>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</si>
  <si>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</si>
  <si>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</si>
  <si>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</si>
  <si>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</si>
  <si>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</si>
  <si>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</si>
  <si>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</si>
  <si>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</si>
  <si>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</si>
  <si>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</si>
  <si>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</si>
  <si>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</si>
  <si>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</si>
  <si>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</si>
  <si>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</si>
  <si>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</si>
  <si>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</si>
  <si>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</si>
  <si>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</si>
  <si>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</si>
  <si>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</si>
  <si>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</si>
  <si>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</si>
  <si>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</si>
  <si>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</si>
  <si>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</si>
  <si>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</si>
  <si>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</si>
  <si>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</si>
  <si>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</si>
  <si>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</si>
  <si>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</si>
  <si>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</si>
  <si>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</si>
  <si>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</si>
  <si>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</si>
  <si>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</si>
  <si>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</si>
  <si>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</si>
  <si>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</si>
  <si>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</si>
  <si>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</si>
  <si>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</si>
  <si>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</si>
  <si>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</si>
  <si>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</si>
  <si>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</si>
  <si>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</si>
  <si>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</si>
  <si>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</si>
  <si>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</si>
  <si>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</si>
  <si>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</si>
  <si>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</si>
  <si>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</si>
  <si>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</si>
  <si>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</si>
  <si>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</si>
  <si>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</si>
  <si>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</si>
  <si>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</si>
  <si>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</si>
  <si>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</si>
  <si>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</si>
  <si>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</si>
  <si>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</si>
  <si>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</si>
  <si>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</si>
  <si>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</si>
  <si>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</si>
  <si>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</si>
  <si>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</si>
  <si>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</si>
  <si>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</si>
  <si>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</si>
  <si>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</si>
  <si>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</si>
  <si>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</si>
  <si>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</si>
  <si>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</si>
  <si>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</si>
  <si>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</si>
  <si>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</si>
  <si>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</si>
  <si>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</si>
  <si>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</si>
  <si>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</si>
  <si>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</si>
  <si>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</si>
  <si>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</si>
  <si>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</si>
  <si>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</si>
  <si>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</si>
  <si>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</si>
  <si>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</si>
  <si>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</si>
  <si>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</si>
  <si>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</si>
  <si>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</si>
  <si>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</si>
  <si>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</si>
  <si>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</si>
  <si>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</si>
  <si>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</si>
  <si>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</si>
  <si>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</si>
  <si>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</si>
  <si>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</si>
  <si>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</si>
  <si>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</si>
  <si>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</si>
  <si>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</si>
  <si>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</si>
  <si>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</si>
  <si>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</si>
  <si>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</si>
  <si>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</si>
  <si>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</si>
  <si>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</si>
  <si>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</si>
  <si>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</si>
  <si>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</si>
  <si>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</si>
  <si>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</si>
  <si>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</si>
  <si>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</si>
  <si>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</si>
  <si>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</si>
  <si>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</si>
  <si>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</si>
  <si>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</si>
  <si>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</si>
  <si>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</si>
  <si>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</si>
  <si>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</si>
  <si>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</si>
  <si>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</si>
  <si>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</si>
  <si>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</si>
  <si>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</si>
  <si>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</si>
  <si>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</si>
  <si>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</si>
  <si>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</si>
  <si>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</si>
  <si>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</si>
  <si>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</si>
  <si>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</si>
  <si>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</si>
  <si>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</si>
  <si>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</si>
  <si>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</si>
  <si>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</si>
  <si>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</si>
  <si>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</si>
  <si>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</si>
  <si>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</si>
  <si>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</si>
  <si>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</si>
  <si>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</si>
  <si>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</si>
  <si>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</si>
  <si>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</si>
  <si>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</si>
  <si>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</si>
  <si>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Иван Игнев</t>
  </si>
  <si>
    <t>https://sites.google.com/site/hbgfreit2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</si>
</sst>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44007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44007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>
        <v>5</v>
      </c>
      <c r="D14" s="138">
        <v>5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16</v>
      </c>
      <c r="D15" s="138">
        <v>17</v>
      </c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</v>
      </c>
      <c r="D20" s="377">
        <f>SUM(D12:D19)</f>
        <v>22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16434</v>
      </c>
      <c r="D21" s="267">
        <v>16432</v>
      </c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13251</v>
      </c>
      <c r="H28" s="375">
        <f>SUM(H29:H31)</f>
        <v>9246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13251</v>
      </c>
      <c r="H29" s="138">
        <v>9246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174</v>
      </c>
      <c r="H32" s="138">
        <v>4005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13425</v>
      </c>
      <c r="H34" s="377">
        <f>H28+H32+H33</f>
        <v>13251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15184</v>
      </c>
      <c r="H37" s="379">
        <f>H26+H18+H34</f>
        <v>15010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16455</v>
      </c>
      <c r="D56" s="381">
        <f>D20+D21+D22+D28+D33+D46+D52+D54+D55</f>
        <v>16454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1529</v>
      </c>
      <c r="H61" s="375">
        <f>SUM(H62:H68)</f>
        <v>1615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1508</v>
      </c>
      <c r="H62" s="138">
        <v>1561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</v>
      </c>
      <c r="H64" s="138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/>
    </row>
    <row r="68" spans="1:8" ht="15.75">
      <c r="A68" s="76" t="s">
        <v>206</v>
      </c>
      <c r="B68" s="78" t="s">
        <v>207</v>
      </c>
      <c r="C68" s="138">
        <v>141</v>
      </c>
      <c r="D68" s="138">
        <v>74</v>
      </c>
      <c r="E68" s="76" t="s">
        <v>212</v>
      </c>
      <c r="F68" s="80" t="s">
        <v>213</v>
      </c>
      <c r="G68" s="138"/>
      <c r="H68" s="138">
        <v>9</v>
      </c>
    </row>
    <row r="69" spans="1:8" ht="15.75">
      <c r="A69" s="76" t="s">
        <v>210</v>
      </c>
      <c r="B69" s="78" t="s">
        <v>211</v>
      </c>
      <c r="C69" s="138">
        <v>6</v>
      </c>
      <c r="D69" s="138">
        <v>25</v>
      </c>
      <c r="E69" s="142" t="s">
        <v>79</v>
      </c>
      <c r="F69" s="80" t="s">
        <v>216</v>
      </c>
      <c r="G69" s="138">
        <v>118</v>
      </c>
      <c r="H69" s="138">
        <v>117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1647</v>
      </c>
      <c r="H71" s="377">
        <f>H59+H60+H61+H69+H70</f>
        <v>1732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24-6</f>
        <v>18</v>
      </c>
      <c r="D75" s="138">
        <v>2</v>
      </c>
      <c r="E75" s="276" t="s">
        <v>160</v>
      </c>
      <c r="F75" s="82" t="s">
        <v>233</v>
      </c>
      <c r="G75" s="269">
        <v>31</v>
      </c>
      <c r="H75" s="270">
        <v>31</v>
      </c>
    </row>
    <row r="76" spans="1:8" ht="15.75">
      <c r="A76" s="273" t="s">
        <v>77</v>
      </c>
      <c r="B76" s="83" t="s">
        <v>232</v>
      </c>
      <c r="C76" s="376">
        <f>SUM(C68:C75)</f>
        <v>165</v>
      </c>
      <c r="D76" s="377">
        <f>SUM(D68:D75)</f>
        <v>101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1678</v>
      </c>
      <c r="H79" s="379">
        <f>H71+H73+H75+H77</f>
        <v>1763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43</v>
      </c>
      <c r="D88" s="138">
        <v>39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199</v>
      </c>
      <c r="D89" s="138">
        <v>176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242</v>
      </c>
      <c r="D92" s="377">
        <f>SUM(D88:D91)</f>
        <v>215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407</v>
      </c>
      <c r="D94" s="381">
        <f>D65+D76+D85+D92+D93</f>
        <v>319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16862</v>
      </c>
      <c r="D95" s="383">
        <f>D94+D56</f>
        <v>16773</v>
      </c>
      <c r="E95" s="169" t="s">
        <v>635</v>
      </c>
      <c r="F95" s="280" t="s">
        <v>268</v>
      </c>
      <c r="G95" s="382">
        <f>G37+G40+G56+G79</f>
        <v>16862</v>
      </c>
      <c r="H95" s="383">
        <f>H37+H40+H56+H79</f>
        <v>16773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44007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45</v>
      </c>
      <c r="D12" s="256">
        <v>3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20</v>
      </c>
      <c r="D13" s="256">
        <v>22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1</v>
      </c>
      <c r="D14" s="256">
        <v>1</v>
      </c>
      <c r="E14" s="185" t="s">
        <v>285</v>
      </c>
      <c r="F14" s="180" t="s">
        <v>286</v>
      </c>
      <c r="G14" s="256">
        <v>249</v>
      </c>
      <c r="H14" s="256">
        <v>134</v>
      </c>
    </row>
    <row r="15" spans="1:8" ht="15.75">
      <c r="A15" s="135" t="s">
        <v>287</v>
      </c>
      <c r="B15" s="131" t="s">
        <v>288</v>
      </c>
      <c r="C15" s="256">
        <v>7</v>
      </c>
      <c r="D15" s="256">
        <v>7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249</v>
      </c>
      <c r="H16" s="408">
        <f>SUM(H12:H15)</f>
        <v>134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75</v>
      </c>
      <c r="D22" s="408">
        <f>SUM(D12:D18)+D19</f>
        <v>35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75</v>
      </c>
      <c r="D31" s="414">
        <f>D29+D22</f>
        <v>35</v>
      </c>
      <c r="E31" s="191" t="s">
        <v>548</v>
      </c>
      <c r="F31" s="206" t="s">
        <v>331</v>
      </c>
      <c r="G31" s="193">
        <f>G16+G18+G27</f>
        <v>249</v>
      </c>
      <c r="H31" s="194">
        <f>H16+H18+H27</f>
        <v>134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174</v>
      </c>
      <c r="D33" s="184">
        <f>IF((H31-D31)&gt;0,H31-D31,0)</f>
        <v>99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75</v>
      </c>
      <c r="D36" s="416">
        <f>D31-D34+D35</f>
        <v>35</v>
      </c>
      <c r="E36" s="202" t="s">
        <v>346</v>
      </c>
      <c r="F36" s="196" t="s">
        <v>347</v>
      </c>
      <c r="G36" s="207">
        <f>G35-G34+G31</f>
        <v>249</v>
      </c>
      <c r="H36" s="208">
        <f>H35-H34+H31</f>
        <v>134</v>
      </c>
    </row>
    <row r="37" spans="1:8" ht="15.75">
      <c r="A37" s="201" t="s">
        <v>348</v>
      </c>
      <c r="B37" s="171" t="s">
        <v>349</v>
      </c>
      <c r="C37" s="413">
        <f>IF((G36-C36)&gt;0,G36-C36,0)</f>
        <v>174</v>
      </c>
      <c r="D37" s="414">
        <f>IF((H36-D36)&gt;0,H36-D36,0)</f>
        <v>99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174</v>
      </c>
      <c r="D42" s="184">
        <f>+IF((H36-D36-D38)&gt;0,H36-D36-D38,0)</f>
        <v>99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174</v>
      </c>
      <c r="D44" s="208">
        <f>IF(H42=0,IF(D42-D43&gt;0,D42-D43+H43,0),IF(H42-H43&lt;0,H43-H42+D42,0))</f>
        <v>99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249</v>
      </c>
      <c r="D45" s="410">
        <f>D36+D38+D42</f>
        <v>134</v>
      </c>
      <c r="E45" s="210" t="s">
        <v>373</v>
      </c>
      <c r="F45" s="212" t="s">
        <v>374</v>
      </c>
      <c r="G45" s="409">
        <f>G42+G36</f>
        <v>249</v>
      </c>
      <c r="H45" s="410">
        <f>H42+H36</f>
        <v>134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44007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149</v>
      </c>
      <c r="D11" s="138">
        <v>146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-101</v>
      </c>
      <c r="D12" s="138">
        <v>-21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8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-15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29</v>
      </c>
      <c r="D21" s="438">
        <f>SUM(D11:D20)</f>
        <v>116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8">
        <v>-270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</v>
      </c>
      <c r="D33" s="438">
        <f>SUM(D23:D32)</f>
        <v>-270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-266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-266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27</v>
      </c>
      <c r="D44" s="247">
        <f>D43+D33+D21</f>
        <v>-420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215</v>
      </c>
      <c r="D45" s="249">
        <v>759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242</v>
      </c>
      <c r="D46" s="251">
        <f>D45+D44</f>
        <v>339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242</v>
      </c>
      <c r="D47" s="238">
        <v>339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44007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13251</v>
      </c>
      <c r="J13" s="363">
        <f>'1-Баланс'!H30+'1-Баланс'!H33</f>
        <v>0</v>
      </c>
      <c r="K13" s="364"/>
      <c r="L13" s="363">
        <f>SUM(C13:K13)</f>
        <v>15010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13251</v>
      </c>
      <c r="J17" s="432">
        <f t="shared" si="2"/>
        <v>0</v>
      </c>
      <c r="K17" s="432">
        <f t="shared" si="2"/>
        <v>0</v>
      </c>
      <c r="L17" s="363">
        <f t="shared" si="1"/>
        <v>15010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174</v>
      </c>
      <c r="J18" s="363">
        <f>+'1-Баланс'!G33</f>
        <v>0</v>
      </c>
      <c r="K18" s="364"/>
      <c r="L18" s="363">
        <f t="shared" si="1"/>
        <v>174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13425</v>
      </c>
      <c r="J31" s="432">
        <f t="shared" si="6"/>
        <v>0</v>
      </c>
      <c r="K31" s="432">
        <f t="shared" si="6"/>
        <v>0</v>
      </c>
      <c r="L31" s="363">
        <f t="shared" si="1"/>
        <v>15184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13425</v>
      </c>
      <c r="J34" s="366">
        <f t="shared" si="7"/>
        <v>0</v>
      </c>
      <c r="K34" s="366">
        <f t="shared" si="7"/>
        <v>0</v>
      </c>
      <c r="L34" s="430">
        <f t="shared" si="1"/>
        <v>15184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44007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44007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16862</v>
      </c>
      <c r="D6" s="454">
        <f aca="true" t="shared" si="0" ref="D6:D15">C6-E6</f>
        <v>0</v>
      </c>
      <c r="E6" s="453">
        <f>'1-Баланс'!G95</f>
        <v>16862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15184</v>
      </c>
      <c r="D7" s="454">
        <f t="shared" si="0"/>
        <v>14501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174</v>
      </c>
      <c r="D8" s="454">
        <f t="shared" si="0"/>
        <v>0</v>
      </c>
      <c r="E8" s="453">
        <f>ABS('2-Отчет за доходите'!C44)-ABS('2-Отчет за доходите'!G44)</f>
        <v>174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215</v>
      </c>
      <c r="D9" s="454">
        <f t="shared" si="0"/>
        <v>0</v>
      </c>
      <c r="E9" s="453">
        <f>'3-Отчет за паричния поток'!C45</f>
        <v>215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242</v>
      </c>
      <c r="D10" s="454">
        <f t="shared" si="0"/>
        <v>0</v>
      </c>
      <c r="E10" s="453">
        <f>'3-Отчет за паричния поток'!C46</f>
        <v>242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15184</v>
      </c>
      <c r="D11" s="454">
        <f t="shared" si="0"/>
        <v>0</v>
      </c>
      <c r="E11" s="453">
        <f>'4-Отчет за собствения капитал'!L34</f>
        <v>15184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0.6987951807228916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0.011459430979978926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0.10369487485101311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0.010319060609654845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3.32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0.24255065554231228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0.24255065554231228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0.14421930870083433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0.14421930870083433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0.015132178669097539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0.014766931562092278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0.11051106427818756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0.09951369944253351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0.011459430979978926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0.7028112449799196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9.588571428571429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16434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16455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141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165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199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242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407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16862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13251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13251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174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13425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15184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1529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1508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118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1647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31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1678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16862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45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75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75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174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75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174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174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174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249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249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249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249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249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149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-101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-15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29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27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215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242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242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13251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13251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174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13425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13425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15010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15010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174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15184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15184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2020-06-25T12:17:50Z</dcterms:modified>
  <cp:category/>
  <cp:version/>
  <cp:contentType/>
  <cp:contentStatus/>
</cp:coreProperties>
</file>