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<sst xmlns="http://schemas.openxmlformats.org/spreadsheetml/2006/main" count="1078" uniqueCount="885">
  <si>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</si>
  <si>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</si>
  <si>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</si>
  <si>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</si>
  <si>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</si>
  <si>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</si>
  <si>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</si>
  <si>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</si>
  <si>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</si>
  <si>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</si>
  <si>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</si>
  <si>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</si>
  <si>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</si>
  <si>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</si>
  <si>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</si>
  <si>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</si>
  <si>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</si>
  <si>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</si>
  <si>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</si>
  <si>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</si>
  <si>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</si>
  <si>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</si>
  <si>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</si>
  <si>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</si>
  <si>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</si>
  <si>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</si>
  <si>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</si>
  <si>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</si>
  <si>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</si>
  <si>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</si>
  <si>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</si>
  <si>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</si>
  <si>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</si>
  <si>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</si>
  <si>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</si>
  <si>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</si>
  <si>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</si>
  <si>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</si>
  <si>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</si>
  <si>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</si>
  <si>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</si>
  <si>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</si>
  <si>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</si>
  <si>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</si>
  <si>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</si>
  <si>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</si>
  <si>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</si>
  <si>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</si>
  <si>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</si>
  <si>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</si>
  <si>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</si>
  <si>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</si>
  <si>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</si>
  <si>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</si>
  <si>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</si>
  <si>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</si>
  <si>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</si>
  <si>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</si>
  <si>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</si>
  <si>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</si>
  <si>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</si>
  <si>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</si>
  <si>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</si>
  <si>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</si>
  <si>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</si>
  <si>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</si>
  <si>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</si>
  <si>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</si>
  <si>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</si>
  <si>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</si>
  <si>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</si>
  <si>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</si>
  <si>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</si>
  <si>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</si>
  <si>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</si>
  <si>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</si>
  <si>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</si>
  <si>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</si>
  <si>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</si>
  <si>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</si>
  <si>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</si>
  <si>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</si>
  <si>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</si>
  <si>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</si>
  <si>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</si>
  <si>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</si>
  <si>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</si>
  <si>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</si>
  <si>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</si>
  <si>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</si>
  <si>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</si>
  <si>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</si>
  <si>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</si>
  <si>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</si>
  <si>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</si>
  <si>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</si>
  <si>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</si>
  <si>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</si>
  <si>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</si>
  <si>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</si>
  <si>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</si>
  <si>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</si>
  <si>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</si>
  <si>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</si>
  <si>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</si>
  <si>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</si>
  <si>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</si>
  <si>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</si>
  <si>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</si>
  <si>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</si>
  <si>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</si>
  <si>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</si>
  <si>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</si>
  <si>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</si>
  <si>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</si>
  <si>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</si>
  <si>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</si>
  <si>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</si>
  <si>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</si>
  <si>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</si>
  <si>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</si>
  <si>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</si>
  <si>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</si>
  <si>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</si>
  <si>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</si>
  <si>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</si>
  <si>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</si>
  <si>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</si>
  <si>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</si>
  <si>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</si>
  <si>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</si>
  <si>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</si>
  <si>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</si>
  <si>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</si>
  <si>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</si>
  <si>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</si>
  <si>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</si>
  <si>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</si>
  <si>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</si>
  <si>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</si>
  <si>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</si>
  <si>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</si>
  <si>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</si>
  <si>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</si>
  <si>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</si>
  <si>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</si>
  <si>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</si>
  <si>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</si>
  <si>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</si>
  <si>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</si>
  <si>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</si>
  <si>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</si>
  <si>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</si>
  <si>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</si>
  <si>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</si>
  <si>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</si>
  <si>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</si>
  <si>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</si>
  <si>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</si>
  <si>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</si>
  <si>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</si>
  <si>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</si>
  <si>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</si>
  <si>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</si>
  <si>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</si>
  <si>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</si>
  <si>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</si>
  <si>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</si>
  <si>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</si>
  <si>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</si>
  <si>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</si>
  <si>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</si>
  <si>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</si>
  <si>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</si>
  <si>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</si>
  <si>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</si>
  <si>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</si>
  <si>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</si>
  <si>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</si>
  <si>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</si>
  <si>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</si>
  <si>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</si>
  <si>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</si>
  <si>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</si>
  <si>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</si>
  <si>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</si>
  <si>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</si>
  <si>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</si>
  <si>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</si>
  <si>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</si>
  <si>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</si>
  <si>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</si>
  <si>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</si>
  <si>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</si>
  <si>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</si>
  <si>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</si>
  <si>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</si>
  <si>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</si>
  <si>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</si>
  <si>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</si>
  <si>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</si>
  <si>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</si>
  <si>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</si>
  <si>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</si>
  <si>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</si>
  <si>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</si>
  <si>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</si>
  <si>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</si>
  <si>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</si>
  <si>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</si>
  <si>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</si>
  <si>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</si>
  <si>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</si>
  <si>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</si>
  <si>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</si>
  <si>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</si>
  <si>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</si>
  <si>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</si>
  <si>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</si>
  <si>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</si>
  <si>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</si>
  <si>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</si>
  <si>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</si>
  <si>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</si>
  <si>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</si>
  <si>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</si>
  <si>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</si>
  <si>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</si>
  <si>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</si>
  <si>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</si>
  <si>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</si>
  <si>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</si>
  <si>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</si>
  <si>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</si>
  <si>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</si>
  <si>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</si>
  <si>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</si>
  <si>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</si>
  <si>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</si>
  <si>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</si>
  <si>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</si>
  <si>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</si>
  <si>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</si>
  <si>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</si>
  <si>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</si>
  <si>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</si>
  <si>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</si>
  <si>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</si>
  <si>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</si>
  <si>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</si>
  <si>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</si>
  <si>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</si>
  <si>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</si>
  <si>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</si>
  <si>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</si>
  <si>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</si>
  <si>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</si>
  <si>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</si>
  <si>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</si>
  <si>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</si>
  <si>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</si>
  <si>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</si>
  <si>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</si>
  <si>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</si>
  <si>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</si>
  <si>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</si>
  <si>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</si>
  <si>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</si>
  <si>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</si>
  <si>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</si>
  <si>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</si>
  <si>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</si>
  <si>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</si>
  <si>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</si>
  <si>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</si>
  <si>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</si>
  <si>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</si>
  <si>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</si>
  <si>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</si>
  <si>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</si>
  <si>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</si>
  <si>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</si>
  <si>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</si>
  <si>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</si>
  <si>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</si>
  <si>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</si>
  <si>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</si>
  <si>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</si>
  <si>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</si>
  <si>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</si>
  <si>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</si>
  <si>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</si>
  <si>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</si>
  <si>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</si>
  <si>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</si>
  <si>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</si>
  <si>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</si>
  <si>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</si>
  <si>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</si>
  <si>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</si>
  <si>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</si>
  <si>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</si>
  <si>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</si>
  <si>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</si>
  <si>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</si>
  <si>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</si>
  <si>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</si>
  <si>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</si>
  <si>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</si>
  <si>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</si>
  <si>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</si>
  <si>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</si>
  <si>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</si>
  <si>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</si>
  <si>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</si>
  <si>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</si>
  <si>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</si>
  <si>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</si>
  <si>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</si>
  <si>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</si>
  <si>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</si>
  <si>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</si>
  <si>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</si>
  <si>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</si>
  <si>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</si>
  <si>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</si>
  <si>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</si>
  <si>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</si>
  <si>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</si>
  <si>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</si>
  <si>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</si>
  <si>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</si>
  <si>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</si>
  <si>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</si>
  <si>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</si>
  <si>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</si>
  <si>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</si>
  <si>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</si>
  <si>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</si>
  <si>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</si>
  <si>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</si>
  <si>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</si>
  <si>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</si>
  <si>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</si>
  <si>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</si>
  <si>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</si>
  <si>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</si>
  <si>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</si>
  <si>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</si>
  <si>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</si>
  <si>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</si>
  <si>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</si>
  <si>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</si>
  <si>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</si>
  <si>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</si>
  <si>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</si>
  <si>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</si>
  <si>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</si>
  <si>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</si>
  <si>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</si>
  <si>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</si>
  <si>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</si>
  <si>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</si>
  <si>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</si>
  <si>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</si>
  <si>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</si>
  <si>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</si>
  <si>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</si>
  <si>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</si>
  <si>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</si>
  <si>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</si>
  <si>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</si>
  <si>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</si>
  <si>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</si>
  <si>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</si>
  <si>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</si>
  <si>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</si>
  <si>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</si>
  <si>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</si>
  <si>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</si>
  <si>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</si>
  <si>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</si>
  <si>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</si>
  <si>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</si>
  <si>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</si>
  <si>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</si>
  <si>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</si>
  <si>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</si>
  <si>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</si>
  <si>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</si>
  <si>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</si>
  <si>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</si>
  <si>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</si>
  <si>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</si>
  <si>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</si>
  <si>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</si>
  <si>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</si>
  <si>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</si>
  <si>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</si>
  <si>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</si>
  <si>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</si>
  <si>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</si>
  <si>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</si>
  <si>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</si>
  <si>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</si>
  <si>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</si>
  <si>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</si>
  <si>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</si>
  <si>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</si>
  <si>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</si>
  <si>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</si>
  <si>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</si>
  <si>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</si>
  <si>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</si>
  <si>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</si>
  <si>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</si>
  <si>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</si>
  <si>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</si>
  <si>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</si>
  <si>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</si>
  <si>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</si>
  <si>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</si>
  <si>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</si>
  <si>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</si>
  <si>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</si>
  <si>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</si>
  <si>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</si>
  <si>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</si>
  <si>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</si>
  <si>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</si>
  <si>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</si>
  <si>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</si>
  <si>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</si>
  <si>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</si>
  <si>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</si>
  <si>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</si>
  <si>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</si>
  <si>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</si>
  <si>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</si>
  <si>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</si>
  <si>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</si>
  <si>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</si>
  <si>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</si>
  <si>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</si>
  <si>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</si>
  <si>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</si>
  <si>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</si>
  <si>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</si>
  <si>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</si>
  <si>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</si>
  <si>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</si>
  <si>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</si>
  <si>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</si>
  <si>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</si>
  <si>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</si>
  <si>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</si>
  <si>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</si>
  <si>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</si>
  <si>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</si>
  <si>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</si>
  <si>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</si>
  <si>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</si>
  <si>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</si>
  <si>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</si>
  <si>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</si>
  <si>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</si>
  <si>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</si>
  <si>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</si>
  <si>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</si>
  <si>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</si>
  <si>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</si>
  <si>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</si>
  <si>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</si>
  <si>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</si>
  <si>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</si>
  <si>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</si>
  <si>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</si>
  <si>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</si>
  <si>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</si>
  <si>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</si>
  <si>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</si>
  <si>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</si>
  <si>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</si>
  <si>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</si>
  <si>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</si>
  <si>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</si>
  <si>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</si>
  <si>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</si>
  <si>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</si>
  <si>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</si>
  <si>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</si>
  <si>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</si>
  <si>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</si>
  <si>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</si>
  <si>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</si>
  <si>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</si>
  <si>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</si>
  <si>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</si>
  <si>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</si>
  <si>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</si>
  <si>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</si>
  <si>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</si>
  <si>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</si>
  <si>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</si>
  <si>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</si>
  <si>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</si>
  <si>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</si>
  <si>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</si>
  <si>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</si>
  <si>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</si>
  <si>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</si>
  <si>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</si>
  <si>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</si>
  <si>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</si>
  <si>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</si>
  <si>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</si>
  <si>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</si>
  <si>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</si>
  <si>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</si>
  <si>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</si>
  <si>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</si>
  <si>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</si>
  <si>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</si>
  <si>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</si>
  <si>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</si>
  <si>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</si>
  <si>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</si>
  <si>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</si>
  <si>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</si>
  <si>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</si>
  <si>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</si>
  <si>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</si>
  <si>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</si>
  <si>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</si>
  <si>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</si>
  <si>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</si>
  <si>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</si>
  <si>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</si>
  <si>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</si>
  <si>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</si>
  <si>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</si>
  <si>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</si>
  <si>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</si>
  <si>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</si>
  <si>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</si>
  <si>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</si>
  <si>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</si>
  <si>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</si>
  <si>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</si>
  <si>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</si>
  <si>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</si>
  <si>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</si>
  <si>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</si>
  <si>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</si>
  <si>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</si>
  <si>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</si>
  <si>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</si>
  <si>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</si>
  <si>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</si>
  <si>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</si>
  <si>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</si>
  <si>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</si>
  <si>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</si>
  <si>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</si>
  <si>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</si>
  <si>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</si>
  <si>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</si>
  <si>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</si>
  <si>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</si>
  <si>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</si>
  <si>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</si>
  <si>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</si>
  <si>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</si>
  <si>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</si>
  <si>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</si>
  <si>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</si>
  <si>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</si>
  <si>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</si>
  <si>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</si>
  <si>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</si>
  <si>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</si>
  <si>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</si>
  <si>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</si>
  <si>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</si>
  <si>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</si>
  <si>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</si>
  <si>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</si>
  <si>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</si>
  <si>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</si>
  <si>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</si>
  <si>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</si>
  <si>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</si>
  <si>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</si>
  <si>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</si>
  <si>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</si>
  <si>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</si>
  <si>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</si>
  <si>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</si>
  <si>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</si>
  <si>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</si>
  <si>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</si>
  <si>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</si>
  <si>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</si>
  <si>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</si>
  <si>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</si>
  <si>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</si>
  <si>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</si>
  <si>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</si>
  <si>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</si>
  <si>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</si>
  <si>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</si>
  <si>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</si>
  <si>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</si>
  <si>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</si>
  <si>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</si>
  <si>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</si>
  <si>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</si>
  <si>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</si>
  <si>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</si>
  <si>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</si>
  <si>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</si>
  <si>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</si>
  <si>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</si>
  <si>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</si>
  <si>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</si>
  <si>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</si>
  <si>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</si>
  <si>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</si>
  <si>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</si>
  <si>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</si>
  <si>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</si>
  <si>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</si>
  <si>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</si>
  <si>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</si>
  <si>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</si>
  <si>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</si>
  <si>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</si>
  <si>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</si>
  <si>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</si>
  <si>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</si>
  <si>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</si>
  <si>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</si>
  <si>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</si>
  <si>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</si>
  <si>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</si>
  <si>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</si>
  <si>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</si>
  <si>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</si>
  <si>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</si>
  <si>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</si>
  <si>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</si>
  <si>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</si>
  <si>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</si>
  <si>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</si>
  <si>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</si>
  <si>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</si>
  <si>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</si>
  <si>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</si>
  <si>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</si>
  <si>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</si>
  <si>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</si>
  <si>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</si>
  <si>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</si>
  <si>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</si>
  <si>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</si>
  <si>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</si>
  <si>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</si>
  <si>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</si>
  <si>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</si>
  <si>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</si>
  <si>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</si>
  <si>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</si>
  <si>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</si>
  <si>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</si>
  <si>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</si>
  <si>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</si>
  <si>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</si>
  <si>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</si>
  <si>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</si>
  <si>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</si>
  <si>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</si>
  <si>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</si>
  <si>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</si>
  <si>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</si>
  <si>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</si>
  <si>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</si>
  <si>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</si>
  <si>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</si>
  <si>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</si>
  <si>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</si>
  <si>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</si>
  <si>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</si>
  <si>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</si>
  <si>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</si>
  <si>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</si>
  <si>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</si>
  <si>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</si>
  <si>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</si>
  <si>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</si>
  <si>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</si>
  <si>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</si>
  <si>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</si>
  <si>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</si>
  <si>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</si>
  <si>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</si>
  <si>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</si>
  <si>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</si>
  <si>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</si>
  <si>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</si>
  <si>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</si>
  <si>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</si>
  <si>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</si>
  <si>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</si>
  <si>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</si>
  <si>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</si>
  <si>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</si>
  <si>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</si>
  <si>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</si>
  <si>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</si>
  <si>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</si>
  <si>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</si>
  <si>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</si>
  <si>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</si>
  <si>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</si>
  <si>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</si>
  <si>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</si>
  <si>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</si>
  <si>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</si>
  <si>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</si>
  <si>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</si>
  <si>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</si>
  <si>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</si>
  <si>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</si>
  <si>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</si>
  <si>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</si>
  <si>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</si>
  <si>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</si>
  <si>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</si>
  <si>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</si>
  <si>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</si>
  <si>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</si>
  <si>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</si>
  <si>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</si>
  <si>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</si>
  <si>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</si>
  <si>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</si>
  <si>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</si>
  <si>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</si>
  <si>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</si>
  <si>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</si>
  <si>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</si>
  <si>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</si>
  <si>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</si>
  <si>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</si>
  <si>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</si>
  <si>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</si>
  <si>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</si>
  <si>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</si>
  <si>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</si>
  <si>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</si>
  <si>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</si>
  <si>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</si>
  <si>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</si>
  <si>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</si>
  <si>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</si>
  <si>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</si>
  <si>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</si>
  <si>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</si>
  <si>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</si>
  <si>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</si>
  <si>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</si>
  <si>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</si>
  <si>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</si>
  <si>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</si>
  <si>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</si>
  <si>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</si>
  <si>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</si>
  <si>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</si>
  <si>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</si>
  <si>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</si>
  <si>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</si>
  <si>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</si>
  <si>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</si>
  <si>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</si>
  <si>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</si>
  <si>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</si>
  <si>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</si>
  <si>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</si>
  <si>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</si>
  <si>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</si>
  <si>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</si>
  <si>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</si>
  <si>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</si>
  <si>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</si>
  <si>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</si>
  <si>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</si>
  <si>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</si>
  <si>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</si>
  <si>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</si>
  <si>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</si>
  <si>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</si>
  <si>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</si>
  <si>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</si>
  <si>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</si>
  <si>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</si>
  <si>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</si>
  <si>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</si>
  <si>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</si>
  <si>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</si>
  <si>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</si>
  <si>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</si>
  <si>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</si>
  <si>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</si>
  <si>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</si>
  <si>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</si>
  <si>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</si>
  <si>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</si>
  <si>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</si>
  <si>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</si>
  <si>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</si>
  <si>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</si>
  <si>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</si>
  <si>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</si>
  <si>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</si>
  <si>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</si>
  <si>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</si>
  <si>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</si>
  <si>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</si>
  <si>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</si>
  <si>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</si>
  <si>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</si>
  <si>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</si>
  <si>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</si>
  <si>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</si>
  <si>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</si>
  <si>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</si>
  <si>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</si>
  <si>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</si>
  <si>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</si>
  <si>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</si>
  <si>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</si>
  <si>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</si>
  <si>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</si>
  <si>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</si>
  <si>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</si>
  <si>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</si>
  <si>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</si>
  <si>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</si>
  <si>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</si>
  <si>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</si>
  <si>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</si>
  <si>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</si>
  <si>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</si>
  <si>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</si>
  <si>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</si>
  <si>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</si>
  <si>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</si>
  <si>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</si>
  <si>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</si>
  <si>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</si>
  <si>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</si>
  <si>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</si>
  <si>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</si>
  <si>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</si>
  <si>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</si>
  <si>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"Форуком Фонд Имоти" АДСИЦ</t>
  </si>
  <si>
    <t xml:space="preserve"> Неконсолидиран</t>
  </si>
  <si>
    <t>/Перфект М ЕООД/</t>
  </si>
  <si>
    <t xml:space="preserve">                          /Перфект М ЕООД/</t>
  </si>
  <si>
    <t xml:space="preserve">            /Перфект М ЕООД/</t>
  </si>
  <si>
    <t xml:space="preserve">                 /Перфект М ЕООД/</t>
  </si>
  <si>
    <t xml:space="preserve">                        /Перфект М ЕООД/</t>
  </si>
  <si>
    <t xml:space="preserve">                                                                                           Ръководител:</t>
  </si>
  <si>
    <t xml:space="preserve">Съставител:             </t>
  </si>
  <si>
    <t>/Катя Маркова-Вълчанова/</t>
  </si>
  <si>
    <t xml:space="preserve">                         /Катя Маркова-Вълчанова/</t>
  </si>
  <si>
    <t xml:space="preserve">       /Катя Маркова-Вълчанова/</t>
  </si>
  <si>
    <t xml:space="preserve">                       /Катя Маркова-Вълчанова/</t>
  </si>
  <si>
    <t xml:space="preserve">                /Катя Маркова-Вълчанова/</t>
  </si>
  <si>
    <t xml:space="preserve"> Към 31.12.2009 г.</t>
  </si>
  <si>
    <t xml:space="preserve">Дата на съставяне: 29.01.2010 г. гр. Хасково </t>
  </si>
  <si>
    <t>29.01.2010 г.</t>
  </si>
  <si>
    <t xml:space="preserve">Дата на съставяне: 29.01.2010 г. гр. Хасково           </t>
  </si>
  <si>
    <t xml:space="preserve">Дата  на съставяне: 29.01.2010 г. гр. Хасково </t>
  </si>
  <si>
    <t xml:space="preserve">Дата на съставяне: 29.01.2010 г. гр. Хасково                  </t>
  </si>
</sst>
</file>

<file path=xl/styles.xml><?xml version="1.0" encoding="utf-8"?>
<styleSheet xmlns="http://schemas.openxmlformats.org/spreadsheetml/2006/main">
  <numFmts count="5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&quot;лв&quot;* #,##0.00_);_(&quot;лв&quot;* \(#,##0.00\);_(&quot;лв&quot;* &quot;-&quot;??_);_(@_)"/>
    <numFmt numFmtId="178" formatCode="#,##0&quot;лв&quot;;\-#,##0&quot;лв&quot;"/>
    <numFmt numFmtId="179" formatCode="#,##0&quot;лв&quot;;[Red]\-#,##0&quot;лв&quot;"/>
    <numFmt numFmtId="180" formatCode="#,##0.00&quot;лв&quot;;\-#,##0.00&quot;лв&quot;"/>
    <numFmt numFmtId="181" formatCode="#,##0.00&quot;лв&quot;;[Red]\-#,##0.00&quot;лв&quot;"/>
    <numFmt numFmtId="182" formatCode="_-* #,##0&quot;лв&quot;_-;\-* #,##0&quot;лв&quot;_-;_-* &quot;-&quot;&quot;лв&quot;_-;_-@_-"/>
    <numFmt numFmtId="183" formatCode="_-* #,##0_л_в_-;\-* #,##0_л_в_-;_-* &quot;-&quot;_л_в_-;_-@_-"/>
    <numFmt numFmtId="184" formatCode="_-* #,##0.00&quot;лв&quot;_-;\-* #,##0.00&quot;лв&quot;_-;_-* &quot;-&quot;??&quot;лв&quot;_-;_-@_-"/>
    <numFmt numFmtId="185" formatCode="_-* #,##0.00_л_в_-;\-* #,##0.00_л_в_-;_-* &quot;-&quot;??_л_в_-;_-@_-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\ &quot; &quot;;\-#,##0\ &quot; &quot;"/>
    <numFmt numFmtId="195" formatCode="#,##0\ &quot; &quot;;[Red]\-#,##0\ &quot; &quot;"/>
    <numFmt numFmtId="196" formatCode="#,##0.00\ &quot; &quot;;\-#,##0.00\ &quot; &quot;"/>
    <numFmt numFmtId="197" formatCode="#,##0.00\ &quot; &quot;;[Red]\-#,##0.00\ &quot; &quot;"/>
    <numFmt numFmtId="198" formatCode="_-* #,##0\ &quot; &quot;_-;\-* #,##0\ &quot; &quot;_-;_-* &quot;-&quot;\ &quot; &quot;_-;_-@_-"/>
    <numFmt numFmtId="199" formatCode="_-* #,##0\ _ _-;\-* #,##0\ _ _-;_-* &quot;-&quot;\ _ _-;_-@_-"/>
    <numFmt numFmtId="200" formatCode="_-* #,##0.00\ &quot; &quot;_-;\-* #,##0.00\ &quot; &quot;_-;_-* &quot;-&quot;??\ &quot; &quot;_-;_-@_-"/>
    <numFmt numFmtId="201" formatCode="_-* #,##0.00\ _ _-;\-* #,##0.00\ _ _-;_-* &quot;-&quot;??\ _ _-;_-@_-"/>
    <numFmt numFmtId="202" formatCode="00000"/>
    <numFmt numFmtId="203" formatCode="#,##0.00\ &quot;лв&quot;"/>
    <numFmt numFmtId="204" formatCode="[$-402]dd\ mmmm\ yyyy\ &quot;г.&quot;"/>
    <numFmt numFmtId="205" formatCode="d/m/yyyy&quot; &quot;&quot;г.&quot;;@"/>
    <numFmt numFmtId="206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206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7" fillId="0" borderId="1" xfId="27" applyFont="1" applyBorder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205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206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206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206" fontId="10" fillId="0" borderId="0" xfId="25" applyNumberFormat="1" applyFont="1" applyBorder="1" applyAlignment="1" applyProtection="1">
      <alignment horizontal="center" vertical="justify" wrapText="1"/>
      <protection/>
    </xf>
    <xf numFmtId="206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206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206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865</v>
      </c>
      <c r="F3" s="217" t="s">
        <v>2</v>
      </c>
      <c r="G3" s="172"/>
      <c r="H3" s="575">
        <v>126722797</v>
      </c>
    </row>
    <row r="4" spans="1:8" ht="15">
      <c r="A4" s="582" t="s">
        <v>3</v>
      </c>
      <c r="B4" s="588"/>
      <c r="C4" s="588"/>
      <c r="D4" s="588"/>
      <c r="E4" s="574" t="s">
        <v>866</v>
      </c>
      <c r="F4" s="584" t="s">
        <v>4</v>
      </c>
      <c r="G4" s="585"/>
      <c r="H4" s="461" t="s">
        <v>159</v>
      </c>
    </row>
    <row r="5" spans="1:8" ht="15">
      <c r="A5" s="582" t="s">
        <v>5</v>
      </c>
      <c r="B5" s="583"/>
      <c r="C5" s="583"/>
      <c r="D5" s="583"/>
      <c r="E5" s="504" t="s">
        <v>879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1810</v>
      </c>
      <c r="H11" s="152">
        <v>1810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1810</v>
      </c>
      <c r="H12" s="153">
        <v>1810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6</v>
      </c>
      <c r="D16" s="151">
        <v>8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1810</v>
      </c>
      <c r="H17" s="154">
        <f>H11+H14+H15+H16</f>
        <v>1810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6</v>
      </c>
      <c r="D19" s="155">
        <f>SUM(D11:D18)</f>
        <v>8</v>
      </c>
      <c r="E19" s="237" t="s">
        <v>53</v>
      </c>
      <c r="F19" s="242" t="s">
        <v>54</v>
      </c>
      <c r="G19" s="152">
        <v>94</v>
      </c>
      <c r="H19" s="152">
        <v>109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94</v>
      </c>
      <c r="H25" s="154">
        <f>H19+H20+H21</f>
        <v>109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-31</v>
      </c>
      <c r="H27" s="154">
        <f>SUM(H28:H30)</f>
        <v>-31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-31</v>
      </c>
      <c r="H29" s="316">
        <v>-31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-26</v>
      </c>
      <c r="H32" s="316">
        <v>-15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-57</v>
      </c>
      <c r="H33" s="154">
        <f>H27+H31+H32</f>
        <v>-46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1847</v>
      </c>
      <c r="H36" s="154">
        <f>H25+H17+H33</f>
        <v>1873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6</v>
      </c>
      <c r="D55" s="155">
        <f>D19+D20+D21+D27+D32+D45+D51+D53+D54</f>
        <v>8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1272</v>
      </c>
      <c r="D61" s="151">
        <v>916</v>
      </c>
      <c r="E61" s="243" t="s">
        <v>189</v>
      </c>
      <c r="F61" s="272" t="s">
        <v>190</v>
      </c>
      <c r="G61" s="154">
        <f>SUM(G62:G68)</f>
        <v>127</v>
      </c>
      <c r="H61" s="154">
        <f>SUM(H62:H68)</f>
        <v>119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>
        <v>177</v>
      </c>
      <c r="D63" s="151">
        <v>160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1449</v>
      </c>
      <c r="D64" s="155">
        <f>SUM(D58:D63)</f>
        <v>1076</v>
      </c>
      <c r="E64" s="237" t="s">
        <v>200</v>
      </c>
      <c r="F64" s="242" t="s">
        <v>201</v>
      </c>
      <c r="G64" s="152">
        <v>18</v>
      </c>
      <c r="H64" s="152">
        <v>10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105</v>
      </c>
      <c r="H65" s="152">
        <v>105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</v>
      </c>
      <c r="H66" s="152">
        <v>2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2</v>
      </c>
      <c r="H67" s="152">
        <v>2</v>
      </c>
    </row>
    <row r="68" spans="1:8" ht="15">
      <c r="A68" s="235" t="s">
        <v>211</v>
      </c>
      <c r="B68" s="241" t="s">
        <v>212</v>
      </c>
      <c r="C68" s="151">
        <v>20</v>
      </c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127</v>
      </c>
      <c r="H71" s="161">
        <f>H59+H60+H61+H69+H70</f>
        <v>119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18</v>
      </c>
      <c r="D72" s="151">
        <v>13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</v>
      </c>
      <c r="D74" s="151">
        <v>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39</v>
      </c>
      <c r="D75" s="155">
        <f>SUM(D67:D74)</f>
        <v>15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127</v>
      </c>
      <c r="H79" s="162">
        <f>H71+H74+H75+H76</f>
        <v>119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480</v>
      </c>
      <c r="D88" s="151">
        <v>892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480</v>
      </c>
      <c r="D91" s="155">
        <f>SUM(D87:D90)</f>
        <v>893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1968</v>
      </c>
      <c r="D93" s="155">
        <f>D64+D75+D84+D91+D92</f>
        <v>1984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1974</v>
      </c>
      <c r="D94" s="164">
        <f>D93+D55</f>
        <v>1992</v>
      </c>
      <c r="E94" s="449" t="s">
        <v>270</v>
      </c>
      <c r="F94" s="289" t="s">
        <v>271</v>
      </c>
      <c r="G94" s="165">
        <f>G36+G39+G55+G79</f>
        <v>1974</v>
      </c>
      <c r="H94" s="165">
        <f>H36+H39+H55+H79</f>
        <v>1992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880</v>
      </c>
      <c r="B98" s="432"/>
      <c r="C98" s="586" t="s">
        <v>273</v>
      </c>
      <c r="D98" s="586"/>
      <c r="E98" s="586"/>
      <c r="F98" s="170"/>
      <c r="G98" s="171"/>
      <c r="H98" s="172"/>
      <c r="M98" s="157"/>
    </row>
    <row r="99" spans="3:8" ht="15">
      <c r="C99" s="45"/>
      <c r="D99" s="1" t="s">
        <v>867</v>
      </c>
      <c r="E99" s="45"/>
      <c r="F99" s="170"/>
      <c r="G99" s="171"/>
      <c r="H99" s="172"/>
    </row>
    <row r="100" spans="1:2" ht="12.75">
      <c r="A100" s="173"/>
      <c r="B100" s="173"/>
    </row>
    <row r="101" spans="4:6" ht="15">
      <c r="D101" s="586" t="s">
        <v>857</v>
      </c>
      <c r="E101" s="587"/>
      <c r="F101" s="587"/>
    </row>
    <row r="102" ht="12.75">
      <c r="E102" s="169" t="s">
        <v>874</v>
      </c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D101:F101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5" bottom="0.23" header="0.17" footer="0.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A1" sqref="A1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577" t="str">
        <f>'справка №1-БАЛАНС'!E3</f>
        <v>"Форуком Фонд Имоти" АДСИЦ</v>
      </c>
      <c r="C2" s="577"/>
      <c r="D2" s="577"/>
      <c r="E2" s="577"/>
      <c r="F2" s="579" t="s">
        <v>2</v>
      </c>
      <c r="G2" s="579"/>
      <c r="H2" s="525">
        <f>'справка №1-БАЛАНС'!H3</f>
        <v>126722797</v>
      </c>
    </row>
    <row r="3" spans="1:8" ht="15">
      <c r="A3" s="467" t="s">
        <v>275</v>
      </c>
      <c r="B3" s="577" t="str">
        <f>'справка №1-БАЛАНС'!E4</f>
        <v> Неконсолидиран</v>
      </c>
      <c r="C3" s="577"/>
      <c r="D3" s="577"/>
      <c r="E3" s="577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7" t="s">
        <v>5</v>
      </c>
      <c r="B4" s="578" t="str">
        <f>'справка №1-БАЛАНС'!E5</f>
        <v> Към 31.12.2009 г.</v>
      </c>
      <c r="C4" s="578"/>
      <c r="D4" s="578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21</v>
      </c>
      <c r="D9" s="46">
        <v>178</v>
      </c>
      <c r="E9" s="298" t="s">
        <v>285</v>
      </c>
      <c r="F9" s="548" t="s">
        <v>286</v>
      </c>
      <c r="G9" s="549"/>
      <c r="H9" s="549">
        <v>447</v>
      </c>
    </row>
    <row r="10" spans="1:8" ht="12">
      <c r="A10" s="298" t="s">
        <v>287</v>
      </c>
      <c r="B10" s="299" t="s">
        <v>288</v>
      </c>
      <c r="C10" s="46">
        <v>359</v>
      </c>
      <c r="D10" s="46">
        <v>426</v>
      </c>
      <c r="E10" s="298" t="s">
        <v>289</v>
      </c>
      <c r="F10" s="548" t="s">
        <v>290</v>
      </c>
      <c r="G10" s="549">
        <v>6</v>
      </c>
      <c r="H10" s="549"/>
    </row>
    <row r="11" spans="1:8" ht="12">
      <c r="A11" s="298" t="s">
        <v>291</v>
      </c>
      <c r="B11" s="299" t="s">
        <v>292</v>
      </c>
      <c r="C11" s="46">
        <v>2</v>
      </c>
      <c r="D11" s="46">
        <v>1</v>
      </c>
      <c r="E11" s="300" t="s">
        <v>293</v>
      </c>
      <c r="F11" s="548" t="s">
        <v>294</v>
      </c>
      <c r="G11" s="549">
        <v>2</v>
      </c>
      <c r="H11" s="549"/>
    </row>
    <row r="12" spans="1:8" ht="12">
      <c r="A12" s="298" t="s">
        <v>295</v>
      </c>
      <c r="B12" s="299" t="s">
        <v>296</v>
      </c>
      <c r="C12" s="46">
        <v>33</v>
      </c>
      <c r="D12" s="46">
        <v>83</v>
      </c>
      <c r="E12" s="300" t="s">
        <v>78</v>
      </c>
      <c r="F12" s="548" t="s">
        <v>297</v>
      </c>
      <c r="G12" s="549"/>
      <c r="H12" s="549"/>
    </row>
    <row r="13" spans="1:18" ht="12">
      <c r="A13" s="298" t="s">
        <v>298</v>
      </c>
      <c r="B13" s="299" t="s">
        <v>299</v>
      </c>
      <c r="C13" s="46">
        <v>10</v>
      </c>
      <c r="D13" s="46">
        <v>13</v>
      </c>
      <c r="E13" s="301" t="s">
        <v>51</v>
      </c>
      <c r="F13" s="550" t="s">
        <v>300</v>
      </c>
      <c r="G13" s="547">
        <f>SUM(G9:G12)</f>
        <v>8</v>
      </c>
      <c r="H13" s="547">
        <f>SUM(H9:H12)</f>
        <v>447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>
        <v>3</v>
      </c>
      <c r="D14" s="46"/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>
        <v>-356</v>
      </c>
      <c r="D15" s="47">
        <v>-220</v>
      </c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>
        <v>2</v>
      </c>
      <c r="D16" s="47"/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74</v>
      </c>
      <c r="D19" s="49">
        <f>SUM(D9:D15)+D16</f>
        <v>481</v>
      </c>
      <c r="E19" s="304" t="s">
        <v>317</v>
      </c>
      <c r="F19" s="551" t="s">
        <v>318</v>
      </c>
      <c r="G19" s="549">
        <v>40</v>
      </c>
      <c r="H19" s="549">
        <v>19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1" t="s">
        <v>327</v>
      </c>
      <c r="G22" s="549"/>
      <c r="H22" s="549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/>
      <c r="H23" s="549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3" t="s">
        <v>334</v>
      </c>
      <c r="G24" s="547">
        <f>SUM(G19:G23)</f>
        <v>40</v>
      </c>
      <c r="H24" s="547">
        <f>SUM(H19:H23)</f>
        <v>19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74</v>
      </c>
      <c r="D28" s="50">
        <f>D26+D19</f>
        <v>481</v>
      </c>
      <c r="E28" s="127" t="s">
        <v>339</v>
      </c>
      <c r="F28" s="553" t="s">
        <v>340</v>
      </c>
      <c r="G28" s="547">
        <f>G13+G15+G24</f>
        <v>48</v>
      </c>
      <c r="H28" s="547">
        <f>H13+H15+H24</f>
        <v>466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3" t="s">
        <v>344</v>
      </c>
      <c r="G30" s="53">
        <f>IF((C28-G28)&gt;0,C28-G28,0)</f>
        <v>26</v>
      </c>
      <c r="H30" s="53">
        <f>IF((D28-H28)&gt;0,D28-H28,0)</f>
        <v>15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853</v>
      </c>
      <c r="B31" s="306" t="s">
        <v>345</v>
      </c>
      <c r="C31" s="46"/>
      <c r="D31" s="46"/>
      <c r="E31" s="296" t="s">
        <v>856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C28-C31+C32</f>
        <v>74</v>
      </c>
      <c r="D33" s="49">
        <f>D28-D31+D32</f>
        <v>481</v>
      </c>
      <c r="E33" s="127" t="s">
        <v>353</v>
      </c>
      <c r="F33" s="553" t="s">
        <v>354</v>
      </c>
      <c r="G33" s="53">
        <f>G32-G31+G28</f>
        <v>48</v>
      </c>
      <c r="H33" s="53">
        <f>H32-H31+H28</f>
        <v>466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3" t="s">
        <v>358</v>
      </c>
      <c r="G34" s="547">
        <f>IF((C33-G33)&gt;0,C33-G33,0)</f>
        <v>26</v>
      </c>
      <c r="H34" s="547">
        <f>IF((D33-H33)&gt;0,D33-H33,0)</f>
        <v>15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7" t="s">
        <v>370</v>
      </c>
      <c r="G39" s="558">
        <f>IF(G34&gt;0,IF(C35+G34&lt;0,0,C35+G34),IF(C34-C35&lt;0,C35-C34,0))</f>
        <v>26</v>
      </c>
      <c r="H39" s="558">
        <f>IF(H34&gt;0,IF(D35+H34&lt;0,0,D35+H34),IF(D34-D35&lt;0,D35-D34,0))</f>
        <v>15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0" t="s">
        <v>377</v>
      </c>
      <c r="G41" s="52">
        <f>IF(C39=0,IF(G39-G40&gt;0,G39-G40+C40,0),IF(C39-C40&lt;0,C40-C39+G40,0))</f>
        <v>26</v>
      </c>
      <c r="H41" s="52">
        <f>IF(D39=0,IF(H39-H40&gt;0,H39-H40+D40,0),IF(D39-D40&lt;0,D40-D39+H40,0))</f>
        <v>15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74</v>
      </c>
      <c r="D42" s="53">
        <f>D33+D35+D39</f>
        <v>481</v>
      </c>
      <c r="E42" s="128" t="s">
        <v>380</v>
      </c>
      <c r="F42" s="129" t="s">
        <v>381</v>
      </c>
      <c r="G42" s="53">
        <f>G39+G33</f>
        <v>74</v>
      </c>
      <c r="H42" s="53">
        <f>H39+H33</f>
        <v>481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0" t="s">
        <v>863</v>
      </c>
      <c r="B45" s="580"/>
      <c r="C45" s="580"/>
      <c r="D45" s="580"/>
      <c r="E45" s="580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6" t="s">
        <v>881</v>
      </c>
      <c r="C48" s="427" t="s">
        <v>382</v>
      </c>
      <c r="D48" s="589" t="s">
        <v>872</v>
      </c>
      <c r="E48" s="589"/>
      <c r="F48" s="589"/>
      <c r="G48" s="589"/>
      <c r="H48" s="589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 t="s">
        <v>867</v>
      </c>
      <c r="E49" s="559"/>
      <c r="F49" s="425" t="s">
        <v>874</v>
      </c>
      <c r="G49" s="562"/>
      <c r="H49" s="562"/>
    </row>
    <row r="50" spans="1:8" ht="12.75" customHeight="1">
      <c r="A50" s="560"/>
      <c r="B50" s="561"/>
      <c r="C50" s="428"/>
      <c r="D50" s="590"/>
      <c r="E50" s="590"/>
      <c r="F50" s="590"/>
      <c r="G50" s="590"/>
      <c r="H50" s="590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7" right="0.2362204724409449" top="1.13" bottom="0.984251968503937" header="0.79" footer="0.5118110236220472"/>
  <pageSetup horizontalDpi="600" verticalDpi="600" orientation="portrait" paperSize="9" scale="6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1" sqref="A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"Форуком Фонд Имоти" АДСИЦ</v>
      </c>
      <c r="C4" s="540" t="s">
        <v>2</v>
      </c>
      <c r="D4" s="540">
        <f>'справка №1-БАЛАНС'!H3</f>
        <v>126722797</v>
      </c>
      <c r="E4" s="323"/>
      <c r="F4" s="323"/>
    </row>
    <row r="5" spans="1:4" ht="15">
      <c r="A5" s="470" t="s">
        <v>275</v>
      </c>
      <c r="B5" s="470" t="str">
        <f>'справка №1-БАЛАНС'!E4</f>
        <v> 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1" t="s">
        <v>5</v>
      </c>
      <c r="B6" s="505" t="str">
        <f>'справка №1-БАЛАНС'!E5</f>
        <v> Към 31.12.2009 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8</v>
      </c>
      <c r="D10" s="54">
        <v>412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-488</v>
      </c>
      <c r="D11" s="54">
        <v>-690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-41</v>
      </c>
      <c r="D13" s="54">
        <v>-100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71</v>
      </c>
      <c r="D14" s="54">
        <v>-4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40</v>
      </c>
      <c r="D16" s="54">
        <v>18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-2</v>
      </c>
      <c r="D17" s="54">
        <v>-2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</v>
      </c>
      <c r="D19" s="54">
        <v>-1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-413</v>
      </c>
      <c r="D20" s="55">
        <f>SUM(D10:D19)</f>
        <v>-367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>
        <v>1204</v>
      </c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1204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-413</v>
      </c>
      <c r="D43" s="55">
        <f>D42+D32+D20</f>
        <v>837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893</v>
      </c>
      <c r="D44" s="132">
        <v>56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480</v>
      </c>
      <c r="D45" s="55">
        <f>D44+D43</f>
        <v>893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480</v>
      </c>
      <c r="D46" s="56">
        <v>893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1"/>
      <c r="D50" s="581"/>
      <c r="G50" s="133"/>
      <c r="H50" s="133"/>
    </row>
    <row r="51" spans="1:8" ht="12">
      <c r="A51" s="318"/>
      <c r="B51" s="318" t="s">
        <v>868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81"/>
      <c r="D52" s="581"/>
      <c r="G52" s="133"/>
      <c r="H52" s="133"/>
    </row>
    <row r="53" spans="1:8" ht="12">
      <c r="A53" s="318"/>
      <c r="B53" s="318" t="s">
        <v>875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1.2" right="0.24" top="0.89" bottom="0.36" header="0.6" footer="0.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2" sqref="A2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91" t="s">
        <v>460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593" t="str">
        <f>'справка №1-БАЛАНС'!E3</f>
        <v>"Форуком Фонд Имоти" АДСИЦ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126722797</v>
      </c>
      <c r="N3" s="2"/>
    </row>
    <row r="4" spans="1:15" s="531" customFormat="1" ht="13.5" customHeight="1">
      <c r="A4" s="467" t="s">
        <v>461</v>
      </c>
      <c r="B4" s="593" t="str">
        <f>'справка №1-БАЛАНС'!E4</f>
        <v> 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1" customFormat="1" ht="12.75" customHeight="1">
      <c r="A5" s="467" t="s">
        <v>5</v>
      </c>
      <c r="B5" s="597" t="str">
        <f>'справка №1-БАЛАНС'!E5</f>
        <v> Към 31.12.2009 г.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1810</v>
      </c>
      <c r="D11" s="58">
        <f>'справка №1-БАЛАНС'!H19</f>
        <v>109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-46</v>
      </c>
      <c r="K11" s="60"/>
      <c r="L11" s="344">
        <f>SUM(C11:K11)</f>
        <v>1873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1810</v>
      </c>
      <c r="D15" s="61">
        <f aca="true" t="shared" si="2" ref="D15:M15">D11+D12</f>
        <v>109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-46</v>
      </c>
      <c r="K15" s="61">
        <f t="shared" si="2"/>
        <v>0</v>
      </c>
      <c r="L15" s="344">
        <f t="shared" si="1"/>
        <v>1873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-26</v>
      </c>
      <c r="K16" s="60"/>
      <c r="L16" s="344">
        <f t="shared" si="1"/>
        <v>-26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>
        <v>-15</v>
      </c>
      <c r="E20" s="60"/>
      <c r="F20" s="60"/>
      <c r="G20" s="60"/>
      <c r="H20" s="60"/>
      <c r="I20" s="60"/>
      <c r="J20" s="60">
        <v>15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1810</v>
      </c>
      <c r="D29" s="59">
        <f aca="true" t="shared" si="6" ref="D29:M29">D17+D20+D21+D24+D28+D27+D15+D16</f>
        <v>94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-57</v>
      </c>
      <c r="K29" s="59">
        <f t="shared" si="6"/>
        <v>0</v>
      </c>
      <c r="L29" s="344">
        <f t="shared" si="1"/>
        <v>1847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1810</v>
      </c>
      <c r="D32" s="59">
        <f t="shared" si="7"/>
        <v>94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-57</v>
      </c>
      <c r="K32" s="59">
        <f t="shared" si="7"/>
        <v>0</v>
      </c>
      <c r="L32" s="344">
        <f t="shared" si="1"/>
        <v>1847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864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883</v>
      </c>
      <c r="B38" s="19"/>
      <c r="C38" s="15"/>
      <c r="D38" s="592" t="s">
        <v>522</v>
      </c>
      <c r="E38" s="592"/>
      <c r="F38" s="592"/>
      <c r="G38" s="592"/>
      <c r="H38" s="592"/>
      <c r="I38" s="592"/>
      <c r="J38" s="15" t="s">
        <v>859</v>
      </c>
      <c r="K38" s="15"/>
      <c r="L38" s="592"/>
      <c r="M38" s="592"/>
      <c r="N38" s="11"/>
    </row>
    <row r="39" spans="1:13" ht="12">
      <c r="A39" s="535"/>
      <c r="B39" s="536"/>
      <c r="C39" s="537"/>
      <c r="D39" s="537"/>
      <c r="E39" s="537" t="s">
        <v>867</v>
      </c>
      <c r="F39" s="537"/>
      <c r="G39" s="537"/>
      <c r="H39" s="537"/>
      <c r="I39" s="537"/>
      <c r="J39" s="537"/>
      <c r="K39" s="537" t="s">
        <v>876</v>
      </c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81" right="0.2" top="0.79" bottom="0.4" header="0.5" footer="0.1968503937007874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A1" sqref="A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0" t="s">
        <v>384</v>
      </c>
      <c r="B2" s="611"/>
      <c r="C2" s="612" t="str">
        <f>'справка №1-БАЛАНС'!E3</f>
        <v>"Форуком Фонд Имоти" АДСИЦ</v>
      </c>
      <c r="D2" s="612"/>
      <c r="E2" s="612"/>
      <c r="F2" s="612"/>
      <c r="G2" s="612"/>
      <c r="H2" s="61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126722797</v>
      </c>
      <c r="P2" s="483"/>
      <c r="Q2" s="483"/>
      <c r="R2" s="525"/>
    </row>
    <row r="3" spans="1:18" ht="15">
      <c r="A3" s="610" t="s">
        <v>5</v>
      </c>
      <c r="B3" s="611"/>
      <c r="C3" s="613" t="str">
        <f>'справка №1-БАЛАНС'!E5</f>
        <v> Към 31.12.2009 г.</v>
      </c>
      <c r="D3" s="613"/>
      <c r="E3" s="613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 </v>
      </c>
      <c r="P3" s="486"/>
      <c r="Q3" s="486"/>
      <c r="R3" s="526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3" t="s">
        <v>464</v>
      </c>
      <c r="B5" s="604"/>
      <c r="C5" s="607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0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0" t="s">
        <v>530</v>
      </c>
      <c r="R5" s="600" t="s">
        <v>531</v>
      </c>
    </row>
    <row r="6" spans="1:18" s="100" customFormat="1" ht="48">
      <c r="A6" s="605"/>
      <c r="B6" s="606"/>
      <c r="C6" s="608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1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1"/>
      <c r="R6" s="601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10</v>
      </c>
      <c r="E14" s="189"/>
      <c r="F14" s="189"/>
      <c r="G14" s="74">
        <f t="shared" si="2"/>
        <v>10</v>
      </c>
      <c r="H14" s="65"/>
      <c r="I14" s="65"/>
      <c r="J14" s="74">
        <f t="shared" si="3"/>
        <v>10</v>
      </c>
      <c r="K14" s="65">
        <v>2</v>
      </c>
      <c r="L14" s="65">
        <v>2</v>
      </c>
      <c r="M14" s="65"/>
      <c r="N14" s="74">
        <f t="shared" si="4"/>
        <v>4</v>
      </c>
      <c r="O14" s="65"/>
      <c r="P14" s="65"/>
      <c r="Q14" s="74">
        <f t="shared" si="0"/>
        <v>4</v>
      </c>
      <c r="R14" s="74">
        <f t="shared" si="1"/>
        <v>6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860</v>
      </c>
      <c r="B15" s="374" t="s">
        <v>861</v>
      </c>
      <c r="C15" s="456" t="s">
        <v>862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10</v>
      </c>
      <c r="E17" s="194">
        <f>SUM(E9:E16)</f>
        <v>0</v>
      </c>
      <c r="F17" s="194">
        <f>SUM(F9:F16)</f>
        <v>0</v>
      </c>
      <c r="G17" s="74">
        <f t="shared" si="2"/>
        <v>10</v>
      </c>
      <c r="H17" s="75">
        <f>SUM(H9:H16)</f>
        <v>0</v>
      </c>
      <c r="I17" s="75">
        <f>SUM(I9:I16)</f>
        <v>0</v>
      </c>
      <c r="J17" s="74">
        <f t="shared" si="3"/>
        <v>10</v>
      </c>
      <c r="K17" s="75">
        <f>SUM(K9:K16)</f>
        <v>2</v>
      </c>
      <c r="L17" s="75">
        <f>SUM(L9:L16)</f>
        <v>2</v>
      </c>
      <c r="M17" s="75">
        <f>SUM(M9:M16)</f>
        <v>0</v>
      </c>
      <c r="N17" s="74">
        <f t="shared" si="4"/>
        <v>4</v>
      </c>
      <c r="O17" s="75">
        <f>SUM(O9:O16)</f>
        <v>0</v>
      </c>
      <c r="P17" s="75">
        <f>SUM(P9:P16)</f>
        <v>0</v>
      </c>
      <c r="Q17" s="74">
        <f t="shared" si="5"/>
        <v>4</v>
      </c>
      <c r="R17" s="74">
        <f t="shared" si="6"/>
        <v>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603</v>
      </c>
      <c r="B39" s="370" t="s">
        <v>604</v>
      </c>
      <c r="C39" s="369" t="s">
        <v>605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10</v>
      </c>
      <c r="H40" s="438">
        <f t="shared" si="13"/>
        <v>0</v>
      </c>
      <c r="I40" s="438">
        <f t="shared" si="13"/>
        <v>0</v>
      </c>
      <c r="J40" s="438">
        <f t="shared" si="13"/>
        <v>10</v>
      </c>
      <c r="K40" s="438">
        <f t="shared" si="13"/>
        <v>2</v>
      </c>
      <c r="L40" s="438">
        <f t="shared" si="13"/>
        <v>2</v>
      </c>
      <c r="M40" s="438">
        <f t="shared" si="13"/>
        <v>0</v>
      </c>
      <c r="N40" s="438">
        <f t="shared" si="13"/>
        <v>4</v>
      </c>
      <c r="O40" s="438">
        <f t="shared" si="13"/>
        <v>0</v>
      </c>
      <c r="P40" s="438">
        <f t="shared" si="13"/>
        <v>0</v>
      </c>
      <c r="Q40" s="438">
        <f t="shared" si="13"/>
        <v>4</v>
      </c>
      <c r="R40" s="438">
        <f t="shared" si="13"/>
        <v>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884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9"/>
      <c r="L44" s="609"/>
      <c r="M44" s="609"/>
      <c r="N44" s="609"/>
      <c r="O44" s="598" t="s">
        <v>782</v>
      </c>
      <c r="P44" s="599"/>
      <c r="Q44" s="599"/>
      <c r="R44" s="599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 t="s">
        <v>869</v>
      </c>
      <c r="J45" s="349"/>
      <c r="K45" s="349"/>
      <c r="L45" s="349"/>
      <c r="M45" s="349"/>
      <c r="N45" s="349"/>
      <c r="O45" s="349" t="s">
        <v>875</v>
      </c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1.01" bottom="0.5118110236220472" header="0.61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A2" sqref="A2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610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384</v>
      </c>
      <c r="B3" s="620" t="str">
        <f>'справка №1-БАЛАНС'!E3</f>
        <v>"Форуком Фонд Имоти" АДСИЦ</v>
      </c>
      <c r="C3" s="621"/>
      <c r="D3" s="525" t="s">
        <v>2</v>
      </c>
      <c r="E3" s="107">
        <f>'справка №1-БАЛАНС'!H3</f>
        <v>126722797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 Към 31.12.2009 г.</v>
      </c>
      <c r="C4" s="619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20</v>
      </c>
      <c r="D28" s="108">
        <v>20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18</v>
      </c>
      <c r="D33" s="105">
        <f>SUM(D34:D37)</f>
        <v>18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18</v>
      </c>
      <c r="D35" s="108">
        <v>18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</v>
      </c>
      <c r="D38" s="105">
        <f>SUM(D39:D42)</f>
        <v>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</v>
      </c>
      <c r="D42" s="108">
        <v>1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39</v>
      </c>
      <c r="D43" s="104">
        <f>D24+D28+D29+D31+D30+D32+D33+D38</f>
        <v>39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39</v>
      </c>
      <c r="D44" s="103">
        <f>D43+D21+D19+D9</f>
        <v>39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127</v>
      </c>
      <c r="D85" s="104">
        <f>SUM(D86:D90)+D94</f>
        <v>127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18</v>
      </c>
      <c r="D87" s="108">
        <v>18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105</v>
      </c>
      <c r="D88" s="108">
        <v>105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2</v>
      </c>
      <c r="D89" s="108">
        <v>2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0</v>
      </c>
      <c r="D93" s="108">
        <v>0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2</v>
      </c>
      <c r="D94" s="108">
        <v>2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127</v>
      </c>
      <c r="D96" s="104">
        <f>D85+D80+D75+D71+D95</f>
        <v>127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127</v>
      </c>
      <c r="D97" s="104">
        <f>D96+D68+D66</f>
        <v>127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781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880</v>
      </c>
      <c r="B109" s="615"/>
      <c r="C109" s="615" t="s">
        <v>873</v>
      </c>
      <c r="D109" s="615"/>
      <c r="E109" s="615"/>
      <c r="F109" s="615"/>
    </row>
    <row r="110" spans="1:6" ht="24">
      <c r="A110" s="385"/>
      <c r="B110" s="386"/>
      <c r="C110" s="385" t="s">
        <v>870</v>
      </c>
      <c r="D110" s="385"/>
      <c r="E110" s="385"/>
      <c r="F110" s="387"/>
    </row>
    <row r="111" spans="1:6" ht="12">
      <c r="A111" s="385"/>
      <c r="B111" s="386"/>
      <c r="C111" s="614" t="s">
        <v>782</v>
      </c>
      <c r="D111" s="614"/>
      <c r="E111" s="614"/>
      <c r="F111" s="614"/>
    </row>
    <row r="112" spans="1:6" ht="12">
      <c r="A112" s="349"/>
      <c r="B112" s="388"/>
      <c r="C112" s="349" t="s">
        <v>877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24" top="0.5118110236220472" bottom="0.3937007874015748" header="0.31496062992125984" footer="0.2755905511811024"/>
  <pageSetup horizontalDpi="300" verticalDpi="300" orientation="portrait" paperSize="9" scale="83" r:id="rId1"/>
  <headerFooter alignWithMargins="0">
    <oddHeader xml:space="preserve">&amp;R&amp;"Times New Roman Cyr,Regular"&amp;9СПРАВКА   ПО ОБРАЗЕЦ № 6 </oddHeader>
  </headerFooter>
  <rowBreaks count="1" manualBreakCount="1"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workbookViewId="0" topLeftCell="A1">
      <selection activeCell="A1" sqref="A1"/>
    </sheetView>
  </sheetViews>
  <sheetFormatPr defaultColWidth="9.00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2" t="str">
        <f>'справка №1-БАЛАНС'!E3</f>
        <v>"Форуком Фонд Имоти" АДСИЦ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126722797</v>
      </c>
    </row>
    <row r="5" spans="1:9" ht="15">
      <c r="A5" s="501" t="s">
        <v>5</v>
      </c>
      <c r="B5" s="623" t="str">
        <f>'справка №1-БАЛАНС'!E5</f>
        <v> Към 31.12.2009 г.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19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880</v>
      </c>
      <c r="B30" s="625"/>
      <c r="C30" s="625"/>
      <c r="D30" s="459" t="s">
        <v>820</v>
      </c>
      <c r="E30" s="624"/>
      <c r="F30" s="624"/>
      <c r="G30" s="624"/>
      <c r="H30" s="420" t="s">
        <v>782</v>
      </c>
      <c r="I30" s="624"/>
      <c r="J30" s="624"/>
    </row>
    <row r="31" spans="1:9" s="520" customFormat="1" ht="12">
      <c r="A31" s="349"/>
      <c r="B31" s="388"/>
      <c r="C31" s="349"/>
      <c r="D31" s="522" t="s">
        <v>871</v>
      </c>
      <c r="E31" s="522"/>
      <c r="F31" s="522"/>
      <c r="G31" s="522"/>
      <c r="H31" s="522" t="s">
        <v>878</v>
      </c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1.1" right="0.59" top="1.24" bottom="0.4724409448818898" header="0.69" footer="0.5118110236220472"/>
  <pageSetup fitToHeight="1" fitToWidth="1" horizontalDpi="600" verticalDpi="600" orientation="landscape" paperSize="9" scale="79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2" sqref="A2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9" t="str">
        <f>'справка №1-БАЛАНС'!E3</f>
        <v>"Форуком Фонд Имоти" АДСИЦ</v>
      </c>
      <c r="C5" s="629"/>
      <c r="D5" s="629"/>
      <c r="E5" s="569" t="s">
        <v>2</v>
      </c>
      <c r="F5" s="451">
        <f>'справка №1-БАЛАНС'!H3</f>
        <v>126722797</v>
      </c>
    </row>
    <row r="6" spans="1:13" ht="15" customHeight="1">
      <c r="A6" s="27" t="s">
        <v>823</v>
      </c>
      <c r="B6" s="630" t="str">
        <f>'справка №1-БАЛАНС'!E5</f>
        <v> Към 31.12.2009 г.</v>
      </c>
      <c r="C6" s="630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31" t="s">
        <v>850</v>
      </c>
      <c r="D151" s="631"/>
      <c r="E151" s="631"/>
      <c r="F151" s="631"/>
    </row>
    <row r="152" spans="1:6" ht="12.75">
      <c r="A152" s="516"/>
      <c r="B152" s="517"/>
      <c r="C152" s="516" t="s">
        <v>871</v>
      </c>
      <c r="D152" s="516"/>
      <c r="E152" s="516"/>
      <c r="F152" s="516"/>
    </row>
    <row r="153" spans="1:6" ht="12.75">
      <c r="A153" s="516"/>
      <c r="B153" s="517"/>
      <c r="C153" s="631" t="s">
        <v>858</v>
      </c>
      <c r="D153" s="631"/>
      <c r="E153" s="631"/>
      <c r="F153" s="631"/>
    </row>
    <row r="154" spans="3:5" ht="12.75">
      <c r="C154" s="516" t="s">
        <v>875</v>
      </c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B5:B6 F5:F6" unlockedFormula="1"/>
    <ignoredError sqref="A12:A15 A29:A32 A46:A49 A63:A66 A82:A85 A99:A102 A116:A119 A133:A1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b2</cp:lastModifiedBy>
  <cp:lastPrinted>2010-01-29T08:15:58Z</cp:lastPrinted>
  <dcterms:created xsi:type="dcterms:W3CDTF">2000-06-29T12:02:40Z</dcterms:created>
  <dcterms:modified xsi:type="dcterms:W3CDTF">2010-01-29T08:16:02Z</dcterms:modified>
  <cp:category/>
  <cp:version/>
  <cp:contentType/>
  <cp:contentStatus/>
</cp:coreProperties>
</file>