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2120" windowHeight="8400" tabRatio="888" firstSheet="2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<sst xmlns="http://schemas.openxmlformats.org/spreadsheetml/2006/main" count="798" uniqueCount="617">
  <si>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</si>
  <si>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</si>
  <si>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</si>
  <si>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</si>
  <si>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</si>
  <si>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</si>
  <si>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</si>
  <si>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</si>
  <si>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</si>
  <si>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</si>
  <si>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</si>
  <si>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</si>
  <si>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</si>
  <si>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</si>
  <si>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</si>
  <si>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</si>
  <si>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</si>
  <si>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</si>
  <si>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</si>
  <si>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</si>
  <si>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</si>
  <si>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</si>
  <si>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</si>
  <si>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</si>
  <si>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</si>
  <si>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</si>
  <si>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</si>
  <si>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</si>
  <si>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</si>
  <si>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</si>
  <si>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</si>
  <si>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</si>
  <si>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</si>
  <si>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</si>
  <si>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</si>
  <si>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</si>
  <si>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</si>
  <si>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</si>
  <si>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</si>
  <si>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</si>
  <si>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</si>
  <si>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</si>
  <si>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</si>
  <si>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</si>
  <si>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</si>
  <si>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</si>
  <si>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</si>
  <si>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</si>
  <si>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</si>
  <si>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</si>
  <si>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</si>
  <si>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</si>
  <si>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</si>
  <si>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</si>
  <si>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</si>
  <si>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</si>
  <si>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</si>
  <si>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</si>
  <si>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</si>
  <si>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</si>
  <si>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</si>
  <si>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</si>
  <si>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</si>
  <si>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</si>
  <si>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</si>
  <si>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</si>
  <si>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</si>
  <si>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</si>
  <si>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</si>
  <si>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</si>
  <si>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</si>
  <si>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</si>
  <si>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</si>
  <si>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</si>
  <si>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</si>
  <si>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</si>
  <si>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</si>
  <si>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</si>
  <si>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</si>
  <si>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</si>
  <si>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</si>
  <si>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</si>
  <si>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</si>
  <si>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</si>
  <si>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</si>
  <si>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</si>
  <si>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</si>
  <si>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</si>
  <si>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</si>
  <si>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</si>
  <si>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</si>
  <si>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</si>
  <si>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</si>
  <si>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</si>
  <si>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</si>
  <si>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</si>
  <si>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</si>
  <si>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</si>
  <si>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</si>
  <si>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</si>
  <si>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</si>
  <si>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</si>
  <si>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</si>
  <si>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</si>
  <si>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</si>
  <si>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</si>
  <si>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</si>
  <si>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</si>
  <si>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</si>
  <si>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</si>
  <si>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</si>
  <si>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</si>
  <si>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</si>
  <si>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</si>
  <si>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</si>
  <si>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</si>
  <si>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</si>
  <si>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</si>
  <si>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</si>
  <si>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</si>
  <si>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</si>
  <si>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</si>
  <si>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</si>
  <si>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</si>
  <si>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</si>
  <si>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</si>
  <si>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</si>
  <si>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</si>
  <si>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</si>
  <si>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</si>
  <si>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</si>
  <si>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</si>
  <si>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</si>
  <si>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</si>
  <si>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</si>
  <si>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</si>
  <si>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</si>
  <si>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</si>
  <si>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</si>
  <si>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</si>
  <si>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</si>
  <si>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</si>
  <si>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</si>
  <si>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</si>
  <si>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</si>
  <si>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</si>
  <si>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</si>
  <si>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</si>
  <si>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</si>
  <si>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</si>
  <si>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</si>
  <si>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</si>
  <si>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</si>
  <si>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</si>
  <si>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</si>
  <si>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</si>
  <si>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</si>
  <si>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</si>
  <si>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</si>
  <si>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</si>
  <si>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</si>
  <si>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</si>
  <si>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</si>
  <si>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</si>
  <si>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</si>
  <si>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</si>
  <si>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</si>
  <si>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</si>
  <si>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</si>
  <si>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</si>
  <si>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</si>
  <si>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</si>
  <si>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</si>
  <si>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</si>
  <si>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</si>
  <si>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</si>
  <si>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</si>
  <si>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</si>
  <si>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</si>
  <si>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</si>
  <si>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</si>
  <si>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</si>
  <si>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</si>
  <si>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</si>
  <si>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</si>
  <si>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</si>
  <si>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</si>
  <si>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</si>
  <si>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</si>
  <si>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</si>
  <si>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</si>
  <si>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</si>
  <si>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</si>
  <si>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</si>
  <si>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</si>
  <si>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</si>
  <si>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</si>
  <si>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</si>
  <si>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</si>
  <si>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</si>
  <si>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</si>
  <si>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</si>
  <si>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</si>
  <si>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</si>
  <si>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</si>
  <si>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</si>
  <si>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</si>
  <si>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</si>
  <si>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</si>
  <si>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</si>
  <si>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</si>
  <si>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</si>
  <si>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</si>
  <si>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</si>
  <si>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</si>
  <si>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</si>
  <si>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</si>
  <si>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</si>
  <si>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</si>
  <si>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</si>
  <si>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</si>
  <si>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</si>
  <si>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</si>
  <si>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</si>
  <si>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</si>
  <si>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</si>
  <si>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</si>
  <si>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</si>
  <si>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</si>
  <si>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</si>
  <si>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</si>
  <si>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</si>
  <si>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</si>
  <si>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</si>
  <si>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</si>
  <si>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</si>
  <si>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</si>
  <si>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</si>
  <si>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</si>
  <si>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</si>
  <si>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</si>
  <si>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</si>
  <si>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</si>
  <si>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</si>
  <si>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</si>
  <si>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</si>
  <si>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</si>
  <si>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</si>
  <si>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</si>
  <si>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</si>
  <si>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</si>
  <si>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</si>
  <si>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</si>
  <si>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</si>
  <si>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</si>
  <si>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</si>
  <si>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</si>
  <si>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</si>
  <si>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</si>
  <si>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</si>
  <si>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</si>
  <si>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</si>
  <si>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</si>
  <si>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</si>
  <si>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</si>
  <si>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</si>
  <si>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</si>
  <si>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</si>
  <si>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</si>
  <si>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</si>
  <si>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</si>
  <si>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</si>
  <si>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</si>
  <si>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</si>
  <si>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</si>
  <si>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</si>
  <si>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</si>
  <si>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</si>
  <si>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</si>
  <si>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</si>
  <si>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</si>
  <si>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</si>
  <si>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</si>
  <si>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</si>
  <si>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</si>
  <si>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</si>
  <si>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</si>
  <si>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</si>
  <si>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</si>
  <si>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</si>
  <si>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</si>
  <si>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</si>
  <si>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</si>
  <si>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</si>
  <si>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</si>
  <si>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</si>
  <si>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</si>
  <si>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</si>
  <si>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</si>
  <si>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</si>
  <si>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</si>
  <si>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</si>
  <si>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</si>
  <si>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</si>
  <si>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</si>
  <si>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</si>
  <si>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</si>
  <si>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</si>
  <si>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</si>
  <si>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</si>
  <si>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</si>
  <si>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</si>
  <si>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</si>
  <si>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</si>
  <si>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</si>
  <si>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</si>
  <si>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</si>
  <si>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</si>
  <si>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</si>
  <si>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</si>
  <si>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</si>
  <si>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</si>
  <si>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</si>
  <si>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</si>
  <si>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</si>
  <si>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</si>
  <si>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</si>
  <si>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</si>
  <si>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</si>
  <si>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</si>
  <si>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</si>
  <si>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</si>
  <si>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</si>
  <si>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</si>
  <si>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</si>
  <si>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</si>
  <si>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</si>
  <si>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</si>
  <si>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</si>
  <si>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</si>
  <si>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</si>
  <si>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</si>
  <si>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</si>
  <si>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</si>
  <si>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</si>
  <si>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</si>
  <si>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</si>
  <si>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</si>
  <si>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</si>
  <si>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</si>
  <si>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</si>
  <si>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</si>
  <si>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</si>
  <si>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</si>
  <si>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</si>
  <si>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</si>
  <si>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</si>
  <si>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</si>
  <si>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</si>
  <si>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</si>
  <si>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</si>
  <si>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</si>
  <si>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</si>
  <si>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</si>
  <si>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</si>
  <si>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</si>
  <si>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</si>
  <si>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</si>
  <si>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</si>
  <si>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</si>
  <si>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</si>
  <si>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</si>
  <si>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</si>
  <si>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</si>
  <si>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</si>
  <si>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</si>
  <si>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</si>
  <si>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</si>
  <si>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</si>
  <si>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</si>
  <si>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</si>
  <si>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</si>
  <si>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</si>
  <si>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</si>
  <si>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</si>
  <si>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</si>
  <si>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</si>
  <si>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</si>
  <si>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</si>
  <si>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</si>
  <si>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</si>
  <si>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</si>
  <si>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</si>
  <si>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</si>
  <si>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</si>
  <si>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</si>
  <si>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</si>
  <si>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</si>
  <si>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</si>
  <si>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</si>
  <si>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</si>
  <si>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</si>
  <si>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</si>
  <si>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</si>
  <si>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</si>
  <si>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</si>
  <si>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</si>
  <si>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</si>
  <si>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</si>
  <si>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</si>
  <si>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</si>
  <si>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</si>
  <si>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</si>
  <si>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</si>
  <si>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</si>
  <si>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</si>
  <si>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</si>
  <si>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</si>
  <si>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</si>
  <si>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</si>
  <si>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</si>
  <si>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</si>
  <si>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</si>
  <si>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</si>
  <si>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</si>
  <si>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</si>
  <si>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</si>
  <si>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</si>
  <si>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</si>
  <si>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</si>
  <si>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</si>
  <si>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</si>
  <si>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</si>
  <si>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</si>
  <si>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</si>
  <si>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</si>
  <si>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</si>
  <si>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</si>
  <si>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</si>
  <si>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</si>
  <si>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</si>
  <si>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</si>
  <si>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</si>
  <si>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</si>
  <si>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</si>
  <si>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</si>
  <si>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</si>
  <si>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</si>
  <si>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</si>
  <si>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</si>
  <si>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</si>
  <si>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</si>
  <si>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</si>
  <si>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</si>
  <si>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</si>
  <si>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</si>
  <si>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</si>
  <si>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</si>
  <si>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</si>
  <si>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</si>
  <si>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</si>
  <si>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</si>
  <si>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</si>
  <si>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</si>
  <si>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</si>
  <si>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</si>
  <si>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</si>
  <si>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</si>
  <si>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</si>
  <si>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</si>
  <si>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</si>
  <si>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</si>
  <si>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</si>
  <si>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</si>
  <si>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</si>
  <si>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</si>
  <si>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</si>
  <si>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</si>
  <si>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</si>
  <si>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</si>
  <si>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</si>
  <si>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</si>
  <si>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</si>
  <si>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</si>
  <si>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</si>
  <si>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</si>
  <si>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</si>
  <si>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</si>
  <si>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</si>
  <si>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</si>
  <si>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</si>
  <si>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</si>
  <si>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</si>
  <si>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</si>
  <si>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</si>
  <si>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</si>
  <si>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</si>
  <si>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</si>
  <si>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</si>
  <si>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</si>
  <si>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</si>
  <si>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</si>
  <si>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</si>
  <si>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</si>
  <si>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</si>
  <si>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</si>
  <si>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</si>
  <si>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</si>
  <si>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</si>
  <si>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</si>
  <si>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</si>
  <si>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</si>
  <si>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</si>
  <si>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</si>
  <si>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</si>
  <si>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</si>
  <si>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</si>
  <si>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</si>
  <si>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</si>
  <si>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</si>
  <si>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</si>
  <si>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</si>
  <si>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</si>
  <si>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</si>
  <si>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</si>
  <si>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</si>
  <si>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</si>
  <si>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</si>
  <si>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</si>
  <si>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</si>
  <si>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</si>
  <si>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</si>
  <si>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</si>
  <si>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</si>
  <si>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</si>
  <si>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</si>
  <si>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</si>
  <si>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</si>
  <si>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</si>
  <si>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</si>
  <si>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</si>
  <si>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</si>
  <si>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</si>
  <si>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</si>
  <si>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</si>
  <si>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</si>
  <si>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</si>
  <si>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</si>
  <si>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</si>
  <si>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</si>
  <si>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</si>
  <si>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</si>
  <si>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</si>
  <si>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</si>
  <si>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</si>
  <si>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</si>
  <si>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</si>
  <si>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</si>
  <si>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</si>
  <si>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</si>
  <si>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</si>
  <si>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</si>
  <si>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</si>
  <si>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</si>
  <si>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</si>
  <si>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</si>
  <si>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</si>
  <si>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</si>
  <si>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</si>
  <si>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</si>
  <si>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</si>
  <si>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</si>
  <si>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</si>
  <si>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</si>
  <si>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</si>
  <si>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</si>
  <si>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</si>
  <si>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</si>
  <si>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</si>
  <si>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</si>
  <si>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</si>
  <si>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</si>
  <si>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</si>
  <si>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</si>
  <si>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</si>
  <si>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</si>
  <si>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</si>
  <si>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</si>
  <si>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</si>
  <si>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</si>
  <si>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</si>
  <si>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</si>
  <si>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</si>
  <si>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</si>
  <si>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</si>
  <si>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</si>
  <si>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</si>
  <si>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</si>
  <si>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</si>
  <si>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</si>
  <si>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</si>
  <si>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</si>
  <si>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</si>
  <si>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</si>
  <si>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</si>
  <si>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</si>
  <si>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</si>
  <si>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</si>
  <si>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</si>
  <si>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</si>
  <si>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</si>
  <si>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</si>
  <si>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</si>
  <si>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Неразпределена печалба към 31.03.</t>
  </si>
  <si>
    <t>Непокрита загуба към 31.03.</t>
  </si>
  <si>
    <t>към 31.03.2016</t>
  </si>
  <si>
    <t xml:space="preserve">Дата: 23.04.2016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</si>
</sst>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1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5" t="s">
        <v>592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27</v>
      </c>
      <c r="C12" s="23">
        <v>27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49</v>
      </c>
      <c r="C19" s="31">
        <f>SUM(C11:C18)</f>
        <v>49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60"/>
      <c r="F21" s="359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169</v>
      </c>
      <c r="F24" s="21">
        <f>F25+F26</f>
        <v>163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190</v>
      </c>
      <c r="F25" s="23">
        <v>184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-21</v>
      </c>
      <c r="F26" s="20">
        <v>-21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-3</v>
      </c>
      <c r="F27" s="20">
        <v>6</v>
      </c>
    </row>
    <row r="28" spans="1:6" ht="12.75" customHeight="1">
      <c r="A28" s="33" t="s">
        <v>48</v>
      </c>
      <c r="B28" s="23">
        <v>794</v>
      </c>
      <c r="C28" s="23">
        <v>794</v>
      </c>
      <c r="D28" s="27" t="s">
        <v>49</v>
      </c>
      <c r="E28" s="28">
        <f>SUM(E25,E26,E27)</f>
        <v>166</v>
      </c>
      <c r="F28" s="28">
        <f>SUM(F25:F27)</f>
        <v>169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1437</v>
      </c>
      <c r="F29" s="28">
        <f>SUM(F14,F22,F28)</f>
        <v>1440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244</v>
      </c>
      <c r="C35" s="23">
        <v>244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60"/>
      <c r="C37" s="360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1089</v>
      </c>
      <c r="C38" s="18">
        <f>SUM(C27:C37)</f>
        <v>1089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5">
        <v>11</v>
      </c>
      <c r="C41" s="25">
        <v>11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11</v>
      </c>
      <c r="C42" s="18">
        <f>SUM(C40:C41)</f>
        <v>11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1149</v>
      </c>
      <c r="C44" s="18">
        <f>SUM(C19,C25,C38,C42,C43)</f>
        <v>1149</v>
      </c>
      <c r="D44" s="32" t="s">
        <v>78</v>
      </c>
      <c r="E44" s="360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3">
        <v>11</v>
      </c>
      <c r="F47" s="423">
        <v>19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11</v>
      </c>
      <c r="F54" s="28">
        <f>SUM(F44:F52)-F46</f>
        <v>19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70">
        <v>8</v>
      </c>
      <c r="C56" s="370">
        <v>8</v>
      </c>
      <c r="D56" s="34" t="s">
        <v>98</v>
      </c>
      <c r="E56" s="28">
        <f>SUM(E42,E54)</f>
        <v>11</v>
      </c>
      <c r="F56" s="28">
        <f>SUM(F54)</f>
        <v>19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60"/>
      <c r="C60" s="360"/>
      <c r="D60" s="23"/>
      <c r="E60" s="20"/>
      <c r="F60" s="28"/>
    </row>
    <row r="61" spans="1:6" ht="12.75" customHeight="1">
      <c r="A61" s="24" t="s">
        <v>103</v>
      </c>
      <c r="B61" s="23">
        <v>76</v>
      </c>
      <c r="C61" s="23">
        <v>77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84</v>
      </c>
      <c r="C62" s="18">
        <f>SUM(C55:C61)</f>
        <v>85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10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205</v>
      </c>
      <c r="C72" s="23">
        <v>215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215</v>
      </c>
      <c r="C75" s="18">
        <f>SUM(C70:C74)</f>
        <v>225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299</v>
      </c>
      <c r="C77" s="18">
        <f>SUM(C54,C62,C69,C75,C76)</f>
        <v>310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1448</v>
      </c>
      <c r="C78" s="18">
        <f>SUM(C44,C77)</f>
        <v>1459</v>
      </c>
      <c r="D78" s="34" t="s">
        <v>118</v>
      </c>
      <c r="E78" s="28">
        <f>SUM(E29,E41,E56)</f>
        <v>1448</v>
      </c>
      <c r="F78" s="28">
        <f>SUM(F29,F41,F56)</f>
        <v>1459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2" t="s">
        <v>616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B11" sqref="B11:C12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08" t="s">
        <v>264</v>
      </c>
      <c r="B2" s="508"/>
      <c r="C2" s="508"/>
    </row>
    <row r="3" spans="1:3" ht="12.75">
      <c r="A3" s="508" t="s">
        <v>476</v>
      </c>
      <c r="B3" s="508"/>
      <c r="C3" s="508"/>
    </row>
    <row r="4" spans="1:3" ht="12.75">
      <c r="A4" s="508" t="str">
        <f>'БАЛАНС-3м.'!A3:F3</f>
        <v>на "БУЛГАР ЧЕХ ИНВЕСТ ХОЛДИНГ" АД - СМОЛЯН</v>
      </c>
      <c r="B4" s="508"/>
      <c r="C4" s="508"/>
    </row>
    <row r="5" spans="1:3" ht="12.75">
      <c r="A5" s="508" t="str">
        <f>'БАЛАНС-3м.'!A4:F4</f>
        <v>към 31.03.2016</v>
      </c>
      <c r="B5" s="508"/>
      <c r="C5" s="508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4" t="s">
        <v>478</v>
      </c>
      <c r="B7" s="506" t="s">
        <v>479</v>
      </c>
      <c r="C7" s="507"/>
    </row>
    <row r="8" spans="1:3" ht="13.5" thickBot="1">
      <c r="A8" s="505"/>
      <c r="B8" s="255" t="s">
        <v>480</v>
      </c>
      <c r="C8" s="256" t="s">
        <v>481</v>
      </c>
    </row>
    <row r="9" spans="1:3" ht="13.5" thickBot="1">
      <c r="A9" s="257" t="s">
        <v>9</v>
      </c>
      <c r="B9" s="253">
        <v>1</v>
      </c>
      <c r="C9" s="254">
        <v>2</v>
      </c>
    </row>
    <row r="10" spans="1:3" ht="12.75">
      <c r="A10" s="258" t="s">
        <v>589</v>
      </c>
      <c r="B10" s="259"/>
      <c r="C10" s="260"/>
    </row>
    <row r="11" spans="1:3" ht="12.75">
      <c r="A11" s="261" t="s">
        <v>482</v>
      </c>
      <c r="B11" s="262"/>
      <c r="C11" s="263"/>
    </row>
    <row r="12" spans="1:3" ht="12.75">
      <c r="A12" s="261" t="s">
        <v>483</v>
      </c>
      <c r="B12" s="262"/>
      <c r="C12" s="263"/>
    </row>
    <row r="13" spans="1:3" ht="12.75">
      <c r="A13" s="261" t="s">
        <v>484</v>
      </c>
      <c r="B13" s="264"/>
      <c r="C13" s="265"/>
    </row>
    <row r="14" spans="1:3" ht="12.75">
      <c r="A14" s="261" t="s">
        <v>485</v>
      </c>
      <c r="B14" s="264"/>
      <c r="C14" s="265"/>
    </row>
    <row r="15" spans="1:3" ht="13.5" thickBot="1">
      <c r="A15" s="266" t="s">
        <v>486</v>
      </c>
      <c r="B15" s="267"/>
      <c r="C15" s="268"/>
    </row>
    <row r="16" spans="1:3" ht="13.5" thickBot="1">
      <c r="A16" s="269" t="s">
        <v>487</v>
      </c>
      <c r="B16" s="368">
        <f>SUM(B11:B15)</f>
        <v>0</v>
      </c>
      <c r="C16" s="369">
        <f>SUM(C11:C15)</f>
        <v>0</v>
      </c>
    </row>
    <row r="17" spans="1:3" ht="12.75">
      <c r="A17" s="258" t="s">
        <v>488</v>
      </c>
      <c r="B17" s="259"/>
      <c r="C17" s="260"/>
    </row>
    <row r="18" spans="1:3" ht="12.75">
      <c r="A18" s="261" t="s">
        <v>489</v>
      </c>
      <c r="B18" s="264"/>
      <c r="C18" s="265"/>
    </row>
    <row r="19" spans="1:3" ht="12.75">
      <c r="A19" s="261" t="s">
        <v>490</v>
      </c>
      <c r="B19" s="262"/>
      <c r="C19" s="263"/>
    </row>
    <row r="20" spans="1:3" ht="12.75">
      <c r="A20" s="261" t="s">
        <v>491</v>
      </c>
      <c r="B20" s="264"/>
      <c r="C20" s="265"/>
    </row>
    <row r="21" spans="1:3" ht="12.75">
      <c r="A21" s="261" t="s">
        <v>492</v>
      </c>
      <c r="B21" s="264"/>
      <c r="C21" s="265"/>
    </row>
    <row r="22" spans="1:3" ht="12.75">
      <c r="A22" s="261" t="s">
        <v>493</v>
      </c>
      <c r="B22" s="264"/>
      <c r="C22" s="265"/>
    </row>
    <row r="23" spans="1:3" ht="12.75">
      <c r="A23" s="261" t="s">
        <v>494</v>
      </c>
      <c r="B23" s="264"/>
      <c r="C23" s="265"/>
    </row>
    <row r="24" spans="1:3" ht="12.75">
      <c r="A24" s="261" t="s">
        <v>490</v>
      </c>
      <c r="B24" s="264"/>
      <c r="C24" s="265"/>
    </row>
    <row r="25" spans="1:3" ht="12.75">
      <c r="A25" s="261" t="s">
        <v>491</v>
      </c>
      <c r="B25" s="264"/>
      <c r="C25" s="265"/>
    </row>
    <row r="26" spans="1:3" ht="12.75">
      <c r="A26" s="261" t="s">
        <v>492</v>
      </c>
      <c r="B26" s="264"/>
      <c r="C26" s="265"/>
    </row>
    <row r="27" spans="1:3" ht="12.75">
      <c r="A27" s="261" t="s">
        <v>493</v>
      </c>
      <c r="B27" s="264"/>
      <c r="C27" s="265"/>
    </row>
    <row r="28" spans="1:3" ht="12.75">
      <c r="A28" s="261" t="s">
        <v>495</v>
      </c>
      <c r="B28" s="264"/>
      <c r="C28" s="265"/>
    </row>
    <row r="29" spans="1:3" ht="12.75">
      <c r="A29" s="261" t="s">
        <v>496</v>
      </c>
      <c r="B29" s="264"/>
      <c r="C29" s="265"/>
    </row>
    <row r="30" spans="1:3" ht="12.75">
      <c r="A30" s="261" t="s">
        <v>497</v>
      </c>
      <c r="B30" s="264"/>
      <c r="C30" s="265"/>
    </row>
    <row r="31" spans="1:3" ht="12.75">
      <c r="A31" s="261" t="s">
        <v>498</v>
      </c>
      <c r="B31" s="264"/>
      <c r="C31" s="265"/>
    </row>
    <row r="32" spans="1:3" ht="13.5" thickBot="1">
      <c r="A32" s="266" t="s">
        <v>499</v>
      </c>
      <c r="B32" s="267"/>
      <c r="C32" s="351"/>
    </row>
    <row r="33" spans="1:3" ht="27" customHeight="1" thickBot="1">
      <c r="A33" s="269" t="s">
        <v>500</v>
      </c>
      <c r="B33" s="270">
        <f>SUM(B17:B32)</f>
        <v>0</v>
      </c>
      <c r="C33" s="270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2" t="str">
        <f>'БАЛАНС-3м.'!A81</f>
        <v>Дата: 23.04.2016 г. </v>
      </c>
      <c r="B35" s="271" t="s">
        <v>501</v>
      </c>
      <c r="C35" s="271" t="s">
        <v>502</v>
      </c>
    </row>
    <row r="36" spans="1:3" ht="12.75">
      <c r="A36" s="271"/>
      <c r="B36" s="271"/>
      <c r="C36" s="271"/>
    </row>
    <row r="37" spans="1:3" ht="12.75">
      <c r="A37" s="271"/>
      <c r="B37" s="271"/>
      <c r="C37" s="271"/>
    </row>
    <row r="38" spans="1:3" ht="12.75">
      <c r="A38" s="271"/>
      <c r="B38" s="271"/>
      <c r="C38" s="271"/>
    </row>
    <row r="39" spans="1:3" ht="12.75">
      <c r="A39" s="271"/>
      <c r="B39" s="271"/>
      <c r="C39" s="271"/>
    </row>
    <row r="40" spans="1:3" ht="12.75">
      <c r="A40" s="271"/>
      <c r="B40" s="271"/>
      <c r="C40" s="271"/>
    </row>
    <row r="41" spans="1:3" ht="12.75">
      <c r="A41" s="271"/>
      <c r="B41" s="271"/>
      <c r="C41" s="271"/>
    </row>
    <row r="42" spans="1:3" ht="12.75">
      <c r="A42" s="271"/>
      <c r="B42" s="271"/>
      <c r="C42" s="271"/>
    </row>
    <row r="43" ht="12.75">
      <c r="B43" s="271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2"/>
      <c r="B1" s="272" t="s">
        <v>503</v>
      </c>
    </row>
    <row r="2" spans="1:2" ht="17.25" customHeight="1">
      <c r="A2" s="509" t="s">
        <v>264</v>
      </c>
      <c r="B2" s="509"/>
    </row>
    <row r="3" spans="1:2" ht="12.75">
      <c r="A3" s="509" t="s">
        <v>504</v>
      </c>
      <c r="B3" s="509"/>
    </row>
    <row r="4" spans="1:2" ht="15.75" customHeight="1">
      <c r="A4" s="509" t="str">
        <f>'БАЛАНС-3м.'!A3:F3</f>
        <v>на "БУЛГАР ЧЕХ ИНВЕСТ ХОЛДИНГ" АД - СМОЛЯН</v>
      </c>
      <c r="B4" s="509"/>
    </row>
    <row r="5" spans="1:2" ht="12.75">
      <c r="A5" s="509" t="str">
        <f>'БАЛАНС-3м.'!A4:F4</f>
        <v>към 31.03.2016</v>
      </c>
      <c r="B5" s="509"/>
    </row>
    <row r="6" spans="1:2" ht="13.5" thickBot="1">
      <c r="A6" s="272"/>
      <c r="B6" s="273" t="s">
        <v>365</v>
      </c>
    </row>
    <row r="7" spans="1:2" ht="33" customHeight="1">
      <c r="A7" s="274" t="s">
        <v>222</v>
      </c>
      <c r="B7" s="275" t="s">
        <v>505</v>
      </c>
    </row>
    <row r="8" spans="1:2" ht="12.75">
      <c r="A8" s="276" t="s">
        <v>506</v>
      </c>
      <c r="B8" s="277" t="s">
        <v>449</v>
      </c>
    </row>
    <row r="9" spans="1:2" ht="20.25" customHeight="1">
      <c r="A9" s="278" t="s">
        <v>507</v>
      </c>
      <c r="B9" s="279"/>
    </row>
    <row r="10" spans="1:2" ht="14.25" customHeight="1">
      <c r="A10" s="280" t="s">
        <v>508</v>
      </c>
      <c r="B10" s="279"/>
    </row>
    <row r="11" spans="1:2" ht="15" customHeight="1">
      <c r="A11" s="280" t="s">
        <v>182</v>
      </c>
      <c r="B11" s="281"/>
    </row>
    <row r="12" spans="1:2" ht="14.25" customHeight="1">
      <c r="A12" s="282" t="s">
        <v>509</v>
      </c>
      <c r="B12" s="281">
        <f>SUM(B11)</f>
        <v>0</v>
      </c>
    </row>
    <row r="13" spans="1:2" ht="17.25" customHeight="1">
      <c r="A13" s="278" t="s">
        <v>510</v>
      </c>
      <c r="B13" s="279"/>
    </row>
    <row r="14" spans="1:2" ht="18" customHeight="1">
      <c r="A14" s="280" t="s">
        <v>511</v>
      </c>
      <c r="B14" s="279"/>
    </row>
    <row r="15" spans="1:2" ht="12.75" customHeight="1">
      <c r="A15" s="280" t="s">
        <v>512</v>
      </c>
      <c r="B15" s="279"/>
    </row>
    <row r="16" spans="1:2" ht="12.75">
      <c r="A16" s="280" t="s">
        <v>513</v>
      </c>
      <c r="B16" s="279"/>
    </row>
    <row r="17" spans="1:2" ht="14.25" customHeight="1" thickBot="1">
      <c r="A17" s="283" t="s">
        <v>514</v>
      </c>
      <c r="B17" s="284"/>
    </row>
    <row r="18" spans="1:2" ht="12.75">
      <c r="A18" s="272"/>
      <c r="B18" s="272"/>
    </row>
    <row r="19" spans="1:2" ht="12.75">
      <c r="A19" s="272"/>
      <c r="B19" s="272"/>
    </row>
    <row r="20" spans="1:2" ht="12.75">
      <c r="A20" s="272"/>
      <c r="B20" s="272"/>
    </row>
    <row r="21" spans="1:2" ht="30.75" customHeight="1">
      <c r="A21" s="372" t="str">
        <f>'БАЛАНС-3м.'!A81</f>
        <v>Дата: 23.04.2016 г. </v>
      </c>
      <c r="B21" s="272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41" sqref="D41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5"/>
      <c r="C1" s="510" t="s">
        <v>516</v>
      </c>
      <c r="D1" s="510"/>
    </row>
    <row r="2" spans="1:4" ht="19.5" customHeight="1">
      <c r="A2" s="513" t="s">
        <v>264</v>
      </c>
      <c r="B2" s="513"/>
      <c r="C2" s="513"/>
      <c r="D2" s="513"/>
    </row>
    <row r="3" spans="1:4" ht="16.5" customHeight="1">
      <c r="A3" s="513" t="s">
        <v>517</v>
      </c>
      <c r="B3" s="513"/>
      <c r="C3" s="513"/>
      <c r="D3" s="513"/>
    </row>
    <row r="4" spans="1:4" ht="16.5" customHeight="1">
      <c r="A4" s="513" t="str">
        <f>'БАЛАНС-3м.'!A3:F3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'БАЛАНС-3м.'!A4:F4</f>
        <v>към 31.03.2016</v>
      </c>
      <c r="B5" s="514"/>
      <c r="C5" s="514"/>
      <c r="D5" s="514"/>
    </row>
    <row r="6" spans="1:4" ht="13.5" thickBot="1">
      <c r="A6" s="285"/>
      <c r="B6" s="285"/>
      <c r="C6" s="285"/>
      <c r="D6" s="285" t="s">
        <v>518</v>
      </c>
    </row>
    <row r="7" spans="1:4" ht="30" customHeight="1" thickBot="1">
      <c r="A7" s="286"/>
      <c r="B7" s="287" t="s">
        <v>222</v>
      </c>
      <c r="C7" s="288" t="s">
        <v>519</v>
      </c>
      <c r="D7" s="289" t="s">
        <v>505</v>
      </c>
    </row>
    <row r="8" spans="1:4" ht="13.5" thickBot="1">
      <c r="A8" s="286"/>
      <c r="B8" s="287" t="s">
        <v>236</v>
      </c>
      <c r="C8" s="287" t="s">
        <v>520</v>
      </c>
      <c r="D8" s="289">
        <v>1</v>
      </c>
    </row>
    <row r="9" spans="1:4" ht="19.5" customHeight="1">
      <c r="A9" s="290" t="s">
        <v>521</v>
      </c>
      <c r="B9" s="291" t="s">
        <v>522</v>
      </c>
      <c r="C9" s="292"/>
      <c r="D9" s="367">
        <v>184</v>
      </c>
    </row>
    <row r="10" spans="1:4" ht="15.75" customHeight="1">
      <c r="A10" s="293" t="s">
        <v>523</v>
      </c>
      <c r="B10" s="294" t="s">
        <v>524</v>
      </c>
      <c r="C10" s="295"/>
      <c r="D10" s="367">
        <v>184</v>
      </c>
    </row>
    <row r="11" spans="1:4" ht="18.75" customHeight="1">
      <c r="A11" s="293" t="s">
        <v>525</v>
      </c>
      <c r="B11" s="294" t="s">
        <v>526</v>
      </c>
      <c r="C11" s="295"/>
      <c r="D11" s="297"/>
    </row>
    <row r="12" spans="1:4" ht="17.25" customHeight="1">
      <c r="A12" s="298" t="s">
        <v>285</v>
      </c>
      <c r="B12" s="295" t="s">
        <v>527</v>
      </c>
      <c r="C12" s="295"/>
      <c r="D12" s="296">
        <v>6</v>
      </c>
    </row>
    <row r="13" spans="1:4" ht="30" customHeight="1">
      <c r="A13" s="298" t="s">
        <v>287</v>
      </c>
      <c r="B13" s="295" t="s">
        <v>528</v>
      </c>
      <c r="C13" s="295"/>
      <c r="D13" s="297"/>
    </row>
    <row r="14" spans="1:4" ht="18.75" customHeight="1">
      <c r="A14" s="298" t="s">
        <v>289</v>
      </c>
      <c r="B14" s="295" t="s">
        <v>529</v>
      </c>
      <c r="C14" s="295"/>
      <c r="D14" s="296"/>
    </row>
    <row r="15" spans="1:4" ht="17.25" customHeight="1">
      <c r="A15" s="298" t="s">
        <v>291</v>
      </c>
      <c r="B15" s="295" t="s">
        <v>530</v>
      </c>
      <c r="C15" s="295"/>
      <c r="D15" s="297"/>
    </row>
    <row r="16" spans="1:4" ht="18" customHeight="1">
      <c r="A16" s="298"/>
      <c r="B16" s="299" t="s">
        <v>433</v>
      </c>
      <c r="C16" s="295"/>
      <c r="D16" s="300">
        <f>SUM(D12:D15)</f>
        <v>6</v>
      </c>
    </row>
    <row r="17" spans="1:4" ht="18.75" customHeight="1">
      <c r="A17" s="293" t="s">
        <v>307</v>
      </c>
      <c r="B17" s="294" t="s">
        <v>531</v>
      </c>
      <c r="C17" s="295"/>
      <c r="D17" s="297"/>
    </row>
    <row r="18" spans="1:4" ht="17.25" customHeight="1">
      <c r="A18" s="298" t="s">
        <v>285</v>
      </c>
      <c r="B18" s="295" t="s">
        <v>532</v>
      </c>
      <c r="C18" s="295"/>
      <c r="D18" s="296"/>
    </row>
    <row r="19" spans="1:4" ht="14.25" customHeight="1">
      <c r="A19" s="298" t="s">
        <v>287</v>
      </c>
      <c r="B19" s="295" t="s">
        <v>533</v>
      </c>
      <c r="C19" s="295"/>
      <c r="D19" s="296"/>
    </row>
    <row r="20" spans="1:4" ht="13.5" customHeight="1">
      <c r="A20" s="298" t="s">
        <v>289</v>
      </c>
      <c r="B20" s="295" t="s">
        <v>534</v>
      </c>
      <c r="C20" s="295"/>
      <c r="D20" s="296"/>
    </row>
    <row r="21" spans="1:4" ht="12.75" customHeight="1">
      <c r="A21" s="298"/>
      <c r="B21" s="295" t="s">
        <v>535</v>
      </c>
      <c r="C21" s="295"/>
      <c r="D21" s="297"/>
    </row>
    <row r="22" spans="1:4" ht="12.75">
      <c r="A22" s="298" t="s">
        <v>291</v>
      </c>
      <c r="B22" s="295" t="s">
        <v>536</v>
      </c>
      <c r="C22" s="295"/>
      <c r="D22" s="297"/>
    </row>
    <row r="23" spans="1:4" ht="15.75" customHeight="1">
      <c r="A23" s="298" t="s">
        <v>293</v>
      </c>
      <c r="B23" s="295" t="s">
        <v>537</v>
      </c>
      <c r="C23" s="295"/>
      <c r="D23" s="296"/>
    </row>
    <row r="24" spans="1:4" ht="13.5" customHeight="1">
      <c r="A24" s="298" t="s">
        <v>295</v>
      </c>
      <c r="B24" s="295" t="s">
        <v>538</v>
      </c>
      <c r="C24" s="295"/>
      <c r="D24" s="296"/>
    </row>
    <row r="25" spans="1:4" ht="14.25" customHeight="1">
      <c r="A25" s="298" t="s">
        <v>297</v>
      </c>
      <c r="B25" s="295" t="s">
        <v>522</v>
      </c>
      <c r="C25" s="295"/>
      <c r="D25" s="296"/>
    </row>
    <row r="26" spans="1:4" ht="14.25" customHeight="1">
      <c r="A26" s="298"/>
      <c r="B26" s="299" t="s">
        <v>539</v>
      </c>
      <c r="C26" s="295"/>
      <c r="D26" s="300">
        <f>SUM(D17:D25)</f>
        <v>0</v>
      </c>
    </row>
    <row r="27" spans="1:4" ht="15" customHeight="1">
      <c r="A27" s="293" t="s">
        <v>315</v>
      </c>
      <c r="B27" s="294" t="s">
        <v>613</v>
      </c>
      <c r="C27" s="295"/>
      <c r="D27" s="377">
        <f>SUM(-D26,D16)+D10</f>
        <v>190</v>
      </c>
    </row>
    <row r="28" spans="1:4" ht="12.75" customHeight="1">
      <c r="A28" s="301" t="s">
        <v>540</v>
      </c>
      <c r="B28" s="302" t="s">
        <v>541</v>
      </c>
      <c r="C28" s="295"/>
      <c r="D28" s="300"/>
    </row>
    <row r="29" spans="1:4" ht="16.5" customHeight="1">
      <c r="A29" s="293" t="s">
        <v>523</v>
      </c>
      <c r="B29" s="294" t="s">
        <v>542</v>
      </c>
      <c r="C29" s="295"/>
      <c r="D29" s="296">
        <v>21</v>
      </c>
    </row>
    <row r="30" spans="1:4" ht="13.5" customHeight="1">
      <c r="A30" s="293" t="s">
        <v>525</v>
      </c>
      <c r="B30" s="294" t="s">
        <v>543</v>
      </c>
      <c r="C30" s="295"/>
      <c r="D30" s="297"/>
    </row>
    <row r="31" spans="1:4" ht="13.5" customHeight="1">
      <c r="A31" s="298" t="s">
        <v>285</v>
      </c>
      <c r="B31" s="295" t="s">
        <v>544</v>
      </c>
      <c r="C31" s="295"/>
      <c r="D31" s="296"/>
    </row>
    <row r="32" spans="1:4" ht="12.75">
      <c r="A32" s="298" t="s">
        <v>287</v>
      </c>
      <c r="B32" s="295" t="s">
        <v>545</v>
      </c>
      <c r="C32" s="295"/>
      <c r="D32" s="297"/>
    </row>
    <row r="33" spans="1:4" ht="15" customHeight="1">
      <c r="A33" s="303"/>
      <c r="B33" s="302" t="s">
        <v>396</v>
      </c>
      <c r="C33" s="295"/>
      <c r="D33" s="300">
        <f>SUM(D30:D32)</f>
        <v>0</v>
      </c>
    </row>
    <row r="34" spans="1:4" ht="12" customHeight="1">
      <c r="A34" s="293" t="s">
        <v>546</v>
      </c>
      <c r="B34" s="294" t="s">
        <v>547</v>
      </c>
      <c r="C34" s="295"/>
      <c r="D34" s="297"/>
    </row>
    <row r="35" spans="1:4" ht="15" customHeight="1">
      <c r="A35" s="298" t="s">
        <v>285</v>
      </c>
      <c r="B35" s="295" t="s">
        <v>548</v>
      </c>
      <c r="C35" s="295"/>
      <c r="D35" s="296"/>
    </row>
    <row r="36" spans="1:4" ht="12.75">
      <c r="A36" s="304" t="s">
        <v>287</v>
      </c>
      <c r="B36" s="305" t="s">
        <v>224</v>
      </c>
      <c r="C36" s="305"/>
      <c r="D36" s="306"/>
    </row>
    <row r="37" spans="1:4" ht="12.75">
      <c r="A37" s="304" t="s">
        <v>289</v>
      </c>
      <c r="B37" s="305" t="s">
        <v>223</v>
      </c>
      <c r="C37" s="305"/>
      <c r="D37" s="306"/>
    </row>
    <row r="38" spans="1:4" ht="12.75">
      <c r="A38" s="304"/>
      <c r="B38" s="307" t="s">
        <v>539</v>
      </c>
      <c r="C38" s="305"/>
      <c r="D38" s="308">
        <f>SUM(D34:D37)</f>
        <v>0</v>
      </c>
    </row>
    <row r="39" spans="1:4" ht="20.25" customHeight="1">
      <c r="A39" s="309" t="s">
        <v>315</v>
      </c>
      <c r="B39" s="310" t="s">
        <v>614</v>
      </c>
      <c r="C39" s="305"/>
      <c r="D39" s="311">
        <f>SUM(D38,D33)+D29</f>
        <v>21</v>
      </c>
    </row>
    <row r="40" spans="1:4" ht="12.75">
      <c r="A40" s="312" t="s">
        <v>549</v>
      </c>
      <c r="B40" s="313" t="s">
        <v>550</v>
      </c>
      <c r="C40" s="305"/>
      <c r="D40" s="306">
        <v>-3</v>
      </c>
    </row>
    <row r="41" spans="1:4" ht="12.75">
      <c r="A41" s="304" t="s">
        <v>285</v>
      </c>
      <c r="B41" s="305" t="s">
        <v>551</v>
      </c>
      <c r="C41" s="305"/>
      <c r="D41" s="311"/>
    </row>
    <row r="42" spans="1:4" ht="13.5" thickBot="1">
      <c r="A42" s="314" t="s">
        <v>287</v>
      </c>
      <c r="B42" s="315" t="s">
        <v>552</v>
      </c>
      <c r="C42" s="315"/>
      <c r="D42" s="352">
        <v>3</v>
      </c>
    </row>
    <row r="43" spans="1:4" ht="12.75">
      <c r="A43" s="316"/>
      <c r="B43" s="316"/>
      <c r="C43" s="316"/>
      <c r="D43" s="316"/>
    </row>
    <row r="44" spans="1:4" ht="38.25" customHeight="1">
      <c r="A44" s="511" t="s">
        <v>590</v>
      </c>
      <c r="B44" s="511"/>
      <c r="C44" s="511"/>
      <c r="D44" s="511"/>
    </row>
    <row r="45" spans="1:4" ht="12.75">
      <c r="A45" s="316"/>
      <c r="B45" s="316"/>
      <c r="C45" s="316"/>
      <c r="D45" s="316"/>
    </row>
    <row r="46" spans="1:4" ht="12.75">
      <c r="A46" s="316"/>
      <c r="B46" s="316"/>
      <c r="C46" s="316"/>
      <c r="D46" s="316"/>
    </row>
    <row r="47" spans="1:4" ht="12.75">
      <c r="A47" s="372" t="str">
        <f>'БАЛАНС-3м.'!A81</f>
        <v>Дата: 23.04.2016 г. </v>
      </c>
      <c r="B47" s="317" t="s">
        <v>553</v>
      </c>
      <c r="C47" s="512" t="s">
        <v>554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62" sqref="A62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8"/>
      <c r="E1" s="318"/>
      <c r="F1" s="518" t="s">
        <v>555</v>
      </c>
      <c r="G1" s="518"/>
    </row>
    <row r="2" spans="1:7" ht="12.75" customHeight="1">
      <c r="A2" s="517" t="s">
        <v>556</v>
      </c>
      <c r="B2" s="517"/>
      <c r="C2" s="517"/>
      <c r="D2" s="517"/>
      <c r="E2" s="517"/>
      <c r="F2" s="517"/>
      <c r="G2" s="517"/>
    </row>
    <row r="3" spans="1:7" ht="12.75">
      <c r="A3" s="517" t="s">
        <v>557</v>
      </c>
      <c r="B3" s="517"/>
      <c r="C3" s="517"/>
      <c r="D3" s="517"/>
      <c r="E3" s="517"/>
      <c r="F3" s="517"/>
      <c r="G3" s="517"/>
    </row>
    <row r="4" spans="1:7" ht="18.75" customHeight="1">
      <c r="A4" s="517" t="str">
        <f>'БАЛАНС-3м.'!A3:F3</f>
        <v>на "БУЛГАР ЧЕХ ИНВЕСТ ХОЛДИНГ" АД - СМОЛЯН</v>
      </c>
      <c r="B4" s="517"/>
      <c r="C4" s="517"/>
      <c r="D4" s="517"/>
      <c r="E4" s="517"/>
      <c r="F4" s="517"/>
      <c r="G4" s="517"/>
    </row>
    <row r="5" spans="1:7" ht="12.75">
      <c r="A5" s="517" t="str">
        <f>'БАЛАНС-3м.'!A4:F4</f>
        <v>към 31.03.2016</v>
      </c>
      <c r="B5" s="517"/>
      <c r="C5" s="517"/>
      <c r="D5" s="517"/>
      <c r="E5" s="517"/>
      <c r="F5" s="517"/>
      <c r="G5" s="517"/>
    </row>
    <row r="6" spans="1:7" ht="13.5" thickBot="1">
      <c r="A6" s="318"/>
      <c r="B6" s="319"/>
      <c r="C6" s="319"/>
      <c r="D6" s="319"/>
      <c r="E6" s="319"/>
      <c r="F6" s="318"/>
      <c r="G6" s="318" t="s">
        <v>365</v>
      </c>
    </row>
    <row r="7" spans="1:7" ht="21" customHeight="1" thickBot="1">
      <c r="A7" s="520" t="s">
        <v>558</v>
      </c>
      <c r="B7" s="521" t="s">
        <v>559</v>
      </c>
      <c r="C7" s="521"/>
      <c r="D7" s="521"/>
      <c r="E7" s="521" t="s">
        <v>560</v>
      </c>
      <c r="F7" s="521"/>
      <c r="G7" s="522"/>
    </row>
    <row r="8" spans="1:7" ht="24.75" customHeight="1" thickBot="1">
      <c r="A8" s="520"/>
      <c r="B8" s="521" t="s">
        <v>561</v>
      </c>
      <c r="C8" s="515" t="s">
        <v>562</v>
      </c>
      <c r="D8" s="523"/>
      <c r="E8" s="521" t="s">
        <v>563</v>
      </c>
      <c r="F8" s="515" t="s">
        <v>564</v>
      </c>
      <c r="G8" s="516"/>
    </row>
    <row r="9" spans="1:7" ht="35.25" customHeight="1" thickBot="1">
      <c r="A9" s="520"/>
      <c r="B9" s="521"/>
      <c r="C9" s="323" t="s">
        <v>565</v>
      </c>
      <c r="D9" s="323" t="s">
        <v>566</v>
      </c>
      <c r="E9" s="521"/>
      <c r="F9" s="321" t="s">
        <v>565</v>
      </c>
      <c r="G9" s="324" t="s">
        <v>566</v>
      </c>
    </row>
    <row r="10" spans="1:7" ht="13.5" thickBot="1">
      <c r="A10" s="320">
        <v>1</v>
      </c>
      <c r="B10" s="321">
        <v>3</v>
      </c>
      <c r="C10" s="321">
        <v>4</v>
      </c>
      <c r="D10" s="321">
        <v>5</v>
      </c>
      <c r="E10" s="321">
        <v>6</v>
      </c>
      <c r="F10" s="321">
        <v>7</v>
      </c>
      <c r="G10" s="322">
        <v>8</v>
      </c>
    </row>
    <row r="11" spans="1:7" ht="12.75">
      <c r="A11" s="325" t="s">
        <v>567</v>
      </c>
      <c r="B11" s="326"/>
      <c r="C11" s="326"/>
      <c r="D11" s="326"/>
      <c r="E11" s="326"/>
      <c r="F11" s="326"/>
      <c r="G11" s="327"/>
    </row>
    <row r="12" spans="1:7" ht="12.75">
      <c r="A12" s="328" t="s">
        <v>568</v>
      </c>
      <c r="B12" s="329"/>
      <c r="C12" s="329"/>
      <c r="D12" s="329"/>
      <c r="E12" s="329"/>
      <c r="F12" s="329"/>
      <c r="G12" s="330"/>
    </row>
    <row r="13" spans="1:7" ht="28.5" customHeight="1">
      <c r="A13" s="331" t="s">
        <v>569</v>
      </c>
      <c r="B13" s="329"/>
      <c r="C13" s="329"/>
      <c r="D13" s="329"/>
      <c r="E13" s="329"/>
      <c r="F13" s="329"/>
      <c r="G13" s="330"/>
    </row>
    <row r="14" spans="1:7" ht="16.5" customHeight="1">
      <c r="A14" s="331" t="s">
        <v>570</v>
      </c>
      <c r="B14" s="329"/>
      <c r="C14" s="329"/>
      <c r="D14" s="329"/>
      <c r="E14" s="329"/>
      <c r="F14" s="329"/>
      <c r="G14" s="330"/>
    </row>
    <row r="15" spans="1:7" ht="13.5" customHeight="1">
      <c r="A15" s="331" t="s">
        <v>571</v>
      </c>
      <c r="B15" s="329"/>
      <c r="C15" s="329"/>
      <c r="D15" s="329"/>
      <c r="E15" s="329"/>
      <c r="F15" s="329"/>
      <c r="G15" s="330"/>
    </row>
    <row r="16" spans="1:7" ht="12.75">
      <c r="A16" s="331" t="s">
        <v>572</v>
      </c>
      <c r="B16" s="329"/>
      <c r="C16" s="329"/>
      <c r="D16" s="329"/>
      <c r="E16" s="329"/>
      <c r="F16" s="329"/>
      <c r="G16" s="330"/>
    </row>
    <row r="17" spans="1:7" ht="12.75">
      <c r="A17" s="331" t="s">
        <v>573</v>
      </c>
      <c r="B17" s="329"/>
      <c r="C17" s="329"/>
      <c r="D17" s="329"/>
      <c r="E17" s="329">
        <v>113</v>
      </c>
      <c r="F17" s="329"/>
      <c r="G17" s="330">
        <v>11</v>
      </c>
    </row>
    <row r="18" spans="1:7" ht="13.5" thickBot="1">
      <c r="A18" s="332" t="s">
        <v>574</v>
      </c>
      <c r="B18" s="333"/>
      <c r="C18" s="333"/>
      <c r="D18" s="333"/>
      <c r="E18" s="333"/>
      <c r="F18" s="333"/>
      <c r="G18" s="334"/>
    </row>
    <row r="19" spans="1:7" ht="17.25" customHeight="1" thickBot="1">
      <c r="A19" s="335" t="s">
        <v>575</v>
      </c>
      <c r="B19" s="323">
        <f aca="true" t="shared" si="0" ref="B19:G19">SUM(B13:B18)</f>
        <v>0</v>
      </c>
      <c r="C19" s="323">
        <f t="shared" si="0"/>
        <v>0</v>
      </c>
      <c r="D19" s="323">
        <f t="shared" si="0"/>
        <v>0</v>
      </c>
      <c r="E19" s="323">
        <f t="shared" si="0"/>
        <v>113</v>
      </c>
      <c r="F19" s="371">
        <f t="shared" si="0"/>
        <v>0</v>
      </c>
      <c r="G19" s="376">
        <f t="shared" si="0"/>
        <v>11</v>
      </c>
    </row>
    <row r="20" spans="1:7" ht="12.75">
      <c r="A20" s="336" t="s">
        <v>576</v>
      </c>
      <c r="B20" s="326"/>
      <c r="C20" s="326"/>
      <c r="D20" s="326"/>
      <c r="E20" s="326"/>
      <c r="F20" s="326"/>
      <c r="G20" s="327"/>
    </row>
    <row r="21" spans="1:7" ht="18.75" customHeight="1">
      <c r="A21" s="337" t="s">
        <v>577</v>
      </c>
      <c r="B21" s="329"/>
      <c r="C21" s="329"/>
      <c r="D21" s="329"/>
      <c r="E21" s="329"/>
      <c r="F21" s="329"/>
      <c r="G21" s="330"/>
    </row>
    <row r="22" spans="1:7" ht="12.75">
      <c r="A22" s="328" t="s">
        <v>568</v>
      </c>
      <c r="B22" s="329"/>
      <c r="C22" s="329"/>
      <c r="D22" s="329"/>
      <c r="E22" s="329"/>
      <c r="F22" s="329"/>
      <c r="G22" s="330"/>
    </row>
    <row r="23" spans="1:7" ht="28.5" customHeight="1">
      <c r="A23" s="331" t="s">
        <v>569</v>
      </c>
      <c r="B23" s="329"/>
      <c r="C23" s="329"/>
      <c r="D23" s="329"/>
      <c r="E23" s="329"/>
      <c r="F23" s="329"/>
      <c r="G23" s="330"/>
    </row>
    <row r="24" spans="1:7" ht="17.25" customHeight="1">
      <c r="A24" s="331" t="s">
        <v>570</v>
      </c>
      <c r="B24" s="329"/>
      <c r="C24" s="329"/>
      <c r="D24" s="329"/>
      <c r="E24" s="329"/>
      <c r="F24" s="329"/>
      <c r="G24" s="330"/>
    </row>
    <row r="25" spans="1:7" ht="13.5" customHeight="1">
      <c r="A25" s="331" t="s">
        <v>571</v>
      </c>
      <c r="B25" s="329"/>
      <c r="C25" s="329"/>
      <c r="D25" s="329"/>
      <c r="E25" s="329"/>
      <c r="F25" s="329"/>
      <c r="G25" s="330"/>
    </row>
    <row r="26" spans="1:7" ht="12.75">
      <c r="A26" s="331" t="s">
        <v>572</v>
      </c>
      <c r="B26" s="329"/>
      <c r="C26" s="329"/>
      <c r="D26" s="329"/>
      <c r="E26" s="329"/>
      <c r="F26" s="329"/>
      <c r="G26" s="330"/>
    </row>
    <row r="27" spans="1:7" ht="12.75">
      <c r="A27" s="331" t="s">
        <v>573</v>
      </c>
      <c r="B27" s="329"/>
      <c r="C27" s="329"/>
      <c r="D27" s="329"/>
      <c r="E27" s="329"/>
      <c r="F27" s="329"/>
      <c r="G27" s="330"/>
    </row>
    <row r="28" spans="1:7" ht="13.5" thickBot="1">
      <c r="A28" s="332" t="s">
        <v>574</v>
      </c>
      <c r="B28" s="333"/>
      <c r="C28" s="333"/>
      <c r="D28" s="333"/>
      <c r="E28" s="333"/>
      <c r="F28" s="333"/>
      <c r="G28" s="334"/>
    </row>
    <row r="29" spans="1:7" ht="15" customHeight="1" thickBot="1">
      <c r="A29" s="335" t="s">
        <v>575</v>
      </c>
      <c r="B29" s="323"/>
      <c r="C29" s="323"/>
      <c r="D29" s="323"/>
      <c r="E29" s="323"/>
      <c r="F29" s="323"/>
      <c r="G29" s="324"/>
    </row>
    <row r="30" spans="1:7" ht="12.75">
      <c r="A30" s="336" t="s">
        <v>576</v>
      </c>
      <c r="B30" s="326"/>
      <c r="C30" s="326"/>
      <c r="D30" s="326"/>
      <c r="E30" s="326"/>
      <c r="F30" s="326"/>
      <c r="G30" s="327"/>
    </row>
    <row r="31" spans="1:7" ht="15" customHeight="1">
      <c r="A31" s="338" t="s">
        <v>578</v>
      </c>
      <c r="B31" s="329"/>
      <c r="C31" s="329"/>
      <c r="D31" s="329"/>
      <c r="E31" s="329"/>
      <c r="F31" s="329"/>
      <c r="G31" s="330"/>
    </row>
    <row r="32" spans="1:7" ht="12.75">
      <c r="A32" s="339" t="s">
        <v>568</v>
      </c>
      <c r="B32" s="329"/>
      <c r="C32" s="329"/>
      <c r="D32" s="329"/>
      <c r="E32" s="329"/>
      <c r="F32" s="329"/>
      <c r="G32" s="330"/>
    </row>
    <row r="33" spans="1:7" ht="30" customHeight="1">
      <c r="A33" s="331" t="s">
        <v>569</v>
      </c>
      <c r="B33" s="329"/>
      <c r="C33" s="329"/>
      <c r="D33" s="329"/>
      <c r="E33" s="329"/>
      <c r="F33" s="329"/>
      <c r="G33" s="330"/>
    </row>
    <row r="34" spans="1:7" ht="18.75" customHeight="1">
      <c r="A34" s="331" t="s">
        <v>579</v>
      </c>
      <c r="B34" s="329"/>
      <c r="C34" s="329"/>
      <c r="D34" s="329"/>
      <c r="E34" s="329"/>
      <c r="F34" s="329"/>
      <c r="G34" s="330"/>
    </row>
    <row r="35" spans="1:7" ht="18" customHeight="1">
      <c r="A35" s="331" t="s">
        <v>580</v>
      </c>
      <c r="B35" s="329"/>
      <c r="C35" s="329"/>
      <c r="D35" s="329"/>
      <c r="E35" s="329"/>
      <c r="F35" s="329"/>
      <c r="G35" s="330"/>
    </row>
    <row r="36" spans="1:7" ht="12.75">
      <c r="A36" s="331" t="s">
        <v>572</v>
      </c>
      <c r="B36" s="329"/>
      <c r="C36" s="329"/>
      <c r="D36" s="329"/>
      <c r="E36" s="329"/>
      <c r="F36" s="329"/>
      <c r="G36" s="330"/>
    </row>
    <row r="37" spans="1:7" ht="12.75">
      <c r="A37" s="331" t="s">
        <v>573</v>
      </c>
      <c r="B37" s="329"/>
      <c r="C37" s="329"/>
      <c r="D37" s="329"/>
      <c r="E37" s="329"/>
      <c r="F37" s="329"/>
      <c r="G37" s="330"/>
    </row>
    <row r="38" spans="1:7" ht="13.5" thickBot="1">
      <c r="A38" s="332" t="s">
        <v>574</v>
      </c>
      <c r="B38" s="333"/>
      <c r="C38" s="333"/>
      <c r="D38" s="333"/>
      <c r="E38" s="333"/>
      <c r="F38" s="333"/>
      <c r="G38" s="334"/>
    </row>
    <row r="39" spans="1:7" ht="18.75" customHeight="1" thickBot="1">
      <c r="A39" s="335" t="s">
        <v>575</v>
      </c>
      <c r="B39" s="323"/>
      <c r="C39" s="323"/>
      <c r="D39" s="323"/>
      <c r="E39" s="323"/>
      <c r="F39" s="323"/>
      <c r="G39" s="324"/>
    </row>
    <row r="40" spans="1:7" ht="12.75">
      <c r="A40" s="336" t="s">
        <v>576</v>
      </c>
      <c r="B40" s="326"/>
      <c r="C40" s="326"/>
      <c r="D40" s="326"/>
      <c r="E40" s="326"/>
      <c r="F40" s="326"/>
      <c r="G40" s="327"/>
    </row>
    <row r="41" spans="1:7" ht="19.5" customHeight="1">
      <c r="A41" s="337" t="s">
        <v>581</v>
      </c>
      <c r="B41" s="329"/>
      <c r="C41" s="329"/>
      <c r="D41" s="329"/>
      <c r="E41" s="329"/>
      <c r="F41" s="329"/>
      <c r="G41" s="330"/>
    </row>
    <row r="42" spans="1:7" ht="12.75">
      <c r="A42" s="328" t="s">
        <v>568</v>
      </c>
      <c r="B42" s="329"/>
      <c r="C42" s="329"/>
      <c r="D42" s="329"/>
      <c r="E42" s="329"/>
      <c r="F42" s="329"/>
      <c r="G42" s="330"/>
    </row>
    <row r="43" spans="1:7" ht="28.5" customHeight="1">
      <c r="A43" s="331" t="s">
        <v>569</v>
      </c>
      <c r="B43" s="329"/>
      <c r="C43" s="329"/>
      <c r="D43" s="329"/>
      <c r="E43" s="329"/>
      <c r="F43" s="329"/>
      <c r="G43" s="330"/>
    </row>
    <row r="44" spans="1:7" ht="15" customHeight="1">
      <c r="A44" s="331" t="s">
        <v>570</v>
      </c>
      <c r="B44" s="329"/>
      <c r="C44" s="329"/>
      <c r="D44" s="329"/>
      <c r="E44" s="329"/>
      <c r="F44" s="329"/>
      <c r="G44" s="330"/>
    </row>
    <row r="45" spans="1:7" ht="15.75" customHeight="1">
      <c r="A45" s="331" t="s">
        <v>582</v>
      </c>
      <c r="B45" s="329"/>
      <c r="C45" s="329"/>
      <c r="D45" s="329"/>
      <c r="E45" s="329"/>
      <c r="F45" s="329"/>
      <c r="G45" s="330"/>
    </row>
    <row r="46" spans="1:7" ht="12.75">
      <c r="A46" s="331" t="s">
        <v>572</v>
      </c>
      <c r="B46" s="329"/>
      <c r="C46" s="329"/>
      <c r="D46" s="329"/>
      <c r="E46" s="329"/>
      <c r="F46" s="329"/>
      <c r="G46" s="330"/>
    </row>
    <row r="47" spans="1:7" ht="12.75">
      <c r="A47" s="331" t="s">
        <v>573</v>
      </c>
      <c r="B47" s="329"/>
      <c r="C47" s="329"/>
      <c r="D47" s="329"/>
      <c r="E47" s="329"/>
      <c r="F47" s="329"/>
      <c r="G47" s="330"/>
    </row>
    <row r="48" spans="1:7" ht="13.5" thickBot="1">
      <c r="A48" s="332" t="s">
        <v>574</v>
      </c>
      <c r="B48" s="333"/>
      <c r="C48" s="333"/>
      <c r="D48" s="333"/>
      <c r="E48" s="333"/>
      <c r="F48" s="333"/>
      <c r="G48" s="334"/>
    </row>
    <row r="49" spans="1:7" ht="15.75" customHeight="1" thickBot="1">
      <c r="A49" s="335" t="s">
        <v>575</v>
      </c>
      <c r="B49" s="323"/>
      <c r="C49" s="323"/>
      <c r="D49" s="323"/>
      <c r="E49" s="323"/>
      <c r="F49" s="323"/>
      <c r="G49" s="324"/>
    </row>
    <row r="50" spans="1:7" ht="12.75">
      <c r="A50" s="336" t="s">
        <v>576</v>
      </c>
      <c r="B50" s="326"/>
      <c r="C50" s="326"/>
      <c r="D50" s="326"/>
      <c r="E50" s="326"/>
      <c r="F50" s="326"/>
      <c r="G50" s="327"/>
    </row>
    <row r="51" spans="1:7" ht="20.25" customHeight="1">
      <c r="A51" s="337" t="s">
        <v>583</v>
      </c>
      <c r="B51" s="329"/>
      <c r="C51" s="329"/>
      <c r="D51" s="329"/>
      <c r="E51" s="329"/>
      <c r="F51" s="329"/>
      <c r="G51" s="330"/>
    </row>
    <row r="52" spans="1:7" ht="12.75">
      <c r="A52" s="328" t="s">
        <v>568</v>
      </c>
      <c r="B52" s="329"/>
      <c r="C52" s="329"/>
      <c r="D52" s="329"/>
      <c r="E52" s="329"/>
      <c r="F52" s="329"/>
      <c r="G52" s="330"/>
    </row>
    <row r="53" spans="1:7" ht="25.5" customHeight="1">
      <c r="A53" s="331" t="s">
        <v>584</v>
      </c>
      <c r="B53" s="329"/>
      <c r="C53" s="329"/>
      <c r="D53" s="329"/>
      <c r="E53" s="329"/>
      <c r="F53" s="329"/>
      <c r="G53" s="330"/>
    </row>
    <row r="54" spans="1:7" ht="14.25" customHeight="1">
      <c r="A54" s="331" t="s">
        <v>585</v>
      </c>
      <c r="B54" s="329"/>
      <c r="C54" s="329"/>
      <c r="D54" s="329"/>
      <c r="E54" s="329"/>
      <c r="F54" s="329"/>
      <c r="G54" s="330"/>
    </row>
    <row r="55" spans="1:7" ht="16.5" customHeight="1">
      <c r="A55" s="331" t="s">
        <v>580</v>
      </c>
      <c r="B55" s="329"/>
      <c r="C55" s="329"/>
      <c r="D55" s="329"/>
      <c r="E55" s="329"/>
      <c r="F55" s="329"/>
      <c r="G55" s="330"/>
    </row>
    <row r="56" spans="1:7" ht="12.75">
      <c r="A56" s="331" t="s">
        <v>572</v>
      </c>
      <c r="B56" s="329"/>
      <c r="C56" s="329"/>
      <c r="D56" s="329"/>
      <c r="E56" s="329"/>
      <c r="F56" s="329"/>
      <c r="G56" s="330"/>
    </row>
    <row r="57" spans="1:7" ht="12.75">
      <c r="A57" s="331" t="s">
        <v>573</v>
      </c>
      <c r="B57" s="329"/>
      <c r="C57" s="329"/>
      <c r="D57" s="329"/>
      <c r="E57" s="329">
        <v>113</v>
      </c>
      <c r="F57" s="329"/>
      <c r="G57" s="330">
        <v>11</v>
      </c>
    </row>
    <row r="58" spans="1:7" ht="13.5" thickBot="1">
      <c r="A58" s="332" t="s">
        <v>574</v>
      </c>
      <c r="B58" s="333"/>
      <c r="C58" s="333"/>
      <c r="D58" s="333"/>
      <c r="E58" s="333"/>
      <c r="F58" s="333"/>
      <c r="G58" s="334"/>
    </row>
    <row r="59" spans="1:7" ht="18.75" customHeight="1" thickBot="1">
      <c r="A59" s="335" t="s">
        <v>575</v>
      </c>
      <c r="B59" s="323">
        <f aca="true" t="shared" si="1" ref="B59:G59">SUM(B53:B58)</f>
        <v>0</v>
      </c>
      <c r="C59" s="323">
        <f t="shared" si="1"/>
        <v>0</v>
      </c>
      <c r="D59" s="323">
        <f t="shared" si="1"/>
        <v>0</v>
      </c>
      <c r="E59" s="323">
        <f t="shared" si="1"/>
        <v>113</v>
      </c>
      <c r="F59" s="371">
        <f t="shared" si="1"/>
        <v>0</v>
      </c>
      <c r="G59" s="376">
        <f t="shared" si="1"/>
        <v>11</v>
      </c>
    </row>
    <row r="60" spans="1:7" ht="13.5" thickBot="1">
      <c r="A60" s="340" t="s">
        <v>576</v>
      </c>
      <c r="B60" s="341"/>
      <c r="C60" s="341"/>
      <c r="D60" s="341"/>
      <c r="E60" s="341"/>
      <c r="F60" s="341"/>
      <c r="G60" s="342"/>
    </row>
    <row r="61" spans="1:7" ht="12.75">
      <c r="A61" s="318"/>
      <c r="B61" s="318"/>
      <c r="C61" s="318"/>
      <c r="D61" s="318"/>
      <c r="E61" s="318"/>
      <c r="F61" s="318"/>
      <c r="G61" s="318"/>
    </row>
    <row r="62" spans="1:7" ht="12.75">
      <c r="A62" s="372" t="str">
        <f>'БАЛАНС-3м.'!A81</f>
        <v>Дата: 23.04.2016 г. </v>
      </c>
      <c r="B62" s="519" t="s">
        <v>586</v>
      </c>
      <c r="C62" s="519"/>
      <c r="D62" s="343"/>
      <c r="E62" s="519" t="s">
        <v>587</v>
      </c>
      <c r="F62" s="519"/>
      <c r="G62" s="519"/>
    </row>
  </sheetData>
  <sheetProtection/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5">
      <selection activeCell="E43" sqref="E43"/>
    </sheetView>
  </sheetViews>
  <sheetFormatPr defaultColWidth="10.75390625" defaultRowHeight="12.75"/>
  <cols>
    <col min="1" max="1" width="39.75390625" style="383" customWidth="1"/>
    <col min="2" max="2" width="9.375" style="384" customWidth="1"/>
    <col min="3" max="3" width="9.00390625" style="384" customWidth="1"/>
    <col min="4" max="4" width="41.875" style="383" customWidth="1"/>
    <col min="5" max="5" width="9.125" style="384" customWidth="1"/>
    <col min="6" max="6" width="8.125" style="384" customWidth="1"/>
    <col min="7" max="16384" width="10.75390625" style="384" customWidth="1"/>
  </cols>
  <sheetData>
    <row r="1" ht="15">
      <c r="E1" s="385" t="s">
        <v>124</v>
      </c>
    </row>
    <row r="2" ht="15">
      <c r="E2" s="385" t="s">
        <v>593</v>
      </c>
    </row>
    <row r="3" spans="1:6" ht="15">
      <c r="A3" s="435" t="s">
        <v>125</v>
      </c>
      <c r="B3" s="435"/>
      <c r="C3" s="435"/>
      <c r="D3" s="435"/>
      <c r="E3" s="435"/>
      <c r="F3" s="435"/>
    </row>
    <row r="4" spans="1:6" ht="15">
      <c r="A4" s="435" t="s">
        <v>126</v>
      </c>
      <c r="B4" s="435"/>
      <c r="C4" s="435"/>
      <c r="D4" s="435"/>
      <c r="E4" s="435"/>
      <c r="F4" s="435"/>
    </row>
    <row r="5" spans="1:6" ht="15">
      <c r="A5" s="436" t="str">
        <f>'БАЛАНС-3м.'!A3:F3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5.75" thickBot="1">
      <c r="A6" s="437" t="str">
        <f>'БАЛАНС-3м.'!A4:F4</f>
        <v>към 31.03.2016</v>
      </c>
      <c r="B6" s="437"/>
      <c r="C6" s="437"/>
      <c r="D6" s="437"/>
      <c r="E6" s="437"/>
      <c r="F6" s="437"/>
    </row>
    <row r="7" spans="1:6" s="388" customFormat="1" ht="14.25">
      <c r="A7" s="433" t="s">
        <v>127</v>
      </c>
      <c r="B7" s="386" t="s">
        <v>128</v>
      </c>
      <c r="C7" s="387"/>
      <c r="D7" s="433" t="s">
        <v>129</v>
      </c>
      <c r="E7" s="386" t="s">
        <v>128</v>
      </c>
      <c r="F7" s="387"/>
    </row>
    <row r="8" spans="1:6" s="388" customFormat="1" ht="42.75">
      <c r="A8" s="434"/>
      <c r="B8" s="389" t="s">
        <v>130</v>
      </c>
      <c r="C8" s="390" t="s">
        <v>131</v>
      </c>
      <c r="D8" s="434"/>
      <c r="E8" s="390" t="s">
        <v>130</v>
      </c>
      <c r="F8" s="389" t="s">
        <v>131</v>
      </c>
    </row>
    <row r="9" spans="1:6" s="394" customFormat="1" ht="14.25">
      <c r="A9" s="391" t="s">
        <v>9</v>
      </c>
      <c r="B9" s="392">
        <v>1</v>
      </c>
      <c r="C9" s="393">
        <v>2</v>
      </c>
      <c r="D9" s="391" t="s">
        <v>9</v>
      </c>
      <c r="E9" s="392">
        <v>1</v>
      </c>
      <c r="F9" s="393">
        <v>2</v>
      </c>
    </row>
    <row r="10" spans="1:6" ht="24" customHeight="1">
      <c r="A10" s="395" t="s">
        <v>132</v>
      </c>
      <c r="B10" s="396"/>
      <c r="C10" s="397"/>
      <c r="D10" s="395" t="s">
        <v>133</v>
      </c>
      <c r="E10" s="396"/>
      <c r="F10" s="397"/>
    </row>
    <row r="11" spans="1:6" ht="24" customHeight="1">
      <c r="A11" s="398" t="s">
        <v>134</v>
      </c>
      <c r="B11" s="399"/>
      <c r="C11" s="400"/>
      <c r="D11" s="398" t="s">
        <v>135</v>
      </c>
      <c r="E11" s="401"/>
      <c r="F11" s="400"/>
    </row>
    <row r="12" spans="1:6" ht="15.75" customHeight="1">
      <c r="A12" s="402" t="s">
        <v>136</v>
      </c>
      <c r="B12" s="399">
        <v>0</v>
      </c>
      <c r="C12" s="401">
        <v>0</v>
      </c>
      <c r="D12" s="402" t="s">
        <v>137</v>
      </c>
      <c r="E12" s="401"/>
      <c r="F12" s="400"/>
    </row>
    <row r="13" spans="1:6" ht="15.75" customHeight="1">
      <c r="A13" s="402" t="s">
        <v>138</v>
      </c>
      <c r="B13" s="399">
        <v>3</v>
      </c>
      <c r="C13" s="399">
        <v>5</v>
      </c>
      <c r="D13" s="402" t="s">
        <v>139</v>
      </c>
      <c r="E13" s="401"/>
      <c r="F13" s="400"/>
    </row>
    <row r="14" spans="1:6" ht="15.75" customHeight="1">
      <c r="A14" s="402" t="s">
        <v>140</v>
      </c>
      <c r="B14" s="399"/>
      <c r="C14" s="399"/>
      <c r="D14" s="402" t="s">
        <v>141</v>
      </c>
      <c r="E14" s="401"/>
      <c r="F14" s="401">
        <v>1</v>
      </c>
    </row>
    <row r="15" spans="1:6" ht="15.75" customHeight="1">
      <c r="A15" s="402" t="s">
        <v>142</v>
      </c>
      <c r="B15" s="399">
        <v>1</v>
      </c>
      <c r="C15" s="399">
        <v>1</v>
      </c>
      <c r="D15" s="402" t="s">
        <v>143</v>
      </c>
      <c r="E15" s="401">
        <v>1</v>
      </c>
      <c r="F15" s="401">
        <v>3</v>
      </c>
    </row>
    <row r="16" spans="1:6" ht="17.25" customHeight="1">
      <c r="A16" s="402" t="s">
        <v>144</v>
      </c>
      <c r="B16" s="399"/>
      <c r="C16" s="399"/>
      <c r="D16" s="403" t="s">
        <v>30</v>
      </c>
      <c r="E16" s="397">
        <f>SUM(E11:E15)</f>
        <v>1</v>
      </c>
      <c r="F16" s="397">
        <f>SUM(F11:F15)</f>
        <v>4</v>
      </c>
    </row>
    <row r="17" spans="1:6" ht="17.25" customHeight="1">
      <c r="A17" s="402" t="s">
        <v>145</v>
      </c>
      <c r="B17" s="399"/>
      <c r="C17" s="399"/>
      <c r="D17" s="398" t="s">
        <v>146</v>
      </c>
      <c r="E17" s="401"/>
      <c r="F17" s="400"/>
    </row>
    <row r="18" spans="1:6" ht="17.25" customHeight="1">
      <c r="A18" s="404" t="s">
        <v>147</v>
      </c>
      <c r="B18" s="399"/>
      <c r="C18" s="399"/>
      <c r="D18" s="405" t="s">
        <v>148</v>
      </c>
      <c r="E18" s="401"/>
      <c r="F18" s="400"/>
    </row>
    <row r="19" spans="1:6" ht="17.25" customHeight="1">
      <c r="A19" s="404" t="s">
        <v>149</v>
      </c>
      <c r="D19" s="398" t="s">
        <v>150</v>
      </c>
      <c r="E19" s="401"/>
      <c r="F19" s="400"/>
    </row>
    <row r="20" spans="1:6" ht="17.25" customHeight="1">
      <c r="A20" s="403" t="s">
        <v>30</v>
      </c>
      <c r="B20" s="396">
        <f>SUM(B12:B19)</f>
        <v>4</v>
      </c>
      <c r="C20" s="396">
        <f>SUM(C12:C19)</f>
        <v>6</v>
      </c>
      <c r="D20" s="406" t="s">
        <v>151</v>
      </c>
      <c r="E20" s="401"/>
      <c r="F20" s="400"/>
    </row>
    <row r="21" spans="1:6" ht="24" customHeight="1">
      <c r="A21" s="398" t="s">
        <v>152</v>
      </c>
      <c r="B21" s="401"/>
      <c r="C21" s="400"/>
      <c r="D21" s="406" t="s">
        <v>153</v>
      </c>
      <c r="E21" s="401"/>
      <c r="F21" s="400"/>
    </row>
    <row r="22" spans="1:6" ht="24" customHeight="1">
      <c r="A22" s="402" t="s">
        <v>154</v>
      </c>
      <c r="B22" s="401"/>
      <c r="C22" s="400"/>
      <c r="D22" s="402" t="s">
        <v>155</v>
      </c>
      <c r="E22" s="401"/>
      <c r="F22" s="400">
        <v>0</v>
      </c>
    </row>
    <row r="23" spans="1:6" ht="24" customHeight="1">
      <c r="A23" s="402" t="s">
        <v>156</v>
      </c>
      <c r="B23" s="401"/>
      <c r="C23" s="400"/>
      <c r="D23" s="402" t="s">
        <v>157</v>
      </c>
      <c r="E23" s="401"/>
      <c r="F23" s="400"/>
    </row>
    <row r="24" spans="1:6" ht="29.25" customHeight="1">
      <c r="A24" s="402" t="s">
        <v>158</v>
      </c>
      <c r="B24" s="401"/>
      <c r="C24" s="400"/>
      <c r="D24" s="402" t="s">
        <v>159</v>
      </c>
      <c r="E24" s="401"/>
      <c r="F24" s="400"/>
    </row>
    <row r="25" spans="1:6" ht="27" customHeight="1">
      <c r="A25" s="407" t="s">
        <v>160</v>
      </c>
      <c r="B25" s="396"/>
      <c r="C25" s="397"/>
      <c r="D25" s="408" t="s">
        <v>161</v>
      </c>
      <c r="E25" s="396"/>
      <c r="F25" s="400"/>
    </row>
    <row r="26" spans="1:6" ht="24" customHeight="1">
      <c r="A26" s="407" t="s">
        <v>162</v>
      </c>
      <c r="B26" s="396"/>
      <c r="C26" s="397"/>
      <c r="D26" s="402" t="s">
        <v>163</v>
      </c>
      <c r="E26" s="396"/>
      <c r="F26" s="397"/>
    </row>
    <row r="27" spans="1:6" ht="24" customHeight="1">
      <c r="A27" s="409" t="s">
        <v>42</v>
      </c>
      <c r="B27" s="397">
        <f>SUM(B21:B26)</f>
        <v>0</v>
      </c>
      <c r="C27" s="397">
        <f>SUM(C21:C26)</f>
        <v>0</v>
      </c>
      <c r="D27" s="409" t="s">
        <v>68</v>
      </c>
      <c r="E27" s="397">
        <f>SUM(E20:E26)</f>
        <v>0</v>
      </c>
      <c r="F27" s="397">
        <f>SUM(F20:F26)</f>
        <v>0</v>
      </c>
    </row>
    <row r="28" spans="1:6" ht="24" customHeight="1">
      <c r="A28" s="398" t="s">
        <v>164</v>
      </c>
      <c r="B28" s="396"/>
      <c r="C28" s="397"/>
      <c r="D28" s="395" t="s">
        <v>165</v>
      </c>
      <c r="E28" s="397">
        <f>SUM(E16,E17,E27)</f>
        <v>1</v>
      </c>
      <c r="F28" s="397">
        <f>SUM(F16,F17,F27)</f>
        <v>4</v>
      </c>
    </row>
    <row r="29" spans="1:6" ht="24" customHeight="1">
      <c r="A29" s="402" t="s">
        <v>166</v>
      </c>
      <c r="B29" s="396"/>
      <c r="C29" s="397"/>
      <c r="D29" s="395" t="s">
        <v>167</v>
      </c>
      <c r="E29" s="396">
        <v>3</v>
      </c>
      <c r="F29" s="400">
        <v>2</v>
      </c>
    </row>
    <row r="30" spans="1:6" ht="24" customHeight="1">
      <c r="A30" s="410" t="s">
        <v>168</v>
      </c>
      <c r="B30" s="401"/>
      <c r="C30" s="400"/>
      <c r="D30" s="398" t="s">
        <v>169</v>
      </c>
      <c r="E30" s="401"/>
      <c r="F30" s="400"/>
    </row>
    <row r="31" spans="1:6" ht="24" customHeight="1">
      <c r="A31" s="402" t="s">
        <v>170</v>
      </c>
      <c r="B31" s="401"/>
      <c r="C31" s="400"/>
      <c r="D31" s="395"/>
      <c r="E31" s="401"/>
      <c r="F31" s="400"/>
    </row>
    <row r="32" spans="1:6" ht="24" customHeight="1">
      <c r="A32" s="402" t="s">
        <v>171</v>
      </c>
      <c r="B32" s="401"/>
      <c r="C32" s="400"/>
      <c r="D32" s="395"/>
      <c r="E32" s="401"/>
      <c r="F32" s="400"/>
    </row>
    <row r="33" spans="1:6" ht="24" customHeight="1">
      <c r="A33" s="402" t="s">
        <v>172</v>
      </c>
      <c r="B33" s="401"/>
      <c r="C33" s="400"/>
      <c r="D33" s="395"/>
      <c r="E33" s="401"/>
      <c r="F33" s="400"/>
    </row>
    <row r="34" spans="1:6" ht="24" customHeight="1" thickBot="1">
      <c r="A34" s="403" t="s">
        <v>68</v>
      </c>
      <c r="B34" s="397">
        <f>SUM(B29:B33)</f>
        <v>0</v>
      </c>
      <c r="C34" s="397">
        <f>SUM(C29:C33)</f>
        <v>0</v>
      </c>
      <c r="D34" s="411"/>
      <c r="E34" s="401"/>
      <c r="F34" s="400"/>
    </row>
    <row r="35" spans="1:6" ht="24" customHeight="1">
      <c r="A35" s="395" t="s">
        <v>173</v>
      </c>
      <c r="B35" s="397">
        <f>SUM(B20,B27,B34)</f>
        <v>4</v>
      </c>
      <c r="C35" s="397">
        <f>SUM(C20,C27,C34)</f>
        <v>6</v>
      </c>
      <c r="D35" s="395"/>
      <c r="E35" s="401"/>
      <c r="F35" s="400"/>
    </row>
    <row r="36" spans="1:6" ht="18" customHeight="1">
      <c r="A36" s="395" t="s">
        <v>174</v>
      </c>
      <c r="B36" s="396"/>
      <c r="C36" s="396"/>
      <c r="D36" s="395"/>
      <c r="E36" s="396"/>
      <c r="F36" s="397"/>
    </row>
    <row r="37" spans="1:6" ht="15.75" customHeight="1">
      <c r="A37" s="398" t="s">
        <v>175</v>
      </c>
      <c r="B37" s="396">
        <v>0</v>
      </c>
      <c r="C37" s="397">
        <v>0</v>
      </c>
      <c r="D37" s="395"/>
      <c r="E37" s="396"/>
      <c r="F37" s="397"/>
    </row>
    <row r="38" spans="1:6" ht="17.25" customHeight="1">
      <c r="A38" s="395" t="s">
        <v>176</v>
      </c>
      <c r="B38" s="396">
        <f>B35+B37</f>
        <v>4</v>
      </c>
      <c r="C38" s="396">
        <f>C35+C37</f>
        <v>6</v>
      </c>
      <c r="D38" s="395" t="s">
        <v>177</v>
      </c>
      <c r="E38" s="397">
        <f>SUM(E28,E30)</f>
        <v>1</v>
      </c>
      <c r="F38" s="397">
        <f>SUM(F28,F30)</f>
        <v>4</v>
      </c>
    </row>
    <row r="39" spans="1:6" ht="17.25" customHeight="1">
      <c r="A39" s="412" t="s">
        <v>178</v>
      </c>
      <c r="B39" s="396">
        <f>B36</f>
        <v>0</v>
      </c>
      <c r="C39" s="396">
        <f>C36</f>
        <v>0</v>
      </c>
      <c r="D39" s="395" t="s">
        <v>179</v>
      </c>
      <c r="E39" s="400">
        <v>3</v>
      </c>
      <c r="F39" s="400">
        <v>2</v>
      </c>
    </row>
    <row r="40" spans="1:6" ht="17.25" customHeight="1">
      <c r="A40" s="398" t="s">
        <v>180</v>
      </c>
      <c r="B40" s="396"/>
      <c r="C40" s="396"/>
      <c r="D40" s="395"/>
      <c r="E40" s="396"/>
      <c r="F40" s="397"/>
    </row>
    <row r="41" spans="1:6" ht="17.25" customHeight="1">
      <c r="A41" s="402" t="s">
        <v>181</v>
      </c>
      <c r="B41" s="396"/>
      <c r="C41" s="397"/>
      <c r="D41" s="413"/>
      <c r="E41" s="396"/>
      <c r="F41" s="397"/>
    </row>
    <row r="42" spans="1:6" ht="17.25" customHeight="1">
      <c r="A42" s="402" t="s">
        <v>182</v>
      </c>
      <c r="B42" s="396"/>
      <c r="C42" s="400"/>
      <c r="D42" s="395"/>
      <c r="E42" s="401"/>
      <c r="F42" s="400"/>
    </row>
    <row r="43" spans="1:6" ht="17.25" customHeight="1">
      <c r="A43" s="395" t="s">
        <v>183</v>
      </c>
      <c r="B43" s="397">
        <f>B39-B40</f>
        <v>0</v>
      </c>
      <c r="C43" s="397">
        <f>C39-C40</f>
        <v>0</v>
      </c>
      <c r="D43" s="395" t="s">
        <v>184</v>
      </c>
      <c r="E43" s="397">
        <f>E39</f>
        <v>3</v>
      </c>
      <c r="F43" s="397">
        <f>F39</f>
        <v>2</v>
      </c>
    </row>
    <row r="44" spans="1:6" ht="17.25" customHeight="1" thickBot="1">
      <c r="A44" s="411" t="s">
        <v>185</v>
      </c>
      <c r="B44" s="414">
        <f>SUM(B35,B40,B43)</f>
        <v>4</v>
      </c>
      <c r="C44" s="414">
        <f>SUM(C35,C40,C43)</f>
        <v>6</v>
      </c>
      <c r="D44" s="411" t="s">
        <v>186</v>
      </c>
      <c r="E44" s="414">
        <f>SUM(E38,E43)</f>
        <v>4</v>
      </c>
      <c r="F44" s="414">
        <f>SUM(F38,F43)</f>
        <v>6</v>
      </c>
    </row>
    <row r="45" spans="2:6" ht="15" customHeight="1">
      <c r="B45" s="415"/>
      <c r="C45" s="415"/>
      <c r="D45" s="416"/>
      <c r="E45" s="415"/>
      <c r="F45" s="415"/>
    </row>
    <row r="46" spans="1:6" ht="15" customHeight="1">
      <c r="A46" s="417" t="str">
        <f>'БАЛАНС-3м.'!A81</f>
        <v>Дата: 23.04.2016 г. </v>
      </c>
      <c r="B46" s="418" t="s">
        <v>187</v>
      </c>
      <c r="C46" s="418"/>
      <c r="D46" s="419"/>
      <c r="E46" s="418" t="s">
        <v>591</v>
      </c>
      <c r="F46" s="418"/>
    </row>
    <row r="47" ht="24" customHeight="1">
      <c r="A47" s="420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B32" sqref="B32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38" t="s">
        <v>188</v>
      </c>
      <c r="G1" s="438"/>
    </row>
    <row r="2" spans="1:7" ht="12.75">
      <c r="A2" s="49"/>
      <c r="B2" s="49"/>
      <c r="C2" s="49"/>
      <c r="F2" s="438" t="s">
        <v>594</v>
      </c>
      <c r="G2" s="438"/>
    </row>
    <row r="3" spans="1:7" ht="12.75">
      <c r="A3" s="441" t="s">
        <v>125</v>
      </c>
      <c r="B3" s="441"/>
      <c r="C3" s="441"/>
      <c r="D3" s="441"/>
      <c r="E3" s="441"/>
      <c r="F3" s="441"/>
      <c r="G3" s="441"/>
    </row>
    <row r="4" spans="1:7" ht="15.75" customHeight="1">
      <c r="A4" s="441" t="s">
        <v>189</v>
      </c>
      <c r="B4" s="441"/>
      <c r="C4" s="441"/>
      <c r="D4" s="441"/>
      <c r="E4" s="441"/>
      <c r="F4" s="441"/>
      <c r="G4" s="441"/>
    </row>
    <row r="5" spans="1:7" ht="16.5" customHeight="1">
      <c r="A5" s="439" t="str">
        <f>'БАЛАНС-3м.'!A3:F3</f>
        <v>на "БУЛГАР ЧЕХ ИНВЕСТ ХОЛДИНГ" АД - СМОЛЯН</v>
      </c>
      <c r="B5" s="439"/>
      <c r="C5" s="439"/>
      <c r="D5" s="439"/>
      <c r="E5" s="439"/>
      <c r="F5" s="439"/>
      <c r="G5" s="439"/>
    </row>
    <row r="6" spans="1:7" ht="11.25" customHeight="1" thickBot="1">
      <c r="A6" s="440" t="str">
        <f>'БАЛАНС-3м.'!A4:F4</f>
        <v>към 31.03.2016</v>
      </c>
      <c r="B6" s="440"/>
      <c r="C6" s="440"/>
      <c r="D6" s="440"/>
      <c r="E6" s="440"/>
      <c r="F6" s="440"/>
      <c r="G6" s="440"/>
    </row>
    <row r="7" spans="1:7" ht="13.5" thickBot="1">
      <c r="A7" s="442" t="s">
        <v>190</v>
      </c>
      <c r="B7" s="444" t="s">
        <v>191</v>
      </c>
      <c r="C7" s="445"/>
      <c r="D7" s="446"/>
      <c r="E7" s="447" t="s">
        <v>192</v>
      </c>
      <c r="F7" s="448"/>
      <c r="G7" s="449"/>
    </row>
    <row r="8" spans="1:7" ht="26.25" thickBot="1">
      <c r="A8" s="443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609</v>
      </c>
      <c r="B11" s="60">
        <v>1</v>
      </c>
      <c r="C11" s="60">
        <v>11</v>
      </c>
      <c r="D11" s="56">
        <f aca="true" t="shared" si="0" ref="D11:D18">B11-C11</f>
        <v>-10</v>
      </c>
      <c r="E11" s="60">
        <v>1</v>
      </c>
      <c r="F11" s="60">
        <v>3</v>
      </c>
      <c r="G11" s="62">
        <f aca="true" t="shared" si="1" ref="G11:G37">E11-F11</f>
        <v>-2</v>
      </c>
    </row>
    <row r="12" spans="1:7" ht="25.5">
      <c r="A12" s="59" t="s">
        <v>610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611</v>
      </c>
      <c r="B13" s="60"/>
      <c r="C13" s="60">
        <v>1</v>
      </c>
      <c r="D13" s="56">
        <f>B13-C13</f>
        <v>-1</v>
      </c>
      <c r="E13" s="60"/>
      <c r="F13" s="60">
        <v>1</v>
      </c>
      <c r="G13" s="62">
        <f t="shared" si="1"/>
        <v>-1</v>
      </c>
    </row>
    <row r="14" spans="1:7" ht="25.5">
      <c r="A14" s="59" t="s">
        <v>608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>
        <v>1</v>
      </c>
      <c r="C18" s="60"/>
      <c r="D18" s="56">
        <f t="shared" si="0"/>
        <v>1</v>
      </c>
      <c r="E18" s="60"/>
      <c r="F18" s="60">
        <v>3</v>
      </c>
      <c r="G18" s="62">
        <f t="shared" si="1"/>
        <v>-3</v>
      </c>
    </row>
    <row r="19" spans="1:7" ht="12.75">
      <c r="A19" s="63" t="s">
        <v>201</v>
      </c>
      <c r="B19" s="64">
        <f>SUM(B10:B18)</f>
        <v>2</v>
      </c>
      <c r="C19" s="350">
        <f>SUM(C10:C18)</f>
        <v>12</v>
      </c>
      <c r="D19" s="64">
        <f>SUM(D10:D18)</f>
        <v>-10</v>
      </c>
      <c r="E19" s="64">
        <f>SUM(E10:E18)</f>
        <v>1</v>
      </c>
      <c r="F19" s="64">
        <f>SUM(F10:F18)</f>
        <v>7</v>
      </c>
      <c r="G19" s="65">
        <f t="shared" si="1"/>
        <v>-6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612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607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606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5"/>
      <c r="D29" s="366">
        <f t="shared" si="3"/>
        <v>0</v>
      </c>
      <c r="E29" s="60"/>
      <c r="F29" s="365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608</v>
      </c>
      <c r="B32" s="60"/>
      <c r="C32" s="60"/>
      <c r="D32" s="56">
        <f t="shared" si="3"/>
        <v>0</v>
      </c>
      <c r="E32" s="60">
        <v>60</v>
      </c>
      <c r="F32" s="60"/>
      <c r="G32" s="62">
        <f t="shared" si="1"/>
        <v>60</v>
      </c>
    </row>
    <row r="33" spans="1:7" ht="12.7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0</v>
      </c>
      <c r="C36" s="64">
        <f>SUM(C28:C35)</f>
        <v>0</v>
      </c>
      <c r="D36" s="64">
        <f>SUM(D28:D35)</f>
        <v>0</v>
      </c>
      <c r="E36" s="64">
        <f>SUM(E28:E35)</f>
        <v>60</v>
      </c>
      <c r="F36" s="64">
        <f>SUM(F28:F35)</f>
        <v>0</v>
      </c>
      <c r="G36" s="65">
        <f t="shared" si="1"/>
        <v>60</v>
      </c>
      <c r="I36" s="48" t="s">
        <v>597</v>
      </c>
    </row>
    <row r="37" spans="1:7" ht="27">
      <c r="A37" s="66" t="s">
        <v>214</v>
      </c>
      <c r="B37" s="64">
        <f>SUM(B19,B27,B36)</f>
        <v>2</v>
      </c>
      <c r="C37" s="350">
        <f>SUM(C19,C27,C36)</f>
        <v>12</v>
      </c>
      <c r="D37" s="348">
        <f>SUM(D19,D27,D36)</f>
        <v>-10</v>
      </c>
      <c r="E37" s="64">
        <f>SUM(E19,E27,E36)</f>
        <v>61</v>
      </c>
      <c r="F37" s="64">
        <f>SUM(F19,F27,F36)</f>
        <v>7</v>
      </c>
      <c r="G37" s="65">
        <f t="shared" si="1"/>
        <v>54</v>
      </c>
    </row>
    <row r="38" spans="1:7" ht="13.5">
      <c r="A38" s="66" t="s">
        <v>215</v>
      </c>
      <c r="B38" s="67"/>
      <c r="C38" s="346"/>
      <c r="D38" s="350">
        <v>225</v>
      </c>
      <c r="E38" s="347"/>
      <c r="F38" s="64"/>
      <c r="G38" s="65">
        <v>171</v>
      </c>
    </row>
    <row r="39" spans="1:7" ht="14.25" thickBot="1">
      <c r="A39" s="68" t="s">
        <v>216</v>
      </c>
      <c r="B39" s="69"/>
      <c r="C39" s="69"/>
      <c r="D39" s="349">
        <f>D37+D38</f>
        <v>215</v>
      </c>
      <c r="E39" s="69"/>
      <c r="F39" s="70"/>
      <c r="G39" s="65">
        <f>G37+G38</f>
        <v>225</v>
      </c>
    </row>
    <row r="41" spans="1:6" ht="12.75">
      <c r="A41" s="372" t="str">
        <f>'БАЛАНС-3м.'!A81</f>
        <v>Дата: 23.04.2016 г. </v>
      </c>
      <c r="B41" s="71" t="s">
        <v>217</v>
      </c>
      <c r="C41" s="72"/>
      <c r="E41" s="438" t="s">
        <v>218</v>
      </c>
      <c r="F41" s="438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B31" sqref="B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73" customFormat="1" ht="11.25" customHeight="1">
      <c r="A4" s="450" t="s">
        <v>220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73" customFormat="1" ht="10.5">
      <c r="A5" s="451" t="str">
        <f>'БАЛАНС-3м.'!A3:F3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77"/>
      <c r="M5" s="77"/>
    </row>
    <row r="6" spans="1:13" s="79" customFormat="1" ht="10.5">
      <c r="A6" s="452" t="str">
        <f>'БАЛАНС-3м.'!A4:F4</f>
        <v>към 31.03.2016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3" t="s">
        <v>222</v>
      </c>
      <c r="B8" s="453" t="s">
        <v>223</v>
      </c>
      <c r="C8" s="463" t="s">
        <v>224</v>
      </c>
      <c r="D8" s="464"/>
      <c r="E8" s="464"/>
      <c r="F8" s="464"/>
      <c r="G8" s="465"/>
      <c r="H8" s="80" t="s">
        <v>225</v>
      </c>
      <c r="I8" s="81"/>
      <c r="J8" s="460" t="s">
        <v>226</v>
      </c>
      <c r="K8" s="453" t="s">
        <v>227</v>
      </c>
    </row>
    <row r="9" spans="1:11" s="82" customFormat="1" ht="11.25" thickBot="1">
      <c r="A9" s="454"/>
      <c r="B9" s="454"/>
      <c r="C9" s="456" t="s">
        <v>228</v>
      </c>
      <c r="D9" s="456" t="s">
        <v>229</v>
      </c>
      <c r="E9" s="464" t="s">
        <v>230</v>
      </c>
      <c r="F9" s="464"/>
      <c r="G9" s="465"/>
      <c r="H9" s="456" t="s">
        <v>231</v>
      </c>
      <c r="I9" s="458" t="s">
        <v>232</v>
      </c>
      <c r="J9" s="461"/>
      <c r="K9" s="454"/>
    </row>
    <row r="10" spans="1:11" s="82" customFormat="1" ht="23.25" thickBot="1">
      <c r="A10" s="455"/>
      <c r="B10" s="455"/>
      <c r="C10" s="457"/>
      <c r="D10" s="457"/>
      <c r="E10" s="83" t="s">
        <v>233</v>
      </c>
      <c r="F10" s="83" t="s">
        <v>234</v>
      </c>
      <c r="G10" s="83" t="s">
        <v>235</v>
      </c>
      <c r="H10" s="457"/>
      <c r="I10" s="459"/>
      <c r="J10" s="462"/>
      <c r="K10" s="455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2"/>
      <c r="H12" s="87">
        <v>190</v>
      </c>
      <c r="I12" s="87">
        <v>-21</v>
      </c>
      <c r="J12" s="87"/>
      <c r="K12" s="88">
        <f aca="true" t="shared" si="0" ref="K12:K28">SUM(B12:J12)</f>
        <v>1440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-3</v>
      </c>
      <c r="J16" s="90"/>
      <c r="K16" s="88">
        <f t="shared" si="0"/>
        <v>-3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190</v>
      </c>
      <c r="I28" s="87">
        <f t="shared" si="1"/>
        <v>-24</v>
      </c>
      <c r="J28" s="87">
        <f t="shared" si="1"/>
        <v>0</v>
      </c>
      <c r="K28" s="88">
        <f t="shared" si="0"/>
        <v>1437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190</v>
      </c>
      <c r="I31" s="98">
        <f t="shared" si="2"/>
        <v>-24</v>
      </c>
      <c r="J31" s="98">
        <f t="shared" si="2"/>
        <v>0</v>
      </c>
      <c r="K31" s="99">
        <f>SUM(B31:J31)</f>
        <v>1437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2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2" t="str">
        <f>'БАЛАНС-3м.'!A81</f>
        <v>Дата: 23.04.2016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43">
      <selection activeCell="J22" sqref="J22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selection activeCell="Q38" sqref="Q38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69"/>
      <c r="E1" s="469"/>
      <c r="F1" s="469"/>
      <c r="G1" s="469"/>
      <c r="H1" s="469"/>
      <c r="I1" s="469"/>
      <c r="J1" s="469"/>
      <c r="K1" s="469"/>
      <c r="L1" s="116"/>
      <c r="M1" s="469" t="s">
        <v>262</v>
      </c>
      <c r="N1" s="469"/>
      <c r="O1" s="469"/>
      <c r="P1" s="116" t="s">
        <v>263</v>
      </c>
      <c r="Q1" s="116"/>
    </row>
    <row r="2" spans="1:17" ht="12.75">
      <c r="A2" s="470" t="s">
        <v>264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265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'БАЛАНС-3м.'!A3:F3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'БАЛАНС-3м.'!A4:F4</f>
        <v>към 31.03.2016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4" t="s">
        <v>222</v>
      </c>
      <c r="B7" s="467"/>
      <c r="C7" s="467" t="s">
        <v>268</v>
      </c>
      <c r="D7" s="467"/>
      <c r="E7" s="467"/>
      <c r="F7" s="467"/>
      <c r="G7" s="467" t="s">
        <v>269</v>
      </c>
      <c r="H7" s="467"/>
      <c r="I7" s="467" t="s">
        <v>270</v>
      </c>
      <c r="J7" s="467" t="s">
        <v>271</v>
      </c>
      <c r="K7" s="467"/>
      <c r="L7" s="467"/>
      <c r="M7" s="467"/>
      <c r="N7" s="467" t="s">
        <v>269</v>
      </c>
      <c r="O7" s="467"/>
      <c r="P7" s="467" t="s">
        <v>272</v>
      </c>
      <c r="Q7" s="468" t="s">
        <v>273</v>
      </c>
    </row>
    <row r="8" spans="1:17" ht="54" customHeight="1" thickBot="1">
      <c r="A8" s="474"/>
      <c r="B8" s="467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67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67"/>
      <c r="Q8" s="468"/>
    </row>
    <row r="9" spans="1:17" ht="13.5" customHeight="1" thickBot="1">
      <c r="A9" s="471" t="s">
        <v>236</v>
      </c>
      <c r="B9" s="472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2" t="s">
        <v>283</v>
      </c>
      <c r="B10" s="421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9</v>
      </c>
      <c r="K12" s="126"/>
      <c r="L12" s="126"/>
      <c r="M12" s="127">
        <f t="shared" si="2"/>
        <v>9</v>
      </c>
      <c r="N12" s="126"/>
      <c r="O12" s="126"/>
      <c r="P12" s="127">
        <f t="shared" si="3"/>
        <v>9</v>
      </c>
      <c r="Q12" s="128">
        <f t="shared" si="4"/>
        <v>27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11</v>
      </c>
      <c r="K18" s="133">
        <f t="shared" si="5"/>
        <v>0</v>
      </c>
      <c r="L18" s="133">
        <f t="shared" si="5"/>
        <v>0</v>
      </c>
      <c r="M18" s="133">
        <f t="shared" si="5"/>
        <v>11</v>
      </c>
      <c r="N18" s="133">
        <f t="shared" si="5"/>
        <v>0</v>
      </c>
      <c r="O18" s="133">
        <f t="shared" si="5"/>
        <v>0</v>
      </c>
      <c r="P18" s="133">
        <f t="shared" si="5"/>
        <v>11</v>
      </c>
      <c r="Q18" s="134">
        <f t="shared" si="5"/>
        <v>49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794</v>
      </c>
      <c r="D27" s="126"/>
      <c r="E27" s="126"/>
      <c r="F27" s="127">
        <f>C27+D27-E27</f>
        <v>794</v>
      </c>
      <c r="G27" s="126"/>
      <c r="H27" s="126"/>
      <c r="I27" s="127">
        <f>F27+G27-H27</f>
        <v>794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794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845</v>
      </c>
      <c r="D33" s="133">
        <f t="shared" si="10"/>
        <v>0</v>
      </c>
      <c r="E33" s="133">
        <f t="shared" si="10"/>
        <v>0</v>
      </c>
      <c r="F33" s="133">
        <f t="shared" si="10"/>
        <v>845</v>
      </c>
      <c r="G33" s="133">
        <f t="shared" si="10"/>
        <v>0</v>
      </c>
      <c r="H33" s="133">
        <f t="shared" si="10"/>
        <v>0</v>
      </c>
      <c r="I33" s="133">
        <f t="shared" si="10"/>
        <v>845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845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905</v>
      </c>
      <c r="D38" s="148">
        <f t="shared" si="12"/>
        <v>0</v>
      </c>
      <c r="E38" s="148">
        <f>SUM(E18,E24,E33,E37)</f>
        <v>0</v>
      </c>
      <c r="F38" s="148">
        <f>SUM(F18,F24,F33,F37)</f>
        <v>905</v>
      </c>
      <c r="G38" s="148">
        <f t="shared" si="12"/>
        <v>0</v>
      </c>
      <c r="H38" s="148">
        <f t="shared" si="12"/>
        <v>0</v>
      </c>
      <c r="I38" s="148">
        <f t="shared" si="12"/>
        <v>905</v>
      </c>
      <c r="J38" s="148">
        <f t="shared" si="12"/>
        <v>11</v>
      </c>
      <c r="K38" s="148">
        <f t="shared" si="12"/>
        <v>0</v>
      </c>
      <c r="L38" s="148">
        <f t="shared" si="12"/>
        <v>0</v>
      </c>
      <c r="M38" s="148">
        <f>SUM(M18,M24,M33,M37)</f>
        <v>11</v>
      </c>
      <c r="N38" s="148">
        <f t="shared" si="12"/>
        <v>0</v>
      </c>
      <c r="O38" s="148">
        <f t="shared" si="12"/>
        <v>0</v>
      </c>
      <c r="P38" s="148">
        <f t="shared" si="12"/>
        <v>11</v>
      </c>
      <c r="Q38" s="149">
        <f t="shared" si="12"/>
        <v>894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2" t="str">
        <f>'БАЛАНС-3м.'!A81</f>
        <v>Дата: 23.04.2016 г. </v>
      </c>
      <c r="C41" s="115"/>
      <c r="D41" s="115"/>
      <c r="E41" s="115"/>
      <c r="F41" s="115"/>
      <c r="G41" s="473" t="s">
        <v>322</v>
      </c>
      <c r="H41" s="473"/>
      <c r="I41" s="473"/>
      <c r="J41" s="115"/>
      <c r="K41" s="115"/>
      <c r="L41" s="115"/>
      <c r="M41" s="115"/>
      <c r="N41" s="115"/>
      <c r="O41" s="473" t="s">
        <v>323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9">
      <selection activeCell="B80" sqref="B80:C80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75"/>
      <c r="E1" s="475"/>
    </row>
    <row r="2" spans="1:5" ht="12.75">
      <c r="A2" s="482" t="s">
        <v>264</v>
      </c>
      <c r="B2" s="482"/>
      <c r="C2" s="482"/>
      <c r="D2" s="482"/>
      <c r="E2" s="152"/>
    </row>
    <row r="3" spans="1:5" ht="12.75">
      <c r="A3" s="482" t="s">
        <v>325</v>
      </c>
      <c r="B3" s="482"/>
      <c r="C3" s="482"/>
      <c r="D3" s="482"/>
      <c r="E3" s="153"/>
    </row>
    <row r="4" spans="1:5" ht="16.5" customHeight="1">
      <c r="A4" s="482" t="str">
        <f>'БАЛАНС-3м.'!A3:F3</f>
        <v>на "БУЛГАР ЧЕХ ИНВЕСТ ХОЛДИНГ" АД - СМОЛЯН</v>
      </c>
      <c r="B4" s="482"/>
      <c r="C4" s="482"/>
      <c r="D4" s="482"/>
      <c r="E4" s="153"/>
    </row>
    <row r="5" spans="1:5" ht="12.75">
      <c r="A5" s="482" t="str">
        <f>'БАЛАНС-3м.'!A4:F4</f>
        <v>към 31.03.2016</v>
      </c>
      <c r="B5" s="482"/>
      <c r="C5" s="482"/>
      <c r="D5" s="482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76" t="s">
        <v>222</v>
      </c>
      <c r="B7" s="478" t="s">
        <v>328</v>
      </c>
      <c r="C7" s="480" t="s">
        <v>329</v>
      </c>
      <c r="D7" s="481"/>
      <c r="E7" s="150"/>
    </row>
    <row r="8" spans="1:5" ht="14.25" customHeight="1" thickBot="1">
      <c r="A8" s="477"/>
      <c r="B8" s="479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244</v>
      </c>
      <c r="C13" s="165"/>
      <c r="D13" s="166">
        <v>244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4"/>
      <c r="C15" s="165"/>
      <c r="D15" s="375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4">
        <v>11</v>
      </c>
      <c r="C20" s="169"/>
      <c r="D20" s="379">
        <v>11</v>
      </c>
      <c r="E20" s="150"/>
    </row>
    <row r="21" spans="1:5" s="135" customFormat="1" ht="15.75" customHeight="1" thickBot="1">
      <c r="A21" s="171" t="s">
        <v>602</v>
      </c>
      <c r="B21" s="172">
        <f>SUM(B12:B20)</f>
        <v>255</v>
      </c>
      <c r="C21" s="172">
        <f>SUM(C12:C20)</f>
        <v>0</v>
      </c>
      <c r="D21" s="380">
        <f>SUM(D12:D20)</f>
        <v>255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5" t="s">
        <v>342</v>
      </c>
      <c r="B23" s="356">
        <f>SUM(B24:B26)</f>
        <v>84</v>
      </c>
      <c r="C23" s="356">
        <f>SUM(C24:C26)</f>
        <v>84</v>
      </c>
      <c r="D23" s="357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8</v>
      </c>
      <c r="C25" s="165">
        <v>8</v>
      </c>
      <c r="D25" s="166"/>
      <c r="E25" s="150"/>
    </row>
    <row r="26" spans="1:5" ht="12.75">
      <c r="A26" s="167" t="s">
        <v>345</v>
      </c>
      <c r="B26" s="165">
        <v>76</v>
      </c>
      <c r="C26" s="165">
        <v>76</v>
      </c>
      <c r="D26" s="166"/>
      <c r="E26" s="150"/>
    </row>
    <row r="27" spans="1:5" s="135" customFormat="1" ht="15" customHeight="1">
      <c r="A27" s="355" t="s">
        <v>346</v>
      </c>
      <c r="B27" s="356"/>
      <c r="C27" s="356">
        <f>B27</f>
        <v>0</v>
      </c>
      <c r="D27" s="357"/>
      <c r="E27" s="163"/>
    </row>
    <row r="28" spans="1:5" ht="15" customHeight="1">
      <c r="A28" s="167" t="s">
        <v>347</v>
      </c>
      <c r="B28" s="356"/>
      <c r="C28" s="356"/>
      <c r="D28" s="166"/>
      <c r="E28" s="150"/>
    </row>
    <row r="29" spans="1:5" ht="16.5" customHeight="1">
      <c r="A29" s="167" t="s">
        <v>348</v>
      </c>
      <c r="B29" s="356"/>
      <c r="C29" s="356"/>
      <c r="D29" s="166"/>
      <c r="E29" s="150"/>
    </row>
    <row r="30" spans="1:5" ht="15" customHeight="1">
      <c r="A30" s="167" t="s">
        <v>349</v>
      </c>
      <c r="B30" s="356"/>
      <c r="C30" s="356"/>
      <c r="D30" s="166"/>
      <c r="E30" s="150"/>
    </row>
    <row r="31" spans="1:5" ht="15" customHeight="1">
      <c r="A31" s="167" t="s">
        <v>350</v>
      </c>
      <c r="B31" s="356"/>
      <c r="C31" s="356"/>
      <c r="D31" s="166"/>
      <c r="E31" s="150"/>
    </row>
    <row r="32" spans="1:5" s="135" customFormat="1" ht="15.75" customHeight="1">
      <c r="A32" s="355" t="s">
        <v>351</v>
      </c>
      <c r="B32" s="356">
        <f>SUM(B33:B37)</f>
        <v>0</v>
      </c>
      <c r="C32" s="356">
        <f>SUM(C33:C37)</f>
        <v>0</v>
      </c>
      <c r="D32" s="357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1"/>
      <c r="C34" s="361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5" t="s">
        <v>357</v>
      </c>
      <c r="B38" s="356">
        <f>SUM(B39:B42)</f>
        <v>0</v>
      </c>
      <c r="C38" s="356">
        <f>SUM(C39:C42)</f>
        <v>0</v>
      </c>
      <c r="D38" s="357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84</v>
      </c>
      <c r="C43" s="172">
        <f>SUM(C23,C27,C28,C29,C30,C31,C32,C38)</f>
        <v>84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339</v>
      </c>
      <c r="C44" s="172">
        <f>SUM(C10,C21,C43)</f>
        <v>84</v>
      </c>
      <c r="D44" s="172">
        <f>SUM(D10,D21,D43)</f>
        <v>255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4" t="s">
        <v>222</v>
      </c>
      <c r="B47" s="480" t="s">
        <v>366</v>
      </c>
      <c r="C47" s="480" t="s">
        <v>367</v>
      </c>
      <c r="D47" s="480"/>
      <c r="E47" s="481" t="s">
        <v>368</v>
      </c>
    </row>
    <row r="48" spans="1:5" ht="27" customHeight="1" thickBot="1">
      <c r="A48" s="484"/>
      <c r="B48" s="480"/>
      <c r="C48" s="157" t="s">
        <v>330</v>
      </c>
      <c r="D48" s="157" t="s">
        <v>331</v>
      </c>
      <c r="E48" s="481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5" t="s">
        <v>369</v>
      </c>
      <c r="B66" s="356">
        <f>SUM(B67:B68)</f>
        <v>0</v>
      </c>
      <c r="C66" s="356">
        <f>SUM(C67:C68)</f>
        <v>0</v>
      </c>
      <c r="D66" s="356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5" t="s">
        <v>372</v>
      </c>
      <c r="B69" s="356">
        <f>SUM(B70:B71)</f>
        <v>0</v>
      </c>
      <c r="C69" s="356">
        <f>SUM(C70:C71)</f>
        <v>0</v>
      </c>
      <c r="D69" s="356"/>
      <c r="E69" s="358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5" t="s">
        <v>63</v>
      </c>
      <c r="B72" s="356"/>
      <c r="C72" s="356"/>
      <c r="D72" s="356"/>
      <c r="E72" s="358"/>
    </row>
    <row r="73" spans="1:5" s="135" customFormat="1" ht="15.75" customHeight="1">
      <c r="A73" s="355" t="s">
        <v>388</v>
      </c>
      <c r="B73" s="356">
        <v>11</v>
      </c>
      <c r="C73" s="356">
        <v>11</v>
      </c>
      <c r="D73" s="356"/>
      <c r="E73" s="358"/>
    </row>
    <row r="74" spans="1:5" s="135" customFormat="1" ht="17.25" customHeight="1">
      <c r="A74" s="355" t="s">
        <v>378</v>
      </c>
      <c r="B74" s="356"/>
      <c r="C74" s="356">
        <f>B74</f>
        <v>0</v>
      </c>
      <c r="D74" s="356"/>
      <c r="E74" s="358"/>
    </row>
    <row r="75" spans="1:5" s="135" customFormat="1" ht="18" customHeight="1">
      <c r="A75" s="355" t="s">
        <v>389</v>
      </c>
      <c r="B75" s="356"/>
      <c r="C75" s="356">
        <f>B75</f>
        <v>0</v>
      </c>
      <c r="D75" s="356"/>
      <c r="E75" s="358"/>
    </row>
    <row r="76" spans="1:5" s="135" customFormat="1" ht="18" customHeight="1">
      <c r="A76" s="355" t="s">
        <v>91</v>
      </c>
      <c r="B76" s="356">
        <f>SUM(B77:B80)</f>
        <v>0</v>
      </c>
      <c r="C76" s="356">
        <f>SUM(C77:C80)</f>
        <v>0</v>
      </c>
      <c r="D76" s="356"/>
      <c r="E76" s="358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5" t="s">
        <v>390</v>
      </c>
      <c r="B81" s="356">
        <f>SUM(B82:B84)</f>
        <v>0</v>
      </c>
      <c r="C81" s="356">
        <f>SUM(C82:C84)</f>
        <v>0</v>
      </c>
      <c r="D81" s="356"/>
      <c r="E81" s="358"/>
    </row>
    <row r="82" spans="1:5" ht="15" customHeight="1">
      <c r="A82" s="167" t="s">
        <v>391</v>
      </c>
      <c r="B82" s="361"/>
      <c r="C82" s="361">
        <f>B82</f>
        <v>0</v>
      </c>
      <c r="D82" s="165"/>
      <c r="E82" s="182"/>
    </row>
    <row r="83" spans="1:5" ht="15" customHeight="1">
      <c r="A83" s="167" t="s">
        <v>392</v>
      </c>
      <c r="B83" s="361"/>
      <c r="C83" s="361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5" t="s">
        <v>394</v>
      </c>
      <c r="B85" s="356">
        <f>SUM(B86)</f>
        <v>0</v>
      </c>
      <c r="C85" s="356">
        <f>SUM(C86)</f>
        <v>0</v>
      </c>
      <c r="D85" s="356"/>
      <c r="E85" s="358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11</v>
      </c>
      <c r="C87" s="172">
        <f>SUM(C66,C69,C72,C73,C74,C75,C76,C81,C85)</f>
        <v>11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4">
        <f>B64+B87</f>
        <v>11</v>
      </c>
      <c r="C88" s="344">
        <f>C64+C87</f>
        <v>11</v>
      </c>
      <c r="D88" s="344">
        <f>D64+D87</f>
        <v>0</v>
      </c>
      <c r="E88" s="344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3" t="s">
        <v>406</v>
      </c>
      <c r="B99" s="483"/>
      <c r="C99" s="483"/>
      <c r="D99" s="483"/>
      <c r="E99" s="483"/>
    </row>
    <row r="100" spans="1:5" ht="12.75">
      <c r="A100" s="151"/>
      <c r="B100" s="151"/>
      <c r="C100" s="151"/>
      <c r="D100" s="151"/>
      <c r="E100" s="150"/>
    </row>
    <row r="101" spans="1:5" ht="12.75">
      <c r="A101" s="372" t="str">
        <f>'БАЛАНС-3м.'!A81</f>
        <v>Дата: 23.04.2016 г. </v>
      </c>
      <c r="B101" s="475" t="s">
        <v>407</v>
      </c>
      <c r="C101" s="475"/>
      <c r="D101" s="475" t="s">
        <v>408</v>
      </c>
      <c r="E101" s="475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3" sqref="E23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88" t="s">
        <v>409</v>
      </c>
      <c r="J1" s="488"/>
    </row>
    <row r="2" spans="1:10" ht="12.75">
      <c r="A2" s="501" t="s">
        <v>264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410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'БАЛАНС-3м.'!A4:F4</f>
        <v>към 31.03.2016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87" t="s">
        <v>222</v>
      </c>
      <c r="B7" s="496" t="s">
        <v>411</v>
      </c>
      <c r="C7" s="497"/>
      <c r="D7" s="497"/>
      <c r="E7" s="498" t="s">
        <v>412</v>
      </c>
      <c r="F7" s="499"/>
      <c r="G7" s="499"/>
      <c r="H7" s="499"/>
      <c r="I7" s="499"/>
      <c r="J7" s="500"/>
    </row>
    <row r="8" spans="1:10" ht="26.25" thickBot="1">
      <c r="A8" s="487"/>
      <c r="B8" s="197" t="s">
        <v>413</v>
      </c>
      <c r="C8" s="197" t="s">
        <v>414</v>
      </c>
      <c r="D8" s="197" t="s">
        <v>415</v>
      </c>
      <c r="E8" s="489" t="s">
        <v>416</v>
      </c>
      <c r="F8" s="491" t="s">
        <v>417</v>
      </c>
      <c r="G8" s="491"/>
      <c r="H8" s="492" t="s">
        <v>418</v>
      </c>
      <c r="I8" s="494" t="s">
        <v>419</v>
      </c>
      <c r="J8" s="495"/>
    </row>
    <row r="9" spans="1:10" ht="46.5" customHeight="1" thickBot="1">
      <c r="A9" s="487"/>
      <c r="B9" s="197"/>
      <c r="C9" s="197"/>
      <c r="D9" s="197"/>
      <c r="E9" s="490"/>
      <c r="F9" s="200" t="s">
        <v>278</v>
      </c>
      <c r="G9" s="193" t="s">
        <v>279</v>
      </c>
      <c r="H9" s="493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3"/>
      <c r="C19" s="207"/>
      <c r="D19" s="207"/>
      <c r="E19" s="216">
        <f>844-7</f>
        <v>837</v>
      </c>
      <c r="F19" s="207"/>
      <c r="G19" s="216"/>
      <c r="H19" s="216">
        <f>E19+F19-G19</f>
        <v>837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2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845</v>
      </c>
      <c r="F24" s="219">
        <f t="shared" si="0"/>
        <v>0</v>
      </c>
      <c r="G24" s="219">
        <f t="shared" si="0"/>
        <v>0</v>
      </c>
      <c r="H24" s="219">
        <f t="shared" si="0"/>
        <v>845</v>
      </c>
      <c r="I24" s="219">
        <f t="shared" si="0"/>
        <v>0</v>
      </c>
      <c r="J24" s="220">
        <f t="shared" si="0"/>
        <v>0</v>
      </c>
    </row>
    <row r="25" spans="1:10" ht="12.75">
      <c r="A25" s="485" t="s">
        <v>588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434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2" t="str">
        <f>'БАЛАНС-3м.'!A81</f>
        <v>Дата: 23.04.2016 г. </v>
      </c>
      <c r="B28" s="193"/>
      <c r="C28" s="488" t="s">
        <v>435</v>
      </c>
      <c r="D28" s="488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3" t="s">
        <v>264</v>
      </c>
      <c r="B2" s="503"/>
      <c r="C2" s="503"/>
      <c r="D2" s="503"/>
      <c r="E2" s="503"/>
      <c r="F2" s="503"/>
    </row>
    <row r="3" spans="1:6" ht="10.5" customHeight="1">
      <c r="A3" s="502" t="s">
        <v>440</v>
      </c>
      <c r="B3" s="502"/>
      <c r="C3" s="502"/>
      <c r="D3" s="502"/>
      <c r="E3" s="502"/>
      <c r="F3" s="502"/>
    </row>
    <row r="4" spans="1:6" ht="10.5" customHeight="1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'БАЛАНС-3м.'!A4:F4</f>
        <v>към 31.03.2016</v>
      </c>
      <c r="B5" s="502"/>
      <c r="C5" s="502"/>
      <c r="D5" s="502"/>
      <c r="E5" s="502"/>
      <c r="F5" s="502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1"/>
    </row>
    <row r="10" spans="1:6" s="228" customFormat="1" ht="12.75">
      <c r="A10" s="236" t="s">
        <v>449</v>
      </c>
      <c r="B10" s="237" t="s">
        <v>450</v>
      </c>
      <c r="C10" s="373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3">
        <v>53</v>
      </c>
      <c r="D11" s="378">
        <v>92.38</v>
      </c>
      <c r="E11" s="234"/>
      <c r="F11" s="234">
        <f aca="true" t="shared" si="0" ref="F11:F16">C11-E11</f>
        <v>53</v>
      </c>
    </row>
    <row r="12" spans="1:6" s="228" customFormat="1" ht="12.75">
      <c r="A12" s="238" t="s">
        <v>453</v>
      </c>
      <c r="B12" s="239" t="s">
        <v>454</v>
      </c>
      <c r="C12" s="373">
        <v>30</v>
      </c>
      <c r="D12" s="378">
        <v>57.05</v>
      </c>
      <c r="E12" s="234"/>
      <c r="F12" s="234">
        <f t="shared" si="0"/>
        <v>30</v>
      </c>
    </row>
    <row r="13" spans="1:6" s="228" customFormat="1" ht="12.75">
      <c r="A13" s="238" t="s">
        <v>455</v>
      </c>
      <c r="B13" s="239" t="s">
        <v>598</v>
      </c>
      <c r="C13" s="373">
        <f>5+281</f>
        <v>286</v>
      </c>
      <c r="D13" s="378">
        <v>49.97</v>
      </c>
      <c r="E13" s="234"/>
      <c r="F13" s="234">
        <f t="shared" si="0"/>
        <v>286</v>
      </c>
    </row>
    <row r="14" spans="1:6" s="228" customFormat="1" ht="12.75">
      <c r="A14" s="238" t="s">
        <v>456</v>
      </c>
      <c r="B14" s="239" t="s">
        <v>604</v>
      </c>
      <c r="C14" s="373">
        <v>20</v>
      </c>
      <c r="D14" s="378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3">
        <v>374</v>
      </c>
      <c r="D15" s="378">
        <v>62.03</v>
      </c>
      <c r="E15" s="234"/>
      <c r="F15" s="234">
        <f t="shared" si="0"/>
        <v>374</v>
      </c>
    </row>
    <row r="16" spans="1:6" s="228" customFormat="1" ht="12.75">
      <c r="A16" s="238" t="s">
        <v>459</v>
      </c>
      <c r="B16" s="239" t="s">
        <v>460</v>
      </c>
      <c r="C16" s="373">
        <v>21</v>
      </c>
      <c r="D16" s="378">
        <v>24.88</v>
      </c>
      <c r="E16" s="234"/>
      <c r="F16" s="234">
        <f t="shared" si="0"/>
        <v>21</v>
      </c>
    </row>
    <row r="17" spans="1:6" s="228" customFormat="1" ht="12.75">
      <c r="A17" s="238" t="s">
        <v>603</v>
      </c>
      <c r="B17" s="239" t="s">
        <v>466</v>
      </c>
      <c r="C17" s="373">
        <v>10</v>
      </c>
      <c r="D17" s="378">
        <v>4.63</v>
      </c>
      <c r="E17" s="234"/>
      <c r="F17" s="234">
        <f>C17-E17</f>
        <v>10</v>
      </c>
    </row>
    <row r="18" spans="1:6" s="244" customFormat="1" ht="12.75">
      <c r="A18" s="240"/>
      <c r="B18" s="241" t="s">
        <v>461</v>
      </c>
      <c r="C18" s="242">
        <f>SUM(C11:C17)</f>
        <v>794</v>
      </c>
      <c r="D18" s="242"/>
      <c r="E18" s="242"/>
      <c r="F18" s="242">
        <f>SUM(F11:F17)</f>
        <v>794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3">
        <v>33</v>
      </c>
      <c r="D20" s="378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3">
        <v>10</v>
      </c>
      <c r="D21" s="378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3"/>
      <c r="D22" s="378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2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 t="s">
        <v>605</v>
      </c>
      <c r="C25" s="234">
        <v>0</v>
      </c>
      <c r="D25" s="378">
        <v>0</v>
      </c>
      <c r="E25" s="234"/>
      <c r="F25" s="234">
        <v>0</v>
      </c>
    </row>
    <row r="26" spans="1:6" s="228" customFormat="1" ht="12.75">
      <c r="A26" s="238"/>
      <c r="B26" s="239"/>
      <c r="C26" s="354"/>
      <c r="D26" s="353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837</v>
      </c>
      <c r="D28" s="242"/>
      <c r="E28" s="242">
        <f>E18+E23+E27</f>
        <v>0</v>
      </c>
      <c r="F28" s="242">
        <f>F18+F23+F27</f>
        <v>837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2" t="str">
        <f>'БАЛАНС-3м.'!A81</f>
        <v>Дата: 23.04.2016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2013-04-12T15:56:54Z</cp:lastPrinted>
  <dcterms:created xsi:type="dcterms:W3CDTF">2003-01-29T17:36:26Z</dcterms:created>
  <dcterms:modified xsi:type="dcterms:W3CDTF">2016-04-23T16:58:25Z</dcterms:modified>
  <cp:category/>
  <cp:version/>
  <cp:contentType/>
  <cp:contentStatus/>
</cp:coreProperties>
</file>