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<sst xmlns="http://schemas.openxmlformats.org/spreadsheetml/2006/main" count="1072" uniqueCount="880">
  <si>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</si>
  <si>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</si>
  <si>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</si>
  <si>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</si>
  <si>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</si>
  <si>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</si>
  <si>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</si>
  <si>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</si>
  <si>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</si>
  <si>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</si>
  <si>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</si>
  <si>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</si>
  <si>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</si>
  <si>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</si>
  <si>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</si>
  <si>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</si>
  <si>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</si>
  <si>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</si>
  <si>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</si>
  <si>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</si>
  <si>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</si>
  <si>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</si>
  <si>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</si>
  <si>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</si>
  <si>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</si>
  <si>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</si>
  <si>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</si>
  <si>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</si>
  <si>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</si>
  <si>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</si>
  <si>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</si>
  <si>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</si>
  <si>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</si>
  <si>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</si>
  <si>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</si>
  <si>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</si>
  <si>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</si>
  <si>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</si>
  <si>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</si>
  <si>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</si>
  <si>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</si>
  <si>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</si>
  <si>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</si>
  <si>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</si>
  <si>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</si>
  <si>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</si>
  <si>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</si>
  <si>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</si>
  <si>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</si>
  <si>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</si>
  <si>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</si>
  <si>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</si>
  <si>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</si>
  <si>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</si>
  <si>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</si>
  <si>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</si>
  <si>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</si>
  <si>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</si>
  <si>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</si>
  <si>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</si>
  <si>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</si>
  <si>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</si>
  <si>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</si>
  <si>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</si>
  <si>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</si>
  <si>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</si>
  <si>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</si>
  <si>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</si>
  <si>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</si>
  <si>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</si>
  <si>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</si>
  <si>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</si>
  <si>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</si>
  <si>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</si>
  <si>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</si>
  <si>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</si>
  <si>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</si>
  <si>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</si>
  <si>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</si>
  <si>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</si>
  <si>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</si>
  <si>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</si>
  <si>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</si>
  <si>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</si>
  <si>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</si>
  <si>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</si>
  <si>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</si>
  <si>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</si>
  <si>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</si>
  <si>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</si>
  <si>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</si>
  <si>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</si>
  <si>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</si>
  <si>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</si>
  <si>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</si>
  <si>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</si>
  <si>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</si>
  <si>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</si>
  <si>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</si>
  <si>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</si>
  <si>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</si>
  <si>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</si>
  <si>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</si>
  <si>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</si>
  <si>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</si>
  <si>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</si>
  <si>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</si>
  <si>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</si>
  <si>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</si>
  <si>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</si>
  <si>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</si>
  <si>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</si>
  <si>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</si>
  <si>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</si>
  <si>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</si>
  <si>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</si>
  <si>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</si>
  <si>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</si>
  <si>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</si>
  <si>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</si>
  <si>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</si>
  <si>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</si>
  <si>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</si>
  <si>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</si>
  <si>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</si>
  <si>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</si>
  <si>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</si>
  <si>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</si>
  <si>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</si>
  <si>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</si>
  <si>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</si>
  <si>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</si>
  <si>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</si>
  <si>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</si>
  <si>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</si>
  <si>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</si>
  <si>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</si>
  <si>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</si>
  <si>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</si>
  <si>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</si>
  <si>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</si>
  <si>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</si>
  <si>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</si>
  <si>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</si>
  <si>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</si>
  <si>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</si>
  <si>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</si>
  <si>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</si>
  <si>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</si>
  <si>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</si>
  <si>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</si>
  <si>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</si>
  <si>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</si>
  <si>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</si>
  <si>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</si>
  <si>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</si>
  <si>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</si>
  <si>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</si>
  <si>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</si>
  <si>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</si>
  <si>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</si>
  <si>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</si>
  <si>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</si>
  <si>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</si>
  <si>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</si>
  <si>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</si>
  <si>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</si>
  <si>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</si>
  <si>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</si>
  <si>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</si>
  <si>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</si>
  <si>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</si>
  <si>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</si>
  <si>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</si>
  <si>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</si>
  <si>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</si>
  <si>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</si>
  <si>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</si>
  <si>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</si>
  <si>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</si>
  <si>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</si>
  <si>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</si>
  <si>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</si>
  <si>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</si>
  <si>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</si>
  <si>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</si>
  <si>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</si>
  <si>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</si>
  <si>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</si>
  <si>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</si>
  <si>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</si>
  <si>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</si>
  <si>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</si>
  <si>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</si>
  <si>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</si>
  <si>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</si>
  <si>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</si>
  <si>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</si>
  <si>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</si>
  <si>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</si>
  <si>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</si>
  <si>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</si>
  <si>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</si>
  <si>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</si>
  <si>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</si>
  <si>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</si>
  <si>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</si>
  <si>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</si>
  <si>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</si>
  <si>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</si>
  <si>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</si>
  <si>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</si>
  <si>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</si>
  <si>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</si>
  <si>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</si>
  <si>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</si>
  <si>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</si>
  <si>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</si>
  <si>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</si>
  <si>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</si>
  <si>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</si>
  <si>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</si>
  <si>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</si>
  <si>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</si>
  <si>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</si>
  <si>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</si>
  <si>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</si>
  <si>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</si>
  <si>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</si>
  <si>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</si>
  <si>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</si>
  <si>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</si>
  <si>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</si>
  <si>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</si>
  <si>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</si>
  <si>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</si>
  <si>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</si>
  <si>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</si>
  <si>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</si>
  <si>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</si>
  <si>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</si>
  <si>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</si>
  <si>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</si>
  <si>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</si>
  <si>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</si>
  <si>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</si>
  <si>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</si>
  <si>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</si>
  <si>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</si>
  <si>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</si>
  <si>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</si>
  <si>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</si>
  <si>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</si>
  <si>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</si>
  <si>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</si>
  <si>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</si>
  <si>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</si>
  <si>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</si>
  <si>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</si>
  <si>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</si>
  <si>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</si>
  <si>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</si>
  <si>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</si>
  <si>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</si>
  <si>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</si>
  <si>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</si>
  <si>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</si>
  <si>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</si>
  <si>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</si>
  <si>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</si>
  <si>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</si>
  <si>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</si>
  <si>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</si>
  <si>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</si>
  <si>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</si>
  <si>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</si>
  <si>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</si>
  <si>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</si>
  <si>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</si>
  <si>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</si>
  <si>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</si>
  <si>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</si>
  <si>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</si>
  <si>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</si>
  <si>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</si>
  <si>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</si>
  <si>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</si>
  <si>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</si>
  <si>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</si>
  <si>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</si>
  <si>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</si>
  <si>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</si>
  <si>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</si>
  <si>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</si>
  <si>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</si>
  <si>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</si>
  <si>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</si>
  <si>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</si>
  <si>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</si>
  <si>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</si>
  <si>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</si>
  <si>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</si>
  <si>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</si>
  <si>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</si>
  <si>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</si>
  <si>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</si>
  <si>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</si>
  <si>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</si>
  <si>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</si>
  <si>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</si>
  <si>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</si>
  <si>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</si>
  <si>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</si>
  <si>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</si>
  <si>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</si>
  <si>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</si>
  <si>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</si>
  <si>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</si>
  <si>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</si>
  <si>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</si>
  <si>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</si>
  <si>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</si>
  <si>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</si>
  <si>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</si>
  <si>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</si>
  <si>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</si>
  <si>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</si>
  <si>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</si>
  <si>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</si>
  <si>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</si>
  <si>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</si>
  <si>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</si>
  <si>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</si>
  <si>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</si>
  <si>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</si>
  <si>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</si>
  <si>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</si>
  <si>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</si>
  <si>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</si>
  <si>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</si>
  <si>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</si>
  <si>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</si>
  <si>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</si>
  <si>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</si>
  <si>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</si>
  <si>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</si>
  <si>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</si>
  <si>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</si>
  <si>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</si>
  <si>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</si>
  <si>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</si>
  <si>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</si>
  <si>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</si>
  <si>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</si>
  <si>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</si>
  <si>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</si>
  <si>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</si>
  <si>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</si>
  <si>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</si>
  <si>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</si>
  <si>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</si>
  <si>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</si>
  <si>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</si>
  <si>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</si>
  <si>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</si>
  <si>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</si>
  <si>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</si>
  <si>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</si>
  <si>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</si>
  <si>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</si>
  <si>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</si>
  <si>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</si>
  <si>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</si>
  <si>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</si>
  <si>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</si>
  <si>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</si>
  <si>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</si>
  <si>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</si>
  <si>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</si>
  <si>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</si>
  <si>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</si>
  <si>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</si>
  <si>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</si>
  <si>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</si>
  <si>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</si>
  <si>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</si>
  <si>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</si>
  <si>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</si>
  <si>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</si>
  <si>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</si>
  <si>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</si>
  <si>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</si>
  <si>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</si>
  <si>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</si>
  <si>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</si>
  <si>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</si>
  <si>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</si>
  <si>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</si>
  <si>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</si>
  <si>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</si>
  <si>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</si>
  <si>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</si>
  <si>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</si>
  <si>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</si>
  <si>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</si>
  <si>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</si>
  <si>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</si>
  <si>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</si>
  <si>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</si>
  <si>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</si>
  <si>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</si>
  <si>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</si>
  <si>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</si>
  <si>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</si>
  <si>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</si>
  <si>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</si>
  <si>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</si>
  <si>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</si>
  <si>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</si>
  <si>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</si>
  <si>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</si>
  <si>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</si>
  <si>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</si>
  <si>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</si>
  <si>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</si>
  <si>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</si>
  <si>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</si>
  <si>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</si>
  <si>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</si>
  <si>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</si>
  <si>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</si>
  <si>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</si>
  <si>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</si>
  <si>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</si>
  <si>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</si>
  <si>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</si>
  <si>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</si>
  <si>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</si>
  <si>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</si>
  <si>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</si>
  <si>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</si>
  <si>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</si>
  <si>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</si>
  <si>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</si>
  <si>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</si>
  <si>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</si>
  <si>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</si>
  <si>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</si>
  <si>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</si>
  <si>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</si>
  <si>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</si>
  <si>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</si>
  <si>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</si>
  <si>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</si>
  <si>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</si>
  <si>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</si>
  <si>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</si>
  <si>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</si>
  <si>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</si>
  <si>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</si>
  <si>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</si>
  <si>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</si>
  <si>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</si>
  <si>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</si>
  <si>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</si>
  <si>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</si>
  <si>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</si>
  <si>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</si>
  <si>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</si>
  <si>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</si>
  <si>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</si>
  <si>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</si>
  <si>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</si>
  <si>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</si>
  <si>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</si>
  <si>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</si>
  <si>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</si>
  <si>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</si>
  <si>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</si>
  <si>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</si>
  <si>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</si>
  <si>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</si>
  <si>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</si>
  <si>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</si>
  <si>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</si>
  <si>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</si>
  <si>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</si>
  <si>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</si>
  <si>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</si>
  <si>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</si>
  <si>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</si>
  <si>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</si>
  <si>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</si>
  <si>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</si>
  <si>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</si>
  <si>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</si>
  <si>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</si>
  <si>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</si>
  <si>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</si>
  <si>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</si>
  <si>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</si>
  <si>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</si>
  <si>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</si>
  <si>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</si>
  <si>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</si>
  <si>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</si>
  <si>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</si>
  <si>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</si>
  <si>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</si>
  <si>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</si>
  <si>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</si>
  <si>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</si>
  <si>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</si>
  <si>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</si>
  <si>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</si>
  <si>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</si>
  <si>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</si>
  <si>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</si>
  <si>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</si>
  <si>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</si>
  <si>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</si>
  <si>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</si>
  <si>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</si>
  <si>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</si>
  <si>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</si>
  <si>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</si>
  <si>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</si>
  <si>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</si>
  <si>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</si>
  <si>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</si>
  <si>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</si>
  <si>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</si>
  <si>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</si>
  <si>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</si>
  <si>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</si>
  <si>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</si>
  <si>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</si>
  <si>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</si>
  <si>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</si>
  <si>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</si>
  <si>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</si>
  <si>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</si>
  <si>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</si>
  <si>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</si>
  <si>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</si>
  <si>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</si>
  <si>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</si>
  <si>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</si>
  <si>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</si>
  <si>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</si>
  <si>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</si>
  <si>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</si>
  <si>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</si>
  <si>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</si>
  <si>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</si>
  <si>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</si>
  <si>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</si>
  <si>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</si>
  <si>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</si>
  <si>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</si>
  <si>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</si>
  <si>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</si>
  <si>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</si>
  <si>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</si>
  <si>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</si>
  <si>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</si>
  <si>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</si>
  <si>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</si>
  <si>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</si>
  <si>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</si>
  <si>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</si>
  <si>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</si>
  <si>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</si>
  <si>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</si>
  <si>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</si>
  <si>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</si>
  <si>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</si>
  <si>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</si>
  <si>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</si>
  <si>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</si>
  <si>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</si>
  <si>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</si>
  <si>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</si>
  <si>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</si>
  <si>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</si>
  <si>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</si>
  <si>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</si>
  <si>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</si>
  <si>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</si>
  <si>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</si>
  <si>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</si>
  <si>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</si>
  <si>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</si>
  <si>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</si>
  <si>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</si>
  <si>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</si>
  <si>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</si>
  <si>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</si>
  <si>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</si>
  <si>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</si>
  <si>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</si>
  <si>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</si>
  <si>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</si>
  <si>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</si>
  <si>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</si>
  <si>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</si>
  <si>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</si>
  <si>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</si>
  <si>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</si>
  <si>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</si>
  <si>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</si>
  <si>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</si>
  <si>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</si>
  <si>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</si>
  <si>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</si>
  <si>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</si>
  <si>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</si>
  <si>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</si>
  <si>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</si>
  <si>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</si>
  <si>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</si>
  <si>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</si>
  <si>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</si>
  <si>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</si>
  <si>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</si>
  <si>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</si>
  <si>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</si>
  <si>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</si>
  <si>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</si>
  <si>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</si>
  <si>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</si>
  <si>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</si>
  <si>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</si>
  <si>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</si>
  <si>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</si>
  <si>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</si>
  <si>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</si>
  <si>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</si>
  <si>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</si>
  <si>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</si>
  <si>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</si>
  <si>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</si>
  <si>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</si>
  <si>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</si>
  <si>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</si>
  <si>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</si>
  <si>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</si>
  <si>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</si>
  <si>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</si>
  <si>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</si>
  <si>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</si>
  <si>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</si>
  <si>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</si>
  <si>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</si>
  <si>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</si>
  <si>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</si>
  <si>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</si>
  <si>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</si>
  <si>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</si>
  <si>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</si>
  <si>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</si>
  <si>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</si>
  <si>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</si>
  <si>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</si>
  <si>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</si>
  <si>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</si>
  <si>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</si>
  <si>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</si>
  <si>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</si>
  <si>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</si>
  <si>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</si>
  <si>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</si>
  <si>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</si>
  <si>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</si>
  <si>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</si>
  <si>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</si>
  <si>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</si>
  <si>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</si>
  <si>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</si>
  <si>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</si>
  <si>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</si>
  <si>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</si>
  <si>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</si>
  <si>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</si>
  <si>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</si>
  <si>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</si>
  <si>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</si>
  <si>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</si>
  <si>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</si>
  <si>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</si>
  <si>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</si>
  <si>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</si>
  <si>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</si>
  <si>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</si>
  <si>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</si>
  <si>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</si>
  <si>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</si>
  <si>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</si>
  <si>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</si>
  <si>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</si>
  <si>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</si>
  <si>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</si>
  <si>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</si>
  <si>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</si>
  <si>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</si>
  <si>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</si>
  <si>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</si>
  <si>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</si>
  <si>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</si>
  <si>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</si>
  <si>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</si>
  <si>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</si>
  <si>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</si>
  <si>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</si>
  <si>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</si>
  <si>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</si>
  <si>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</si>
  <si>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</si>
  <si>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</si>
  <si>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</si>
  <si>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</si>
  <si>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</si>
  <si>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</si>
  <si>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</si>
  <si>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</si>
  <si>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</si>
  <si>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</si>
  <si>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</si>
  <si>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</si>
  <si>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</si>
  <si>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</si>
  <si>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</si>
  <si>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</si>
  <si>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</si>
  <si>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</si>
  <si>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</si>
  <si>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</si>
  <si>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</si>
  <si>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</si>
  <si>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</si>
  <si>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</si>
  <si>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</si>
  <si>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</si>
  <si>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</si>
  <si>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</si>
  <si>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</si>
  <si>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</si>
  <si>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</si>
  <si>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</si>
  <si>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</si>
  <si>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</si>
  <si>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</si>
  <si>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</si>
  <si>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</si>
  <si>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</si>
  <si>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</si>
  <si>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</si>
  <si>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</si>
  <si>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</si>
  <si>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</si>
  <si>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</si>
  <si>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</si>
  <si>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</si>
  <si>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</si>
  <si>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</si>
  <si>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</si>
  <si>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</si>
  <si>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</si>
  <si>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</si>
  <si>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</si>
  <si>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</si>
  <si>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</si>
  <si>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</si>
  <si>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</si>
  <si>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</si>
  <si>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</si>
  <si>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</si>
  <si>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</si>
  <si>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</si>
  <si>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</si>
  <si>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</si>
  <si>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</si>
  <si>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</si>
  <si>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</si>
  <si>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</si>
  <si>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</si>
  <si>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</si>
  <si>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</si>
  <si>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</si>
  <si>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</si>
  <si>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</si>
  <si>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</si>
  <si>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</si>
  <si>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</si>
  <si>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</si>
  <si>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</si>
  <si>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</si>
  <si>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</si>
  <si>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</si>
  <si>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</si>
  <si>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</si>
  <si>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</si>
  <si>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</si>
  <si>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</si>
  <si>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</si>
  <si>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</si>
  <si>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</si>
  <si>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</si>
  <si>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</si>
  <si>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</si>
  <si>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</si>
  <si>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</si>
  <si>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</si>
  <si>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</si>
  <si>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</si>
  <si>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</si>
  <si>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</si>
  <si>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</si>
  <si>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</si>
  <si>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</si>
  <si>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</si>
  <si>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</si>
  <si>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</si>
  <si>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</si>
  <si>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</si>
  <si>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</si>
  <si>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</si>
  <si>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</si>
  <si>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</si>
  <si>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</si>
  <si>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</si>
  <si>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</si>
  <si>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</si>
  <si>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</si>
  <si>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</si>
  <si>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</si>
  <si>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</si>
  <si>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</si>
  <si>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</si>
  <si>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</si>
  <si>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</si>
  <si>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</si>
  <si>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</si>
  <si>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</si>
  <si>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</si>
  <si>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</si>
  <si>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</si>
  <si>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</si>
  <si>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</si>
  <si>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</si>
  <si>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</si>
  <si>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</si>
  <si>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</si>
  <si>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</si>
  <si>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</si>
  <si>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</si>
  <si>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</si>
  <si>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</si>
  <si>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</si>
  <si>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</si>
  <si>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</si>
  <si>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</si>
  <si>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</si>
  <si>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</si>
  <si>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</si>
  <si>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</si>
  <si>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</si>
  <si>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</si>
  <si>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</si>
  <si>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</si>
  <si>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</si>
  <si>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</si>
  <si>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</si>
  <si>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</si>
  <si>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</si>
  <si>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</si>
  <si>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01.01-30.06.2014</t>
  </si>
  <si>
    <t>Дата на съставяне: 25.07.2014</t>
  </si>
  <si>
    <t>25.07.2014</t>
  </si>
  <si>
    <t>Дата  на съставяне:         25.07.2014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</si>
</sst>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3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49582</v>
      </c>
      <c r="D20" s="151">
        <v>55881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-10405</v>
      </c>
      <c r="H27" s="154">
        <f>SUM(H28:H30)</f>
        <v>-9688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-10405</v>
      </c>
      <c r="H29" s="316">
        <v>-9688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-7163</v>
      </c>
      <c r="H32" s="316">
        <v>-717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-17568</v>
      </c>
      <c r="H33" s="154">
        <f>H27+H31+H32</f>
        <v>-10405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10167</v>
      </c>
      <c r="H36" s="154">
        <f>H25+H17+H33</f>
        <v>17330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57346</v>
      </c>
      <c r="D55" s="155">
        <f>D19+D20+D21+D27+D32+D45+D51+D53+D54</f>
        <v>63645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39548</v>
      </c>
      <c r="H59" s="152">
        <v>39094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7690</v>
      </c>
      <c r="H61" s="154">
        <f>SUM(H62:H68)</f>
        <v>7402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5806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15</v>
      </c>
      <c r="D68" s="151">
        <v>14</v>
      </c>
      <c r="E68" s="237" t="s">
        <v>213</v>
      </c>
      <c r="F68" s="242" t="s">
        <v>214</v>
      </c>
      <c r="G68" s="152">
        <v>1279</v>
      </c>
      <c r="H68" s="152">
        <v>1095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47238</v>
      </c>
      <c r="H71" s="161">
        <f>H59+H60+H61+H69+H70</f>
        <v>46496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</v>
      </c>
      <c r="D75" s="155">
        <f>SUM(D67:D74)</f>
        <v>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47238</v>
      </c>
      <c r="H79" s="162">
        <f>H71+H74+H75+H76</f>
        <v>46496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</v>
      </c>
      <c r="D88" s="151">
        <v>157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</v>
      </c>
      <c r="D93" s="155">
        <f>D64+D75+D84+D91+D92</f>
        <v>181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57405</v>
      </c>
      <c r="D94" s="164">
        <f>D93+D55</f>
        <v>63826</v>
      </c>
      <c r="E94" s="448" t="s">
        <v>270</v>
      </c>
      <c r="F94" s="289" t="s">
        <v>271</v>
      </c>
      <c r="G94" s="165">
        <f>G36+G39+G55+G79</f>
        <v>57405</v>
      </c>
      <c r="H94" s="165">
        <f>H36+H39+H55+H79</f>
        <v>63826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M30" sqref="M30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01.01-30.06.2014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19</v>
      </c>
      <c r="D9" s="46">
        <v>35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215</v>
      </c>
      <c r="D10" s="46">
        <v>248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17</v>
      </c>
      <c r="D12" s="46">
        <v>25</v>
      </c>
      <c r="E12" s="300" t="s">
        <v>78</v>
      </c>
      <c r="F12" s="545" t="s">
        <v>296</v>
      </c>
      <c r="G12" s="546">
        <v>4</v>
      </c>
      <c r="H12" s="546">
        <v>16083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47" t="s">
        <v>299</v>
      </c>
      <c r="G13" s="544">
        <f>SUM(G9:G12)</f>
        <v>4</v>
      </c>
      <c r="H13" s="544">
        <f>SUM(H9:H12)</f>
        <v>16083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>
        <v>14035</v>
      </c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6408</v>
      </c>
      <c r="D16" s="47">
        <v>537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6299</v>
      </c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6662</v>
      </c>
      <c r="D19" s="49">
        <f>SUM(D9:D15)+D16</f>
        <v>14883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504</v>
      </c>
      <c r="D22" s="46">
        <v>504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505</v>
      </c>
      <c r="D26" s="49">
        <f>SUM(D22:D25)</f>
        <v>505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7167</v>
      </c>
      <c r="D28" s="50">
        <f>D26+D19</f>
        <v>15388</v>
      </c>
      <c r="E28" s="127" t="s">
        <v>338</v>
      </c>
      <c r="F28" s="550" t="s">
        <v>339</v>
      </c>
      <c r="G28" s="544">
        <f>G13+G15+G24</f>
        <v>4</v>
      </c>
      <c r="H28" s="544">
        <f>H13+H15+H24</f>
        <v>16083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695</v>
      </c>
      <c r="E30" s="127" t="s">
        <v>342</v>
      </c>
      <c r="F30" s="550" t="s">
        <v>343</v>
      </c>
      <c r="G30" s="53">
        <f>IF((C28-G28)&gt;0,C28-G28,0)</f>
        <v>7163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7167</v>
      </c>
      <c r="D33" s="49">
        <f>D28-D31+D32</f>
        <v>15388</v>
      </c>
      <c r="E33" s="127" t="s">
        <v>352</v>
      </c>
      <c r="F33" s="550" t="s">
        <v>353</v>
      </c>
      <c r="G33" s="53">
        <f>G32-G31+G28</f>
        <v>4</v>
      </c>
      <c r="H33" s="53">
        <f>H32-H31+H28</f>
        <v>16083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695</v>
      </c>
      <c r="E34" s="128" t="s">
        <v>356</v>
      </c>
      <c r="F34" s="550" t="s">
        <v>357</v>
      </c>
      <c r="G34" s="544">
        <f>IF((C33-G33)&gt;0,C33-G33,0)</f>
        <v>7163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695</v>
      </c>
      <c r="E39" s="313" t="s">
        <v>368</v>
      </c>
      <c r="F39" s="554" t="s">
        <v>369</v>
      </c>
      <c r="G39" s="555">
        <f>IF(G34&gt;0,IF(C35+G34&lt;0,0,C35+G34),IF(C34-C35&lt;0,C35-C34,0))</f>
        <v>7163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695</v>
      </c>
      <c r="E41" s="127" t="s">
        <v>375</v>
      </c>
      <c r="F41" s="567" t="s">
        <v>376</v>
      </c>
      <c r="G41" s="52">
        <f>IF(C39=0,IF(G39-G40&gt;0,G39-G40+C40,0),IF(C39-C40&lt;0,C40-C39+G40,0))</f>
        <v>7163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7167</v>
      </c>
      <c r="D42" s="53">
        <f>D33+D35+D39</f>
        <v>16083</v>
      </c>
      <c r="E42" s="128" t="s">
        <v>379</v>
      </c>
      <c r="F42" s="129" t="s">
        <v>380</v>
      </c>
      <c r="G42" s="53">
        <f>G39+G33</f>
        <v>7167</v>
      </c>
      <c r="H42" s="53">
        <f>H39+H33</f>
        <v>16083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01.01-30.06.2014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</v>
      </c>
      <c r="D10" s="54">
        <v>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-202</v>
      </c>
      <c r="D11" s="54">
        <v>-402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-15</v>
      </c>
      <c r="D13" s="54">
        <v>-20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13</v>
      </c>
      <c r="D14" s="54">
        <v>118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77</v>
      </c>
      <c r="D19" s="54">
        <v>100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-123</v>
      </c>
      <c r="D20" s="55">
        <f>SUM(D10:D19)</f>
        <v>-134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-323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-123</v>
      </c>
      <c r="D43" s="55">
        <f>D42+D32+D20</f>
        <v>-458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460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34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01.01-30.06.2014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-10405</v>
      </c>
      <c r="K11" s="60"/>
      <c r="L11" s="344">
        <f>SUM(C11:K11)</f>
        <v>17330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-10405</v>
      </c>
      <c r="K15" s="61">
        <f t="shared" si="2"/>
        <v>0</v>
      </c>
      <c r="L15" s="344">
        <f t="shared" si="1"/>
        <v>17330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-7163</v>
      </c>
      <c r="K16" s="60"/>
      <c r="L16" s="344">
        <f t="shared" si="1"/>
        <v>-7163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-17568</v>
      </c>
      <c r="K29" s="59">
        <f t="shared" si="6"/>
        <v>0</v>
      </c>
      <c r="L29" s="344">
        <f t="shared" si="1"/>
        <v>10167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-17568</v>
      </c>
      <c r="K32" s="59">
        <f t="shared" si="7"/>
        <v>0</v>
      </c>
      <c r="L32" s="344">
        <f t="shared" si="1"/>
        <v>10167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I19" sqref="I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Фонд Имоти АДСИЦ</v>
      </c>
      <c r="D2" s="613"/>
      <c r="E2" s="613"/>
      <c r="F2" s="613"/>
      <c r="G2" s="613"/>
      <c r="H2" s="61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11" t="s">
        <v>5</v>
      </c>
      <c r="B3" s="612"/>
      <c r="C3" s="614" t="str">
        <f>'справка №1-БАЛАНС'!E5</f>
        <v>01.01-30.06.2014</v>
      </c>
      <c r="D3" s="614"/>
      <c r="E3" s="614"/>
      <c r="F3" s="482"/>
      <c r="G3" s="482"/>
      <c r="H3" s="482"/>
      <c r="I3" s="482"/>
      <c r="J3" s="482"/>
      <c r="K3" s="482"/>
      <c r="L3" s="482"/>
      <c r="M3" s="615" t="s">
        <v>4</v>
      </c>
      <c r="N3" s="615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0" t="s">
        <v>463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55881</v>
      </c>
      <c r="E18" s="187"/>
      <c r="F18" s="187"/>
      <c r="G18" s="74">
        <f t="shared" si="2"/>
        <v>55881</v>
      </c>
      <c r="H18" s="63"/>
      <c r="I18" s="63">
        <v>6299</v>
      </c>
      <c r="J18" s="74">
        <f t="shared" si="3"/>
        <v>49582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49582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63645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63645</v>
      </c>
      <c r="H40" s="437">
        <f t="shared" si="13"/>
        <v>0</v>
      </c>
      <c r="I40" s="437">
        <f t="shared" si="13"/>
        <v>6299</v>
      </c>
      <c r="J40" s="437">
        <f t="shared" si="13"/>
        <v>57346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57346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41845</v>
      </c>
      <c r="D44" s="355"/>
      <c r="E44" s="355"/>
      <c r="F44" s="355"/>
      <c r="G44" s="351"/>
      <c r="H44" s="356" t="s">
        <v>608</v>
      </c>
      <c r="I44" s="356"/>
      <c r="J44" s="356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3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01.01-30.06.2014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15</v>
      </c>
      <c r="D28" s="108">
        <f>C28</f>
        <v>15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5</v>
      </c>
      <c r="D35" s="108">
        <f>C35</f>
        <v>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</v>
      </c>
      <c r="D43" s="104">
        <f>D24+D28+D29+D31+D30+D32+D33+D38</f>
        <v>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</v>
      </c>
      <c r="D44" s="103">
        <f>D43+D21+D19+D9</f>
        <v>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39548</v>
      </c>
      <c r="D75" s="103">
        <f>D76+D78</f>
        <v>39548</v>
      </c>
      <c r="E75" s="103">
        <f>E76+E78</f>
        <v>0</v>
      </c>
      <c r="F75" s="103">
        <f>F76+F78</f>
        <v>63645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39548</v>
      </c>
      <c r="D76" s="108">
        <f>C76</f>
        <v>39548</v>
      </c>
      <c r="E76" s="119">
        <f t="shared" si="1"/>
        <v>0</v>
      </c>
      <c r="F76" s="108">
        <v>63645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7690</v>
      </c>
      <c r="D85" s="104">
        <f>SUM(D86:D90)+D94</f>
        <v>7690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5806</v>
      </c>
      <c r="D87" s="108">
        <f>C87</f>
        <v>5806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8</v>
      </c>
      <c r="D89" s="108">
        <f>C89</f>
        <v>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1279</v>
      </c>
      <c r="D90" s="103">
        <f>SUM(D91:D93)</f>
        <v>1279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1279</v>
      </c>
      <c r="D93" s="108">
        <f>C93</f>
        <v>1279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47238</v>
      </c>
      <c r="D96" s="104">
        <f>D85+D80+D75+D71+D95</f>
        <v>47238</v>
      </c>
      <c r="E96" s="104">
        <f>E85+E80+E75+E71+E95</f>
        <v>0</v>
      </c>
      <c r="F96" s="104">
        <f>F85+F80+F75+F71+F95</f>
        <v>63645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47238</v>
      </c>
      <c r="D97" s="104">
        <f>D96+D68+D66</f>
        <v>47238</v>
      </c>
      <c r="E97" s="104">
        <f>E96+E68+E66</f>
        <v>0</v>
      </c>
      <c r="F97" s="104">
        <f>F96+F68+F66</f>
        <v>63645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41845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01.01-30.06.2014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K160" sqref="K160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01.01-30.06.2014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2014-07-25T11:48:20Z</dcterms:modified>
  <cp:category/>
  <cp:version/>
  <cp:contentType/>
  <cp:contentStatus/>
</cp:coreProperties>
</file>