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<sst xmlns="http://schemas.openxmlformats.org/spreadsheetml/2006/main" count="1078" uniqueCount="886">
  <si>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</si>
  <si>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</si>
  <si>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</si>
  <si>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</si>
  <si>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</si>
  <si>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</si>
  <si>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</si>
  <si>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</si>
  <si>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</si>
  <si>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</si>
  <si>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</si>
  <si>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</si>
  <si>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</si>
  <si>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</si>
  <si>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</si>
  <si>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</si>
  <si>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</si>
  <si>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</si>
  <si>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</si>
  <si>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</si>
  <si>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</si>
  <si>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</si>
  <si>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</si>
  <si>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</si>
  <si>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</si>
  <si>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</si>
  <si>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</si>
  <si>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</si>
  <si>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</si>
  <si>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</si>
  <si>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</si>
  <si>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</si>
  <si>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</si>
  <si>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</si>
  <si>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</si>
  <si>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</si>
  <si>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</si>
  <si>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</si>
  <si>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</si>
  <si>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</si>
  <si>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</si>
  <si>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</si>
  <si>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</si>
  <si>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</si>
  <si>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</si>
  <si>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</si>
  <si>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</si>
  <si>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</si>
  <si>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</si>
  <si>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</si>
  <si>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</si>
  <si>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</si>
  <si>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</si>
  <si>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</si>
  <si>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</si>
  <si>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</si>
  <si>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</si>
  <si>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</si>
  <si>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</si>
  <si>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</si>
  <si>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</si>
  <si>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</si>
  <si>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</si>
  <si>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</si>
  <si>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</si>
  <si>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</si>
  <si>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</si>
  <si>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</si>
  <si>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</si>
  <si>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</si>
  <si>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</si>
  <si>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</si>
  <si>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</si>
  <si>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</si>
  <si>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</si>
  <si>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</si>
  <si>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</si>
  <si>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</si>
  <si>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</si>
  <si>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</si>
  <si>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</si>
  <si>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</si>
  <si>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</si>
  <si>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</si>
  <si>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</si>
  <si>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</si>
  <si>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</si>
  <si>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</si>
  <si>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</si>
  <si>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</si>
  <si>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</si>
  <si>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</si>
  <si>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</si>
  <si>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</si>
  <si>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</si>
  <si>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</si>
  <si>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</si>
  <si>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</si>
  <si>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</si>
  <si>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</si>
  <si>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</si>
  <si>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</si>
  <si>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</si>
  <si>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</si>
  <si>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</si>
  <si>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</si>
  <si>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</si>
  <si>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</si>
  <si>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</si>
  <si>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</si>
  <si>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</si>
  <si>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</si>
  <si>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</si>
  <si>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</si>
  <si>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</si>
  <si>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</si>
  <si>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</si>
  <si>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</si>
  <si>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</si>
  <si>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</si>
  <si>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</si>
  <si>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</si>
  <si>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</si>
  <si>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</si>
  <si>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</si>
  <si>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</si>
  <si>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</si>
  <si>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</si>
  <si>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</si>
  <si>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</si>
  <si>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</si>
  <si>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</si>
  <si>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</si>
  <si>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</si>
  <si>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</si>
  <si>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</si>
  <si>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</si>
  <si>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</si>
  <si>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</si>
  <si>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</si>
  <si>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</si>
  <si>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</si>
  <si>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</si>
  <si>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</si>
  <si>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</si>
  <si>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</si>
  <si>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</si>
  <si>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</si>
  <si>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</si>
  <si>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</si>
  <si>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</si>
  <si>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</si>
  <si>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</si>
  <si>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</si>
  <si>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</si>
  <si>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</si>
  <si>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</si>
  <si>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</si>
  <si>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</si>
  <si>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</si>
  <si>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</si>
  <si>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</si>
  <si>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</si>
  <si>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</si>
  <si>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</si>
  <si>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</si>
  <si>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</si>
  <si>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</si>
  <si>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</si>
  <si>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</si>
  <si>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</si>
  <si>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</si>
  <si>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</si>
  <si>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</si>
  <si>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</si>
  <si>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</si>
  <si>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</si>
  <si>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</si>
  <si>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</si>
  <si>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</si>
  <si>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</si>
  <si>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</si>
  <si>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</si>
  <si>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</si>
  <si>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</si>
  <si>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</si>
  <si>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</si>
  <si>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</si>
  <si>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</si>
  <si>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</si>
  <si>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</si>
  <si>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</si>
  <si>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</si>
  <si>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</si>
  <si>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</si>
  <si>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</si>
  <si>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</si>
  <si>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</si>
  <si>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</si>
  <si>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</si>
  <si>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</si>
  <si>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</si>
  <si>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</si>
  <si>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</si>
  <si>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</si>
  <si>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</si>
  <si>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</si>
  <si>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</si>
  <si>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</si>
  <si>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</si>
  <si>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</si>
  <si>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</si>
  <si>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</si>
  <si>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</si>
  <si>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</si>
  <si>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</si>
  <si>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</si>
  <si>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</si>
  <si>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</si>
  <si>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</si>
  <si>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</si>
  <si>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</si>
  <si>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</si>
  <si>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</si>
  <si>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</si>
  <si>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</si>
  <si>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</si>
  <si>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</si>
  <si>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</si>
  <si>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</si>
  <si>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</si>
  <si>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</si>
  <si>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</si>
  <si>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</si>
  <si>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</si>
  <si>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</si>
  <si>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</si>
  <si>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</si>
  <si>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</si>
  <si>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</si>
  <si>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</si>
  <si>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</si>
  <si>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</si>
  <si>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</si>
  <si>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</si>
  <si>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</si>
  <si>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</si>
  <si>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</si>
  <si>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</si>
  <si>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</si>
  <si>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</si>
  <si>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</si>
  <si>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</si>
  <si>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</si>
  <si>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</si>
  <si>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</si>
  <si>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</si>
  <si>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</si>
  <si>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</si>
  <si>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</si>
  <si>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</si>
  <si>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</si>
  <si>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</si>
  <si>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</si>
  <si>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</si>
  <si>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</si>
  <si>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</si>
  <si>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</si>
  <si>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</si>
  <si>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</si>
  <si>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</si>
  <si>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</si>
  <si>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</si>
  <si>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</si>
  <si>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</si>
  <si>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</si>
  <si>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</si>
  <si>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</si>
  <si>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</si>
  <si>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</si>
  <si>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</si>
  <si>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</si>
  <si>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</si>
  <si>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</si>
  <si>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</si>
  <si>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</si>
  <si>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</si>
  <si>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</si>
  <si>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</si>
  <si>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</si>
  <si>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</si>
  <si>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</si>
  <si>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</si>
  <si>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</si>
  <si>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</si>
  <si>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</si>
  <si>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</si>
  <si>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</si>
  <si>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</si>
  <si>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</si>
  <si>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</si>
  <si>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</si>
  <si>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</si>
  <si>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</si>
  <si>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</si>
  <si>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</si>
  <si>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</si>
  <si>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</si>
  <si>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</si>
  <si>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</si>
  <si>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</si>
  <si>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</si>
  <si>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</si>
  <si>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</si>
  <si>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</si>
  <si>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</si>
  <si>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</si>
  <si>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</si>
  <si>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</si>
  <si>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</si>
  <si>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</si>
  <si>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</si>
  <si>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</si>
  <si>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</si>
  <si>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</si>
  <si>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</si>
  <si>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</si>
  <si>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</si>
  <si>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</si>
  <si>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</si>
  <si>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</si>
  <si>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</si>
  <si>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</si>
  <si>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</si>
  <si>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</si>
  <si>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</si>
  <si>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</si>
  <si>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</si>
  <si>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</si>
  <si>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</si>
  <si>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</si>
  <si>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</si>
  <si>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</si>
  <si>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</si>
  <si>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</si>
  <si>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</si>
  <si>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</si>
  <si>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</si>
  <si>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</si>
  <si>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</si>
  <si>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</si>
  <si>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</si>
  <si>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</si>
  <si>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</si>
  <si>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</si>
  <si>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</si>
  <si>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</si>
  <si>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</si>
  <si>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</si>
  <si>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</si>
  <si>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</si>
  <si>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</si>
  <si>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</si>
  <si>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</si>
  <si>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</si>
  <si>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</si>
  <si>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</si>
  <si>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</si>
  <si>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</si>
  <si>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</si>
  <si>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</si>
  <si>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</si>
  <si>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</si>
  <si>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</si>
  <si>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</si>
  <si>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</si>
  <si>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</si>
  <si>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</si>
  <si>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</si>
  <si>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</si>
  <si>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</si>
  <si>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</si>
  <si>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</si>
  <si>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</si>
  <si>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</si>
  <si>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</si>
  <si>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</si>
  <si>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</si>
  <si>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</si>
  <si>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</si>
  <si>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</si>
  <si>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</si>
  <si>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</si>
  <si>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</si>
  <si>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</si>
  <si>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</si>
  <si>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</si>
  <si>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</si>
  <si>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</si>
  <si>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</si>
  <si>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</si>
  <si>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</si>
  <si>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</si>
  <si>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</si>
  <si>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</si>
  <si>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</si>
  <si>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</si>
  <si>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</si>
  <si>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</si>
  <si>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</si>
  <si>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</si>
  <si>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</si>
  <si>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</si>
  <si>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</si>
  <si>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</si>
  <si>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</si>
  <si>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</si>
  <si>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</si>
  <si>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</si>
  <si>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</si>
  <si>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</si>
  <si>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</si>
  <si>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</si>
  <si>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</si>
  <si>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</si>
  <si>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</si>
  <si>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</si>
  <si>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</si>
  <si>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</si>
  <si>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</si>
  <si>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</si>
  <si>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</si>
  <si>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</si>
  <si>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</si>
  <si>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</si>
  <si>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</si>
  <si>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</si>
  <si>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</si>
  <si>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</si>
  <si>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</si>
  <si>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</si>
  <si>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</si>
  <si>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</si>
  <si>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</si>
  <si>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</si>
  <si>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</si>
  <si>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</si>
  <si>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</si>
  <si>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</si>
  <si>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</si>
  <si>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</si>
  <si>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</si>
  <si>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</si>
  <si>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</si>
  <si>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</si>
  <si>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</si>
  <si>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</si>
  <si>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</si>
  <si>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</si>
  <si>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</si>
  <si>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</si>
  <si>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</si>
  <si>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</si>
  <si>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</si>
  <si>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</si>
  <si>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</si>
  <si>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</si>
  <si>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</si>
  <si>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</si>
  <si>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</si>
  <si>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</si>
  <si>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</si>
  <si>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</si>
  <si>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</si>
  <si>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</si>
  <si>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</si>
  <si>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</si>
  <si>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</si>
  <si>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</si>
  <si>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</si>
  <si>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</si>
  <si>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</si>
  <si>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</si>
  <si>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</si>
  <si>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</si>
  <si>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</si>
  <si>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</si>
  <si>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</si>
  <si>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</si>
  <si>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</si>
  <si>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</si>
  <si>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</si>
  <si>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</si>
  <si>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</si>
  <si>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</si>
  <si>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</si>
  <si>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</si>
  <si>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</si>
  <si>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</si>
  <si>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</si>
  <si>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</si>
  <si>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</si>
  <si>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</si>
  <si>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</si>
  <si>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</si>
  <si>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</si>
  <si>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</si>
  <si>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</si>
  <si>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</si>
  <si>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</si>
  <si>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</si>
  <si>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</si>
  <si>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</si>
  <si>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</si>
  <si>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</si>
  <si>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</si>
  <si>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</si>
  <si>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</si>
  <si>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</si>
  <si>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</si>
  <si>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</si>
  <si>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</si>
  <si>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</si>
  <si>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</si>
  <si>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</si>
  <si>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</si>
  <si>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</si>
  <si>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</si>
  <si>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</si>
  <si>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</si>
  <si>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</si>
  <si>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</si>
  <si>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</si>
  <si>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</si>
  <si>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</si>
  <si>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</si>
  <si>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</si>
  <si>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</si>
  <si>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</si>
  <si>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</si>
  <si>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</si>
  <si>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</si>
  <si>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</si>
  <si>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</si>
  <si>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</si>
  <si>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</si>
  <si>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</si>
  <si>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</si>
  <si>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</si>
  <si>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</si>
  <si>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</si>
  <si>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</si>
  <si>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</si>
  <si>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</si>
  <si>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</si>
  <si>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</si>
  <si>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</si>
  <si>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</si>
  <si>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</si>
  <si>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</si>
  <si>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</si>
  <si>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</si>
  <si>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</si>
  <si>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</si>
  <si>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</si>
  <si>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</si>
  <si>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</si>
  <si>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</si>
  <si>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</si>
  <si>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</si>
  <si>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</si>
  <si>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</si>
  <si>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</si>
  <si>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</si>
  <si>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</si>
  <si>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</si>
  <si>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</si>
  <si>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</si>
  <si>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</si>
  <si>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</si>
  <si>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</si>
  <si>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</si>
  <si>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</si>
  <si>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</si>
  <si>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</si>
  <si>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</si>
  <si>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</si>
  <si>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</si>
  <si>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</si>
  <si>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</si>
  <si>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</si>
  <si>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</si>
  <si>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</si>
  <si>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</si>
  <si>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</si>
  <si>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</si>
  <si>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</si>
  <si>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</si>
  <si>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</si>
  <si>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</si>
  <si>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</si>
  <si>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</si>
  <si>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</si>
  <si>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</si>
  <si>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</si>
  <si>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</si>
  <si>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</si>
  <si>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</si>
  <si>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</si>
  <si>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</si>
  <si>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</si>
  <si>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</si>
  <si>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</si>
  <si>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</si>
  <si>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</si>
  <si>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</si>
  <si>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</si>
  <si>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</si>
  <si>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</si>
  <si>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</si>
  <si>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</si>
  <si>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</si>
  <si>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</si>
  <si>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</si>
  <si>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</si>
  <si>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</si>
  <si>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</si>
  <si>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</si>
  <si>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</si>
  <si>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</si>
  <si>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</si>
  <si>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</si>
  <si>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</si>
  <si>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</si>
  <si>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</si>
  <si>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</si>
  <si>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</si>
  <si>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</si>
  <si>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</si>
  <si>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</si>
  <si>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</si>
  <si>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</si>
  <si>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</si>
  <si>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</si>
  <si>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</si>
  <si>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</si>
  <si>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</si>
  <si>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</si>
  <si>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</si>
  <si>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</si>
  <si>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</si>
  <si>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</si>
  <si>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</si>
  <si>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</si>
  <si>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</si>
  <si>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</si>
  <si>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</si>
  <si>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</si>
  <si>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</si>
  <si>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</si>
  <si>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</si>
  <si>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</si>
  <si>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</si>
  <si>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</si>
  <si>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</si>
  <si>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</si>
  <si>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</si>
  <si>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</si>
  <si>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</si>
  <si>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</si>
  <si>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</si>
  <si>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</si>
  <si>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</si>
  <si>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</si>
  <si>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</si>
  <si>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</si>
  <si>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</si>
  <si>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</si>
  <si>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</si>
  <si>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</si>
  <si>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</si>
  <si>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</si>
  <si>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</si>
  <si>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</si>
  <si>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</si>
  <si>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</si>
  <si>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</si>
  <si>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</si>
  <si>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</si>
  <si>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</si>
  <si>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</si>
  <si>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</si>
  <si>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</si>
  <si>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</si>
  <si>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</si>
  <si>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</si>
  <si>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</si>
  <si>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</si>
  <si>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</si>
  <si>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</si>
  <si>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</si>
  <si>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</si>
  <si>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</si>
  <si>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</si>
  <si>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</si>
  <si>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</si>
  <si>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</si>
  <si>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</si>
  <si>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</si>
  <si>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</si>
  <si>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</si>
  <si>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</si>
  <si>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</si>
  <si>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</si>
  <si>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</si>
  <si>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</si>
  <si>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</si>
  <si>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</si>
  <si>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</si>
  <si>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</si>
  <si>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</si>
  <si>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</si>
  <si>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</si>
  <si>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</si>
  <si>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</si>
  <si>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</si>
  <si>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</si>
  <si>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</si>
  <si>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</si>
  <si>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</si>
  <si>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</si>
  <si>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</si>
  <si>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</si>
  <si>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</si>
  <si>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</si>
  <si>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</si>
  <si>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</si>
  <si>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</si>
  <si>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</si>
  <si>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</si>
  <si>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</si>
  <si>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</si>
  <si>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</si>
  <si>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</si>
  <si>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</si>
  <si>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</si>
  <si>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</si>
  <si>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</si>
  <si>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</si>
  <si>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</si>
  <si>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</si>
  <si>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</si>
  <si>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</si>
  <si>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</si>
  <si>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</si>
  <si>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</si>
  <si>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</si>
  <si>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</si>
  <si>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</si>
  <si>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</si>
  <si>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</si>
  <si>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</si>
  <si>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</si>
  <si>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</si>
  <si>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</si>
  <si>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</si>
  <si>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</si>
  <si>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</si>
  <si>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</si>
  <si>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</si>
  <si>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</si>
  <si>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</si>
  <si>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</si>
  <si>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</si>
  <si>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</si>
  <si>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</si>
  <si>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</si>
  <si>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</si>
  <si>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</si>
  <si>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</si>
  <si>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</si>
  <si>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</si>
  <si>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</si>
  <si>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</si>
  <si>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</si>
  <si>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</si>
  <si>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</si>
  <si>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</si>
  <si>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</si>
  <si>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</si>
  <si>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</si>
  <si>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</si>
  <si>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</si>
  <si>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</si>
  <si>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</si>
  <si>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</si>
  <si>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</si>
  <si>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</si>
  <si>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</si>
  <si>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</si>
  <si>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</si>
  <si>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</si>
  <si>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</si>
  <si>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</si>
  <si>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</si>
  <si>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</si>
  <si>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</si>
  <si>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</si>
  <si>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</si>
  <si>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</si>
  <si>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</si>
  <si>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</si>
  <si>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</si>
  <si>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</si>
  <si>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</si>
  <si>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</si>
  <si>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</si>
  <si>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</si>
  <si>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</si>
  <si>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</si>
  <si>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</si>
  <si>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</si>
  <si>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</si>
  <si>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</si>
  <si>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</si>
  <si>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</si>
  <si>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</si>
  <si>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</si>
  <si>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</si>
  <si>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</si>
  <si>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</si>
  <si>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</si>
  <si>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</si>
  <si>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</si>
  <si>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</si>
  <si>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</si>
  <si>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</si>
  <si>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</si>
  <si>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</si>
  <si>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</si>
  <si>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</si>
  <si>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</si>
  <si>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</si>
  <si>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</si>
  <si>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</si>
  <si>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</si>
  <si>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</si>
  <si>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</si>
  <si>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</si>
  <si>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</si>
  <si>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</si>
  <si>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</si>
  <si>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</si>
  <si>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</si>
  <si>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</si>
  <si>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</si>
  <si>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</si>
  <si>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</si>
  <si>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</si>
  <si>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</si>
  <si>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</si>
  <si>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</si>
  <si>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</si>
  <si>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</si>
  <si>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</si>
  <si>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</si>
  <si>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</si>
  <si>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</si>
  <si>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</si>
  <si>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</si>
  <si>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</si>
  <si>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</si>
  <si>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</si>
  <si>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</si>
  <si>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</si>
  <si>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</si>
  <si>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</si>
  <si>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</si>
  <si>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</si>
  <si>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</si>
  <si>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 Към 30.06.2014 г.</t>
  </si>
  <si>
    <t xml:space="preserve">Дата на съставяне: 29.07.2014 г. гр. Хасково </t>
  </si>
  <si>
    <t>29.07.2014 г.</t>
  </si>
  <si>
    <t xml:space="preserve">Дата на съставяне: 29.07.2014 г. гр. Хасково           </t>
  </si>
  <si>
    <t xml:space="preserve">Дата  на съставяне: 29.07.2014 г. гр. Хасково </t>
  </si>
  <si>
    <t xml:space="preserve">Дата на съставяне: 29.07.2014 г. гр. Хасково                  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</si>
</sst>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00000"/>
    <numFmt numFmtId="211" formatCode="#,##0.00\ &quot;лв&quot;"/>
    <numFmt numFmtId="212" formatCode="[$-402]dd\ mmmm\ yyyy\ &quot;г.&quot;"/>
    <numFmt numFmtId="213" formatCode="d/m/yyyy&quot; &quot;&quot;г.&quot;;@"/>
    <numFmt numFmtId="21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4" fontId="10" fillId="0" borderId="0" xfId="61" applyNumberFormat="1" applyFont="1" applyBorder="1" applyAlignment="1" applyProtection="1">
      <alignment horizontal="center" vertical="justify" wrapText="1"/>
      <protection/>
    </xf>
    <xf numFmtId="21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9">
      <selection activeCell="E24" sqref="E2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575">
        <v>126722797</v>
      </c>
    </row>
    <row r="4" spans="1:8" ht="15">
      <c r="A4" s="577" t="s">
        <v>3</v>
      </c>
      <c r="B4" s="583"/>
      <c r="C4" s="583"/>
      <c r="D4" s="583"/>
      <c r="E4" s="57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4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405</v>
      </c>
      <c r="D20" s="151">
        <v>413</v>
      </c>
      <c r="E20" s="237" t="s">
        <v>57</v>
      </c>
      <c r="F20" s="242" t="s">
        <v>58</v>
      </c>
      <c r="G20" s="158">
        <v>77</v>
      </c>
      <c r="H20" s="158">
        <v>81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79</v>
      </c>
      <c r="H25" s="154">
        <f>H19+H20+H21</f>
        <v>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-71</v>
      </c>
      <c r="H27" s="154">
        <f>SUM(H28:H30)</f>
        <v>-44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-75</v>
      </c>
      <c r="H29" s="316">
        <v>-44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-31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-71</v>
      </c>
      <c r="H33" s="154">
        <f>H27+H31+H32</f>
        <v>-75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1818</v>
      </c>
      <c r="H36" s="154">
        <f>H25+H17+H33</f>
        <v>1818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405</v>
      </c>
      <c r="D55" s="155">
        <f>D19+D20+D21+D27+D32+D45+D51+D53+D54</f>
        <v>413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1340</v>
      </c>
      <c r="D61" s="151">
        <v>1336</v>
      </c>
      <c r="E61" s="243" t="s">
        <v>189</v>
      </c>
      <c r="F61" s="272" t="s">
        <v>190</v>
      </c>
      <c r="G61" s="154">
        <f>SUM(G62:G68)</f>
        <v>114</v>
      </c>
      <c r="H61" s="154">
        <f>SUM(H62:H68)</f>
        <v>115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1340</v>
      </c>
      <c r="D64" s="155">
        <f>SUM(D58:D63)</f>
        <v>1336</v>
      </c>
      <c r="E64" s="237" t="s">
        <v>200</v>
      </c>
      <c r="F64" s="242" t="s">
        <v>201</v>
      </c>
      <c r="G64" s="152">
        <v>9</v>
      </c>
      <c r="H64" s="152">
        <v>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18</v>
      </c>
      <c r="D68" s="151">
        <v>17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>
        <v>1</v>
      </c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115</v>
      </c>
      <c r="H71" s="161">
        <f>H59+H60+H61+H69+H70</f>
        <v>116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</v>
      </c>
      <c r="D75" s="155">
        <f>SUM(D67:D74)</f>
        <v>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115</v>
      </c>
      <c r="H79" s="162">
        <f>H71+H74+H75+H76</f>
        <v>116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169</v>
      </c>
      <c r="D88" s="151">
        <v>165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170</v>
      </c>
      <c r="D91" s="155">
        <f>SUM(D87:D90)</f>
        <v>166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1528</v>
      </c>
      <c r="D93" s="155">
        <f>D64+D75+D84+D91+D92</f>
        <v>1521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1933</v>
      </c>
      <c r="D94" s="164">
        <f>D93+D55</f>
        <v>1934</v>
      </c>
      <c r="E94" s="449" t="s">
        <v>270</v>
      </c>
      <c r="F94" s="289" t="s">
        <v>271</v>
      </c>
      <c r="G94" s="165">
        <f>G36+G39+G55+G79</f>
        <v>1933</v>
      </c>
      <c r="H94" s="165">
        <f>H36+H39+H55+H79</f>
        <v>1934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1" t="s">
        <v>856</v>
      </c>
      <c r="E101" s="582"/>
      <c r="F101" s="582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C13" sqref="C13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6" t="str">
        <f>'справка №1-БАЛАНС'!E3</f>
        <v>"Форуком Фонд Имоти" АДСИЦ</v>
      </c>
      <c r="C2" s="586"/>
      <c r="D2" s="586"/>
      <c r="E2" s="586"/>
      <c r="F2" s="588" t="s">
        <v>2</v>
      </c>
      <c r="G2" s="588"/>
      <c r="H2" s="525">
        <f>'справка №1-БАЛАНС'!H3</f>
        <v>126722797</v>
      </c>
    </row>
    <row r="3" spans="1:8" ht="15">
      <c r="A3" s="467" t="s">
        <v>275</v>
      </c>
      <c r="B3" s="586" t="str">
        <f>'справка №1-БАЛАНС'!E4</f>
        <v> 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 Към 30.06.2014 г.</v>
      </c>
      <c r="C4" s="587"/>
      <c r="D4" s="58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3</v>
      </c>
      <c r="D9" s="46">
        <v>2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11</v>
      </c>
      <c r="D10" s="46">
        <v>17</v>
      </c>
      <c r="E10" s="298" t="s">
        <v>289</v>
      </c>
      <c r="F10" s="548" t="s">
        <v>290</v>
      </c>
      <c r="G10" s="549">
        <v>10</v>
      </c>
      <c r="H10" s="549">
        <v>14</v>
      </c>
    </row>
    <row r="11" spans="1:8" ht="12">
      <c r="A11" s="298" t="s">
        <v>291</v>
      </c>
      <c r="B11" s="299" t="s">
        <v>292</v>
      </c>
      <c r="C11" s="46"/>
      <c r="D11" s="46">
        <v>1</v>
      </c>
      <c r="E11" s="300" t="s">
        <v>293</v>
      </c>
      <c r="F11" s="548" t="s">
        <v>294</v>
      </c>
      <c r="G11" s="549">
        <v>11</v>
      </c>
      <c r="H11" s="549">
        <v>8</v>
      </c>
    </row>
    <row r="12" spans="1:8" ht="12">
      <c r="A12" s="298" t="s">
        <v>295</v>
      </c>
      <c r="B12" s="299" t="s">
        <v>296</v>
      </c>
      <c r="C12" s="46">
        <v>2</v>
      </c>
      <c r="D12" s="46">
        <v>18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/>
      <c r="D13" s="46">
        <v>2</v>
      </c>
      <c r="E13" s="301" t="s">
        <v>51</v>
      </c>
      <c r="F13" s="550" t="s">
        <v>300</v>
      </c>
      <c r="G13" s="547">
        <f>SUM(G9:G12)</f>
        <v>21</v>
      </c>
      <c r="H13" s="547">
        <f>SUM(H9:H12)</f>
        <v>22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8</v>
      </c>
      <c r="D14" s="46">
        <v>13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-4</v>
      </c>
      <c r="D15" s="47">
        <v>-3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</v>
      </c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21</v>
      </c>
      <c r="D19" s="49">
        <f>SUM(D9:D15)+D16</f>
        <v>50</v>
      </c>
      <c r="E19" s="304" t="s">
        <v>317</v>
      </c>
      <c r="F19" s="551" t="s">
        <v>318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21</v>
      </c>
      <c r="D28" s="50">
        <f>D26+D19</f>
        <v>50</v>
      </c>
      <c r="E28" s="127" t="s">
        <v>339</v>
      </c>
      <c r="F28" s="553" t="s">
        <v>340</v>
      </c>
      <c r="G28" s="547">
        <f>G13+G15+G24</f>
        <v>21</v>
      </c>
      <c r="H28" s="547">
        <f>H13+H15+H24</f>
        <v>22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28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21</v>
      </c>
      <c r="D33" s="49">
        <f>D28-D31+D32</f>
        <v>50</v>
      </c>
      <c r="E33" s="127" t="s">
        <v>353</v>
      </c>
      <c r="F33" s="553" t="s">
        <v>354</v>
      </c>
      <c r="G33" s="53">
        <f>G32-G31+G28</f>
        <v>21</v>
      </c>
      <c r="H33" s="53">
        <f>H32-H31+H28</f>
        <v>22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28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28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28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21</v>
      </c>
      <c r="D42" s="53">
        <f>D33+D35+D39</f>
        <v>50</v>
      </c>
      <c r="E42" s="128" t="s">
        <v>380</v>
      </c>
      <c r="F42" s="129" t="s">
        <v>381</v>
      </c>
      <c r="G42" s="53">
        <f>G39+G33</f>
        <v>21</v>
      </c>
      <c r="H42" s="53">
        <f>H39+H33</f>
        <v>50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882</v>
      </c>
      <c r="C48" s="427" t="s">
        <v>382</v>
      </c>
      <c r="D48" s="584" t="s">
        <v>870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B49" sqref="B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30.06.2014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32</v>
      </c>
      <c r="D10" s="54">
        <v>33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-25</v>
      </c>
      <c r="D11" s="54">
        <v>-79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</v>
      </c>
      <c r="D13" s="54">
        <v>-18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4</v>
      </c>
      <c r="D20" s="55">
        <f>SUM(D10:D19)</f>
        <v>-72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</v>
      </c>
      <c r="D43" s="55">
        <f>D42+D32+D20</f>
        <v>-72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166</v>
      </c>
      <c r="D44" s="132">
        <v>245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170</v>
      </c>
      <c r="D45" s="55">
        <f>D44+D43</f>
        <v>173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170</v>
      </c>
      <c r="D46" s="56">
        <f>D45</f>
        <v>173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43" sqref="A43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30.06.2014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2</v>
      </c>
      <c r="E11" s="58">
        <f>'справка №1-БАЛАНС'!H20</f>
        <v>81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-75</v>
      </c>
      <c r="K11" s="60"/>
      <c r="L11" s="344">
        <f>SUM(C11:K11)</f>
        <v>1818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2</v>
      </c>
      <c r="E15" s="61">
        <f t="shared" si="2"/>
        <v>81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-75</v>
      </c>
      <c r="K15" s="61">
        <f t="shared" si="2"/>
        <v>0</v>
      </c>
      <c r="L15" s="344">
        <f t="shared" si="1"/>
        <v>1818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0</v>
      </c>
      <c r="K16" s="60"/>
      <c r="L16" s="344">
        <f t="shared" si="1"/>
        <v>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-4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-4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4</v>
      </c>
      <c r="F26" s="185"/>
      <c r="G26" s="185"/>
      <c r="H26" s="185"/>
      <c r="I26" s="185"/>
      <c r="J26" s="185"/>
      <c r="K26" s="185"/>
      <c r="L26" s="344">
        <f t="shared" si="1"/>
        <v>4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4</v>
      </c>
      <c r="J28" s="60"/>
      <c r="K28" s="60"/>
      <c r="L28" s="344">
        <f t="shared" si="1"/>
        <v>4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2</v>
      </c>
      <c r="E29" s="59">
        <f t="shared" si="6"/>
        <v>77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</v>
      </c>
      <c r="J29" s="59">
        <f t="shared" si="6"/>
        <v>-75</v>
      </c>
      <c r="K29" s="59">
        <f t="shared" si="6"/>
        <v>0</v>
      </c>
      <c r="L29" s="344">
        <f t="shared" si="1"/>
        <v>1818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2</v>
      </c>
      <c r="E32" s="59">
        <f t="shared" si="7"/>
        <v>77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</v>
      </c>
      <c r="J32" s="59">
        <f t="shared" si="7"/>
        <v>-75</v>
      </c>
      <c r="K32" s="59">
        <f t="shared" si="7"/>
        <v>0</v>
      </c>
      <c r="L32" s="344">
        <f t="shared" si="1"/>
        <v>1818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46" right="0.2" top="0.72" bottom="0.4" header="0.5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B46" sqref="B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"Форуком Фонд Имоти" АДСИЦ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603" t="s">
        <v>5</v>
      </c>
      <c r="B3" s="604"/>
      <c r="C3" s="606" t="str">
        <f>'справка №1-БАЛАНС'!E5</f>
        <v> Към 30.06.2014 г.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8" t="s">
        <v>464</v>
      </c>
      <c r="B5" s="609"/>
      <c r="C5" s="612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1" t="s">
        <v>529</v>
      </c>
      <c r="R5" s="601" t="s">
        <v>530</v>
      </c>
    </row>
    <row r="6" spans="1:18" s="100" customFormat="1" ht="48">
      <c r="A6" s="610"/>
      <c r="B6" s="611"/>
      <c r="C6" s="61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2"/>
      <c r="R6" s="60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8</v>
      </c>
      <c r="L14" s="65">
        <v>2</v>
      </c>
      <c r="M14" s="65"/>
      <c r="N14" s="74">
        <f t="shared" si="4"/>
        <v>10</v>
      </c>
      <c r="O14" s="65"/>
      <c r="P14" s="65"/>
      <c r="Q14" s="74">
        <f t="shared" si="0"/>
        <v>10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8</v>
      </c>
      <c r="L17" s="75">
        <f>SUM(L9:L16)</f>
        <v>2</v>
      </c>
      <c r="M17" s="75">
        <f>SUM(M9:M16)</f>
        <v>0</v>
      </c>
      <c r="N17" s="74">
        <f t="shared" si="4"/>
        <v>10</v>
      </c>
      <c r="O17" s="75">
        <f>SUM(O9:O16)</f>
        <v>0</v>
      </c>
      <c r="P17" s="75">
        <f>SUM(P9:P16)</f>
        <v>0</v>
      </c>
      <c r="Q17" s="74">
        <f t="shared" si="5"/>
        <v>10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413</v>
      </c>
      <c r="E18" s="187"/>
      <c r="F18" s="187">
        <v>8</v>
      </c>
      <c r="G18" s="74">
        <f t="shared" si="2"/>
        <v>405</v>
      </c>
      <c r="H18" s="63"/>
      <c r="I18" s="63"/>
      <c r="J18" s="74">
        <f t="shared" si="3"/>
        <v>405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423</v>
      </c>
      <c r="E40" s="438">
        <f>E17+E18+E19+E25+E38+E39</f>
        <v>0</v>
      </c>
      <c r="F40" s="438">
        <f aca="true" t="shared" si="13" ref="F40:R40">F17+F18+F19+F25+F38+F39</f>
        <v>8</v>
      </c>
      <c r="G40" s="438">
        <f t="shared" si="13"/>
        <v>415</v>
      </c>
      <c r="H40" s="438">
        <f t="shared" si="13"/>
        <v>0</v>
      </c>
      <c r="I40" s="438">
        <f t="shared" si="13"/>
        <v>0</v>
      </c>
      <c r="J40" s="438">
        <f t="shared" si="13"/>
        <v>415</v>
      </c>
      <c r="K40" s="438">
        <f t="shared" si="13"/>
        <v>8</v>
      </c>
      <c r="L40" s="438">
        <f t="shared" si="13"/>
        <v>2</v>
      </c>
      <c r="M40" s="438">
        <f t="shared" si="13"/>
        <v>0</v>
      </c>
      <c r="N40" s="438">
        <f t="shared" si="13"/>
        <v>10</v>
      </c>
      <c r="O40" s="438">
        <f t="shared" si="13"/>
        <v>0</v>
      </c>
      <c r="P40" s="438">
        <f t="shared" si="13"/>
        <v>0</v>
      </c>
      <c r="Q40" s="438">
        <f t="shared" si="13"/>
        <v>10</v>
      </c>
      <c r="R40" s="438">
        <f t="shared" si="13"/>
        <v>405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98"/>
      <c r="L44" s="598"/>
      <c r="M44" s="598"/>
      <c r="N44" s="598"/>
      <c r="O44" s="599" t="s">
        <v>872</v>
      </c>
      <c r="P44" s="600"/>
      <c r="Q44" s="600"/>
      <c r="R44" s="600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C5:C6"/>
    <mergeCell ref="J5:J6"/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A111" sqref="A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30.06.2014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18</v>
      </c>
      <c r="D28" s="108">
        <v>18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18</v>
      </c>
      <c r="D43" s="104">
        <f>D24+D28+D29+D31+D30+D32+D33+D38</f>
        <v>18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18</v>
      </c>
      <c r="D44" s="103">
        <f>D43+D21+D19+D9</f>
        <v>18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114</v>
      </c>
      <c r="D85" s="104">
        <f>SUM(D86:D90)+D94</f>
        <v>114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9</v>
      </c>
      <c r="D87" s="108">
        <v>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115</v>
      </c>
      <c r="D96" s="104">
        <f>D85+D80+D75+D71+D95</f>
        <v>115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115</v>
      </c>
      <c r="D97" s="104">
        <f>D96+D68+D66</f>
        <v>115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0</v>
      </c>
      <c r="D104" s="108">
        <v>0</v>
      </c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30.06.2014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A159" sqref="A159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30.06.2014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ser1</cp:lastModifiedBy>
  <cp:lastPrinted>2014-03-27T07:50:47Z</cp:lastPrinted>
  <dcterms:created xsi:type="dcterms:W3CDTF">2000-06-29T12:02:40Z</dcterms:created>
  <dcterms:modified xsi:type="dcterms:W3CDTF">2014-07-29T10:42:31Z</dcterms:modified>
  <cp:category/>
  <cp:version/>
  <cp:contentType/>
  <cp:contentStatus/>
</cp:coreProperties>
</file>