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6-КИС" sheetId="5" r:id="rId5"/>
    <sheet name="справка № 5-КИС" sheetId="6" r:id="rId6"/>
    <sheet name="справка №8-КИС" sheetId="7" r:id="rId7"/>
    <sheet name="Sheet1" sheetId="8" r:id="rId8"/>
  </sheets>
  <definedNames>
    <definedName name="_xlnm.Print_Area" localSheetId="4">'справка № 6-КИС'!$A$1:$E$50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5">'справка № 5-КИС'!$11:$11</definedName>
  </definedNames>
  <calcPr fullCalcOnLoad="1"/>
</workbook>
</file>

<file path=xl/sharedStrings.xml><?xml version="1.0" encoding="utf-8"?>
<sst xmlns="http://schemas.openxmlformats.org/spreadsheetml/2006/main" count="391" uniqueCount="279">
  <si>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</si>
  <si>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</si>
  <si>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</si>
  <si>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</si>
  <si>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</si>
  <si>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</si>
  <si>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</si>
  <si>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</si>
  <si>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</si>
  <si>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</si>
  <si>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</si>
  <si>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</si>
  <si>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</si>
  <si>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</si>
  <si>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</si>
  <si>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</si>
  <si>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</si>
  <si>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</si>
  <si>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</si>
  <si>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</si>
  <si>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</si>
  <si>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</si>
  <si>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</si>
  <si>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</si>
  <si>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</si>
  <si>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</si>
  <si>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</si>
  <si>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</si>
  <si>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</si>
  <si>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</si>
  <si>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</si>
  <si>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</si>
  <si>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</si>
  <si>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</si>
  <si>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</si>
  <si>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</si>
  <si>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</si>
  <si>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</si>
  <si>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</si>
  <si>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</si>
  <si>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</si>
  <si>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</si>
  <si>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</si>
  <si>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</si>
  <si>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</si>
  <si>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</si>
  <si>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</si>
  <si>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</si>
  <si>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</si>
  <si>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</si>
  <si>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</si>
  <si>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</si>
  <si>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</si>
  <si>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</si>
  <si>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</si>
  <si>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</si>
  <si>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</si>
  <si>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</si>
  <si>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</si>
  <si>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</si>
  <si>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</si>
  <si>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</si>
  <si>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</si>
  <si>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</si>
  <si>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</si>
  <si>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</si>
  <si>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</si>
  <si>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</si>
  <si>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</si>
  <si>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</si>
  <si>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</si>
  <si>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</si>
  <si>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</si>
  <si>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</si>
  <si>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</si>
  <si>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</si>
  <si>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</si>
  <si>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</si>
  <si>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</si>
  <si>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</si>
  <si>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</si>
  <si>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</si>
  <si>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</si>
  <si>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</si>
  <si>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</si>
  <si>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</si>
  <si>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</si>
  <si>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</si>
  <si>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</si>
  <si>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</si>
  <si>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</si>
  <si>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</si>
  <si>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</si>
  <si>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</si>
  <si>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</si>
  <si>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</si>
  <si>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</si>
  <si>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</si>
  <si>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</si>
  <si>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</si>
  <si>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</si>
  <si>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</si>
  <si>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</si>
  <si>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</si>
  <si>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</si>
  <si>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</si>
  <si>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</si>
  <si>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</si>
  <si>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</si>
  <si>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</si>
  <si>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</si>
  <si>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</si>
  <si>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</si>
  <si>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</si>
  <si>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</si>
  <si>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</si>
  <si>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</si>
  <si>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</si>
  <si>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</si>
  <si>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</si>
  <si>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</si>
  <si>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</si>
  <si>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</si>
  <si>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</si>
  <si>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</si>
  <si>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</si>
  <si>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</si>
  <si>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</si>
  <si>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</si>
  <si>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</si>
  <si>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</si>
  <si>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</si>
  <si>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</si>
  <si>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</si>
  <si>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</si>
  <si>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</si>
  <si>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</si>
  <si>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</si>
  <si>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</si>
  <si>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</si>
  <si>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</si>
  <si>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</si>
  <si>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</si>
  <si>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</si>
  <si>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</si>
  <si>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</si>
  <si>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</si>
  <si>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</si>
  <si>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</si>
  <si>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</si>
  <si>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</si>
  <si>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</si>
  <si>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</si>
  <si>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</si>
  <si>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</si>
  <si>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</si>
  <si>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</si>
  <si>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</si>
  <si>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</si>
  <si>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</si>
  <si>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</si>
  <si>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</si>
  <si>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</si>
  <si>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</si>
  <si>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</si>
  <si>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</si>
  <si>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</si>
  <si>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</si>
  <si>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</si>
  <si>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</si>
  <si>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</si>
  <si>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</si>
  <si>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</si>
  <si>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</si>
  <si>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</si>
  <si>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</si>
  <si>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</si>
  <si>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</si>
  <si>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</si>
  <si>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</si>
  <si>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</si>
  <si>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</si>
  <si>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</si>
  <si>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</si>
  <si>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</si>
  <si>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</si>
  <si>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</si>
  <si>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</si>
  <si>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</si>
  <si>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</si>
  <si>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</si>
  <si>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</si>
  <si>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</si>
  <si>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</si>
  <si>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</si>
  <si>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</si>
  <si>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</si>
  <si>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</si>
  <si>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</si>
  <si>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</si>
  <si>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</si>
  <si>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</si>
  <si>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</si>
  <si>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</si>
  <si>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</si>
  <si>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</si>
  <si>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</si>
  <si>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</si>
  <si>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</si>
  <si>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</si>
  <si>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</si>
  <si>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</si>
  <si>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</si>
  <si>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</si>
  <si>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</si>
  <si>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</si>
  <si>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</si>
  <si>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</si>
  <si>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</si>
  <si>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</si>
  <si>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</si>
  <si>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</si>
  <si>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</si>
  <si>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</si>
  <si>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</si>
  <si>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</si>
  <si>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</si>
  <si>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</si>
  <si>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</si>
  <si>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</si>
  <si>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</si>
  <si>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</si>
  <si>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</si>
  <si>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</si>
  <si>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</si>
  <si>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</si>
  <si>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</si>
  <si>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</si>
  <si>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</si>
  <si>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</si>
  <si>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</si>
  <si>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</si>
  <si>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</si>
  <si>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</si>
  <si>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</si>
  <si>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</si>
  <si>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</si>
  <si>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</si>
  <si>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</si>
  <si>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</si>
  <si>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</si>
  <si>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</si>
  <si>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</si>
  <si>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</si>
  <si>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</si>
  <si>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</si>
  <si>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</si>
  <si>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</si>
  <si>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</si>
  <si>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</si>
  <si>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</si>
  <si>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</si>
  <si>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</si>
  <si>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 xml:space="preserve">      Съставител:……………………….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</si>
  <si>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</si>
  <si>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</si>
  <si>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</si>
  <si>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</si>
  <si>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</si>
  <si>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</si>
  <si>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</si>
  <si>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/Г.Бисерински/</t>
  </si>
  <si>
    <t>/Н.Петрова/</t>
  </si>
  <si>
    <t>/Н. Петрова/</t>
  </si>
  <si>
    <t>/З.Дорянов/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</si>
  <si>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</si>
  <si>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</si>
  <si>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>Отчетен период:01.01-31.03.2010</t>
  </si>
  <si>
    <t>Дата:26.04.2010 г.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</si>
</sst>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_ ;[Red]\-#,##0.00\,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"/>
    <numFmt numFmtId="186" formatCode="0.0000000000"/>
    <numFmt numFmtId="187" formatCode="#,##0.00000\ [$BGN];[Red]\-#,##0.00000\ [$BGN]"/>
    <numFmt numFmtId="188" formatCode="#,##0.000000\ [$BGN];[Red]\-#,##0.000000\ [$BGN]"/>
    <numFmt numFmtId="189" formatCode="#,##0.0000000\ [$BGN];[Red]\-#,##0.0000000\ [$BGN]"/>
    <numFmt numFmtId="190" formatCode="#,##0.00000000\ [$BGN];[Red]\-#,##0.00000000\ [$BGN]"/>
    <numFmt numFmtId="191" formatCode="#,##0.000000000\ [$BGN];[Red]\-#,##0.000000000\ [$BGN]"/>
    <numFmt numFmtId="192" formatCode="#,##0.0000000000\ [$BGN];[Red]\-#,##0.0000000000\ [$BGN]"/>
    <numFmt numFmtId="193" formatCode="#,##0.00000000000\ [$BGN];[Red]\-#,##0.00000000000\ [$BGN]"/>
    <numFmt numFmtId="194" formatCode="#,##0.000000000000\ [$BGN];[Red]\-#,##0.000000000000\ [$BGN]"/>
    <numFmt numFmtId="195" formatCode="#,##0.0000\ [$BGN];[Red]\-#,##0.0000\ [$BGN]"/>
    <numFmt numFmtId="196" formatCode="#,##0.000\ [$BGN];[Red]\-#,##0.000\ [$BGN]"/>
    <numFmt numFmtId="197" formatCode="#,##0.00\ [$BGN];[Red]\-#,##0.00\ [$BGN]"/>
    <numFmt numFmtId="198" formatCode="#,##0.0\ [$BGN];[Red]\-#,##0.0\ [$BGN]"/>
    <numFmt numFmtId="199" formatCode="#,##0\ [$BGN];[Red]\-#,##0\ [$BGN]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59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59" applyFont="1" applyBorder="1" applyAlignment="1" applyProtection="1">
      <alignment vertical="top" wrapText="1"/>
      <protection locked="0"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9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4" fillId="0" borderId="0" xfId="59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5" fillId="0" borderId="0" xfId="60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9" applyFont="1" applyBorder="1" applyAlignment="1" applyProtection="1">
      <alignment vertical="top" wrapText="1"/>
      <protection locked="0"/>
    </xf>
    <xf numFmtId="0" fontId="1" fillId="0" borderId="0" xfId="61" applyFont="1" applyBorder="1" applyAlignment="1" applyProtection="1">
      <alignment horizontal="center" vertical="center" wrapText="1"/>
      <protection locked="0"/>
    </xf>
    <xf numFmtId="0" fontId="3" fillId="0" borderId="0" xfId="61" applyFont="1" applyBorder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right" vertical="top"/>
      <protection locked="0"/>
    </xf>
    <xf numFmtId="0" fontId="1" fillId="0" borderId="0" xfId="6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 locked="0"/>
    </xf>
    <xf numFmtId="0" fontId="3" fillId="0" borderId="0" xfId="61" applyFont="1" applyBorder="1" applyAlignment="1" applyProtection="1">
      <alignment wrapText="1"/>
      <protection locked="0"/>
    </xf>
    <xf numFmtId="0" fontId="3" fillId="0" borderId="0" xfId="61" applyFont="1" applyProtection="1">
      <alignment/>
      <protection locked="0"/>
    </xf>
    <xf numFmtId="0" fontId="1" fillId="0" borderId="0" xfId="61" applyFont="1" applyAlignment="1" applyProtection="1">
      <alignment horizontal="center"/>
      <protection locked="0"/>
    </xf>
    <xf numFmtId="0" fontId="1" fillId="0" borderId="10" xfId="61" applyFont="1" applyBorder="1" applyAlignment="1" applyProtection="1">
      <alignment horizontal="center" vertical="center" wrapText="1"/>
      <protection/>
    </xf>
    <xf numFmtId="0" fontId="1" fillId="0" borderId="10" xfId="61" applyFont="1" applyBorder="1" applyAlignment="1" applyProtection="1">
      <alignment vertical="center" wrapText="1"/>
      <protection/>
    </xf>
    <xf numFmtId="3" fontId="1" fillId="0" borderId="10" xfId="61" applyNumberFormat="1" applyFont="1" applyBorder="1" applyAlignment="1" applyProtection="1">
      <alignment vertical="center"/>
      <protection/>
    </xf>
    <xf numFmtId="0" fontId="3" fillId="0" borderId="10" xfId="61" applyFont="1" applyBorder="1" applyProtection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59" applyFont="1" applyBorder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 applyProtection="1">
      <alignment horizontal="left" vertical="center" wrapText="1"/>
      <protection locked="0"/>
    </xf>
    <xf numFmtId="0" fontId="7" fillId="0" borderId="0" xfId="59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10" xfId="59" applyFont="1" applyBorder="1" applyAlignment="1" applyProtection="1">
      <alignment horizontal="center" vertical="center" wrapText="1"/>
      <protection/>
    </xf>
    <xf numFmtId="14" fontId="6" fillId="0" borderId="10" xfId="59" applyNumberFormat="1" applyFont="1" applyBorder="1" applyAlignment="1" applyProtection="1">
      <alignment horizontal="center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0" fontId="6" fillId="25" borderId="10" xfId="59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8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8" applyFont="1" applyProtection="1">
      <alignment/>
      <protection locked="0"/>
    </xf>
    <xf numFmtId="0" fontId="8" fillId="0" borderId="0" xfId="57" applyFont="1" applyAlignment="1" applyProtection="1">
      <alignment horizontal="center"/>
      <protection locked="0"/>
    </xf>
    <xf numFmtId="0" fontId="9" fillId="0" borderId="0" xfId="59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59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8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8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Alignment="1">
      <alignment horizontal="left" wrapText="1"/>
      <protection/>
    </xf>
    <xf numFmtId="0" fontId="25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6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8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8" applyFont="1" applyFill="1" applyAlignment="1" applyProtection="1">
      <alignment/>
      <protection locked="0"/>
    </xf>
    <xf numFmtId="0" fontId="9" fillId="0" borderId="0" xfId="58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8" applyFont="1" applyBorder="1">
      <alignment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0" fontId="27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left" wrapText="1"/>
      <protection/>
    </xf>
    <xf numFmtId="0" fontId="9" fillId="0" borderId="0" xfId="58" applyFont="1" applyFill="1" applyAlignment="1" applyProtection="1">
      <alignment horizontal="left" wrapText="1"/>
      <protection/>
    </xf>
    <xf numFmtId="0" fontId="9" fillId="0" borderId="0" xfId="58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8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8" applyFont="1" applyProtection="1">
      <alignment/>
      <protection locked="0"/>
    </xf>
    <xf numFmtId="0" fontId="9" fillId="0" borderId="0" xfId="58" applyFont="1" applyFill="1" applyAlignment="1">
      <alignment/>
      <protection/>
    </xf>
    <xf numFmtId="0" fontId="9" fillId="0" borderId="0" xfId="58" applyFont="1" applyAlignment="1">
      <alignment/>
      <protection/>
    </xf>
    <xf numFmtId="0" fontId="8" fillId="0" borderId="10" xfId="58" applyFont="1" applyBorder="1">
      <alignment/>
      <protection/>
    </xf>
    <xf numFmtId="0" fontId="9" fillId="0" borderId="10" xfId="58" applyFont="1" applyBorder="1" applyAlignment="1">
      <alignment horizontal="left" wrapText="1"/>
      <protection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10" xfId="62" applyFont="1" applyFill="1" applyBorder="1" applyAlignment="1">
      <alignment horizontal="center" vertical="justify" wrapText="1"/>
      <protection/>
    </xf>
    <xf numFmtId="0" fontId="5" fillId="0" borderId="10" xfId="62" applyFont="1" applyFill="1" applyBorder="1" applyAlignment="1">
      <alignment horizontal="left" vertical="justify" wrapText="1"/>
      <protection/>
    </xf>
    <xf numFmtId="1" fontId="5" fillId="0" borderId="10" xfId="62" applyNumberFormat="1" applyFont="1" applyFill="1" applyBorder="1" applyAlignment="1">
      <alignment horizontal="center" vertical="justify" wrapText="1"/>
      <protection/>
    </xf>
    <xf numFmtId="3" fontId="4" fillId="0" borderId="10" xfId="62" applyNumberFormat="1" applyFont="1" applyFill="1" applyBorder="1" applyAlignment="1" applyProtection="1">
      <alignment horizontal="left" vertical="justify"/>
      <protection/>
    </xf>
    <xf numFmtId="1" fontId="4" fillId="0" borderId="10" xfId="62" applyNumberFormat="1" applyFont="1" applyFill="1" applyBorder="1" applyAlignment="1" applyProtection="1">
      <alignment horizontal="left" vertical="justify"/>
      <protection/>
    </xf>
    <xf numFmtId="0" fontId="4" fillId="0" borderId="10" xfId="62" applyFont="1" applyFill="1" applyBorder="1" applyAlignment="1">
      <alignment horizontal="left" vertical="justify" wrapText="1"/>
      <protection/>
    </xf>
    <xf numFmtId="1" fontId="4" fillId="0" borderId="10" xfId="62" applyNumberFormat="1" applyFont="1" applyFill="1" applyBorder="1" applyAlignment="1" applyProtection="1">
      <alignment horizontal="left" vertical="justify"/>
      <protection locked="0"/>
    </xf>
    <xf numFmtId="3" fontId="5" fillId="0" borderId="10" xfId="62" applyNumberFormat="1" applyFont="1" applyFill="1" applyBorder="1" applyAlignment="1" applyProtection="1">
      <alignment horizontal="left" vertical="justify"/>
      <protection/>
    </xf>
    <xf numFmtId="1" fontId="5" fillId="0" borderId="10" xfId="62" applyNumberFormat="1" applyFont="1" applyFill="1" applyBorder="1" applyAlignment="1" applyProtection="1">
      <alignment horizontal="left" vertical="justify"/>
      <protection/>
    </xf>
    <xf numFmtId="1" fontId="5" fillId="0" borderId="10" xfId="62" applyNumberFormat="1" applyFont="1" applyFill="1" applyBorder="1" applyAlignment="1" applyProtection="1">
      <alignment horizontal="left" vertical="justify"/>
      <protection locked="0"/>
    </xf>
    <xf numFmtId="0" fontId="5" fillId="24" borderId="10" xfId="62" applyFont="1" applyFill="1" applyBorder="1" applyAlignment="1">
      <alignment horizontal="left" vertical="justify" wrapText="1"/>
      <protection/>
    </xf>
    <xf numFmtId="0" fontId="27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wrapText="1"/>
    </xf>
    <xf numFmtId="0" fontId="4" fillId="0" borderId="13" xfId="0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24" fillId="0" borderId="0" xfId="58" applyFont="1" applyAlignment="1">
      <alignment/>
      <protection/>
    </xf>
    <xf numFmtId="0" fontId="2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justify"/>
    </xf>
    <xf numFmtId="0" fontId="5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7" fillId="0" borderId="0" xfId="59" applyFont="1" applyAlignment="1" applyProtection="1">
      <alignment horizontal="left" vertical="center" wrapText="1"/>
      <protection locked="0"/>
    </xf>
    <xf numFmtId="0" fontId="6" fillId="0" borderId="0" xfId="59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62" applyFont="1" applyFill="1" applyAlignment="1">
      <alignment horizontal="center" vertical="justify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justify" wrapText="1"/>
      <protection/>
    </xf>
    <xf numFmtId="0" fontId="5" fillId="0" borderId="12" xfId="62" applyFont="1" applyFill="1" applyBorder="1" applyAlignment="1">
      <alignment horizontal="center" vertical="justify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59" applyFont="1" applyFill="1" applyAlignment="1" applyProtection="1">
      <alignment horizontal="left" vertical="justify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4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Spravki_kod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266" t="s">
        <v>219</v>
      </c>
      <c r="F1" s="266"/>
    </row>
    <row r="2" spans="1:6" ht="12">
      <c r="A2" s="111"/>
      <c r="B2" s="112"/>
      <c r="C2" s="268" t="s">
        <v>0</v>
      </c>
      <c r="D2" s="268"/>
      <c r="E2" s="114"/>
      <c r="F2" s="114"/>
    </row>
    <row r="3" spans="1:6" ht="21" customHeight="1">
      <c r="A3" s="113" t="s">
        <v>262</v>
      </c>
      <c r="B3" s="115"/>
      <c r="C3" s="111"/>
      <c r="D3" s="111"/>
      <c r="E3" s="267" t="s">
        <v>261</v>
      </c>
      <c r="F3" s="267"/>
    </row>
    <row r="4" spans="1:6" ht="12">
      <c r="A4" s="113" t="s">
        <v>277</v>
      </c>
      <c r="B4" s="115"/>
      <c r="C4" s="116"/>
      <c r="D4" s="116"/>
      <c r="E4" s="114"/>
      <c r="F4" s="117" t="s">
        <v>82</v>
      </c>
    </row>
    <row r="5" spans="1:6" ht="50.25" customHeight="1">
      <c r="A5" s="118" t="s">
        <v>1</v>
      </c>
      <c r="B5" s="119" t="s">
        <v>2</v>
      </c>
      <c r="C5" s="119" t="s">
        <v>3</v>
      </c>
      <c r="D5" s="120" t="s">
        <v>7</v>
      </c>
      <c r="E5" s="119" t="s">
        <v>4</v>
      </c>
      <c r="F5" s="119" t="s">
        <v>5</v>
      </c>
    </row>
    <row r="6" spans="1:6" ht="12">
      <c r="A6" s="118" t="s">
        <v>6</v>
      </c>
      <c r="B6" s="118">
        <v>1</v>
      </c>
      <c r="C6" s="118">
        <v>2</v>
      </c>
      <c r="D6" s="120" t="s">
        <v>6</v>
      </c>
      <c r="E6" s="118">
        <v>1</v>
      </c>
      <c r="F6" s="118">
        <v>2</v>
      </c>
    </row>
    <row r="7" spans="1:6" ht="12">
      <c r="A7" s="121" t="s">
        <v>8</v>
      </c>
      <c r="B7" s="85"/>
      <c r="C7" s="85"/>
      <c r="D7" s="86" t="s">
        <v>28</v>
      </c>
      <c r="E7" s="85"/>
      <c r="F7" s="85"/>
    </row>
    <row r="8" spans="1:30" ht="12">
      <c r="A8" s="89" t="s">
        <v>29</v>
      </c>
      <c r="B8" s="88"/>
      <c r="C8" s="88"/>
      <c r="D8" s="89" t="s">
        <v>30</v>
      </c>
      <c r="E8" s="193">
        <v>2806939.28</v>
      </c>
      <c r="F8" s="193">
        <v>2645484.31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8" t="s">
        <v>213</v>
      </c>
      <c r="B9" s="88"/>
      <c r="C9" s="88"/>
      <c r="D9" s="89" t="s">
        <v>31</v>
      </c>
      <c r="E9" s="88"/>
      <c r="F9" s="8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6.25" customHeight="1">
      <c r="A10" s="88" t="s">
        <v>145</v>
      </c>
      <c r="B10" s="88"/>
      <c r="C10" s="88"/>
      <c r="D10" s="88" t="s">
        <v>212</v>
      </c>
      <c r="E10" s="192">
        <f>3031495.07-1653404.1</f>
        <v>1378090.9699999997</v>
      </c>
      <c r="F10" s="192">
        <f>3029365.28-1609593.92</f>
        <v>1419771.3599999999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4" customHeight="1">
      <c r="A11" s="88" t="s">
        <v>160</v>
      </c>
      <c r="B11" s="88"/>
      <c r="C11" s="88"/>
      <c r="D11" s="88" t="s">
        <v>32</v>
      </c>
      <c r="E11" s="88"/>
      <c r="F11" s="8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88" t="s">
        <v>204</v>
      </c>
      <c r="B12" s="88"/>
      <c r="C12" s="88"/>
      <c r="D12" s="88" t="s">
        <v>171</v>
      </c>
      <c r="E12" s="88"/>
      <c r="F12" s="8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2" t="s">
        <v>12</v>
      </c>
      <c r="B13" s="88"/>
      <c r="C13" s="88"/>
      <c r="D13" s="122" t="s">
        <v>27</v>
      </c>
      <c r="E13" s="193">
        <f>SUM(E10:E12)</f>
        <v>1378090.9699999997</v>
      </c>
      <c r="F13" s="193">
        <f>SUM(F10:F12)</f>
        <v>1419771.3599999999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9" t="s">
        <v>258</v>
      </c>
      <c r="B14" s="88"/>
      <c r="C14" s="88"/>
      <c r="D14" s="89" t="s">
        <v>33</v>
      </c>
      <c r="E14" s="88"/>
      <c r="F14" s="8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2" t="s">
        <v>39</v>
      </c>
      <c r="B15" s="88"/>
      <c r="C15" s="88"/>
      <c r="D15" s="88" t="s">
        <v>34</v>
      </c>
      <c r="E15" s="192">
        <f>E16+E17</f>
        <v>-2122075.1100000003</v>
      </c>
      <c r="F15" s="192">
        <f>F16+F17</f>
        <v>-2096181.16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86" t="s">
        <v>41</v>
      </c>
      <c r="B16" s="88"/>
      <c r="C16" s="88"/>
      <c r="D16" s="88" t="s">
        <v>35</v>
      </c>
      <c r="E16" s="192">
        <v>1618705.91</v>
      </c>
      <c r="F16" s="192">
        <v>1618705.91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86" t="s">
        <v>43</v>
      </c>
      <c r="B17" s="88"/>
      <c r="C17" s="88"/>
      <c r="D17" s="88" t="s">
        <v>36</v>
      </c>
      <c r="E17" s="192">
        <v>-3740781.02</v>
      </c>
      <c r="F17" s="192">
        <v>-3714887.07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85" t="s">
        <v>9</v>
      </c>
      <c r="B18" s="88"/>
      <c r="C18" s="88"/>
      <c r="D18" s="85" t="s">
        <v>37</v>
      </c>
      <c r="E18" s="192">
        <v>45550.58</v>
      </c>
      <c r="F18" s="192">
        <v>-25893.95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85" t="s">
        <v>10</v>
      </c>
      <c r="B19" s="192">
        <v>144359.79</v>
      </c>
      <c r="C19" s="192">
        <v>161051.73</v>
      </c>
      <c r="D19" s="122" t="s">
        <v>38</v>
      </c>
      <c r="E19" s="193">
        <f>SUM(E15+E18)</f>
        <v>-2076524.5300000003</v>
      </c>
      <c r="F19" s="193">
        <f>SUM(F15+F18)</f>
        <v>-2122075.11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85" t="s">
        <v>259</v>
      </c>
      <c r="B20" s="192">
        <v>201772.98</v>
      </c>
      <c r="C20" s="192">
        <v>390875.44</v>
      </c>
      <c r="D20" s="123" t="s">
        <v>40</v>
      </c>
      <c r="E20" s="193">
        <f>E8+E13+E19</f>
        <v>2108505.7199999993</v>
      </c>
      <c r="F20" s="193">
        <f>F8+F13+F19</f>
        <v>1943180.56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5" t="s">
        <v>203</v>
      </c>
      <c r="B21" s="88"/>
      <c r="C21" s="88"/>
      <c r="D21" s="124"/>
      <c r="E21" s="88"/>
      <c r="F21" s="8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3" t="s">
        <v>12</v>
      </c>
      <c r="B22" s="193">
        <f>SUM(B18:B21)</f>
        <v>346132.77</v>
      </c>
      <c r="C22" s="193">
        <f>SUM(C18:C21)</f>
        <v>551927.17</v>
      </c>
      <c r="D22" s="85"/>
      <c r="E22" s="88"/>
      <c r="F22" s="8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6" t="s">
        <v>173</v>
      </c>
      <c r="B23" s="88"/>
      <c r="C23" s="88"/>
      <c r="D23" s="86" t="s">
        <v>42</v>
      </c>
      <c r="E23" s="88"/>
      <c r="F23" s="8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5" t="s">
        <v>213</v>
      </c>
      <c r="B24" s="192">
        <f>SUM(B25:B28)</f>
        <v>1340057.23</v>
      </c>
      <c r="C24" s="192">
        <f>SUM(C25:C28)</f>
        <v>1206981.92</v>
      </c>
      <c r="D24" s="125" t="s">
        <v>214</v>
      </c>
      <c r="E24" s="88"/>
      <c r="F24" s="8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85" t="s">
        <v>145</v>
      </c>
      <c r="B25" s="192">
        <v>1340057.23</v>
      </c>
      <c r="C25" s="192">
        <v>1206981.92</v>
      </c>
      <c r="D25" s="88" t="s">
        <v>200</v>
      </c>
      <c r="E25" s="192">
        <f>E26+E27+E28</f>
        <v>7482.61</v>
      </c>
      <c r="F25" s="192">
        <f>F26+F27+F28</f>
        <v>7031.33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85" t="s">
        <v>167</v>
      </c>
      <c r="B26" s="194">
        <v>0</v>
      </c>
      <c r="C26" s="194">
        <v>0</v>
      </c>
      <c r="D26" s="88" t="s">
        <v>260</v>
      </c>
      <c r="E26" s="194">
        <v>1012.03</v>
      </c>
      <c r="F26" s="194">
        <v>686.51</v>
      </c>
    </row>
    <row r="27" spans="1:6" ht="12">
      <c r="A27" s="85" t="s">
        <v>160</v>
      </c>
      <c r="B27" s="194">
        <v>0</v>
      </c>
      <c r="C27" s="194">
        <v>0</v>
      </c>
      <c r="D27" s="88" t="s">
        <v>147</v>
      </c>
      <c r="E27" s="194">
        <v>6470.58</v>
      </c>
      <c r="F27" s="194">
        <v>6344.82</v>
      </c>
    </row>
    <row r="28" spans="1:6" ht="12">
      <c r="A28" s="85" t="s">
        <v>11</v>
      </c>
      <c r="B28" s="85"/>
      <c r="C28" s="85"/>
      <c r="D28" s="5" t="s">
        <v>165</v>
      </c>
      <c r="E28" s="85"/>
      <c r="F28" s="85"/>
    </row>
    <row r="29" spans="1:6" ht="12">
      <c r="A29" s="85" t="s">
        <v>205</v>
      </c>
      <c r="B29" s="85"/>
      <c r="C29" s="85"/>
      <c r="D29" s="125" t="s">
        <v>193</v>
      </c>
      <c r="E29" s="194">
        <f>85.16+2666.28</f>
        <v>2751.44</v>
      </c>
      <c r="F29" s="194">
        <v>2008.68</v>
      </c>
    </row>
    <row r="30" spans="1:6" ht="12">
      <c r="A30" s="85" t="s">
        <v>206</v>
      </c>
      <c r="B30" s="194">
        <v>425522.1</v>
      </c>
      <c r="C30" s="194">
        <v>185438.75</v>
      </c>
      <c r="D30" s="5" t="s">
        <v>215</v>
      </c>
      <c r="E30" s="85"/>
      <c r="F30" s="85"/>
    </row>
    <row r="31" spans="1:6" ht="12">
      <c r="A31" s="85" t="s">
        <v>207</v>
      </c>
      <c r="B31" s="85"/>
      <c r="C31" s="85"/>
      <c r="D31" s="125" t="s">
        <v>162</v>
      </c>
      <c r="E31" s="85"/>
      <c r="F31" s="85"/>
    </row>
    <row r="32" spans="1:6" ht="12">
      <c r="A32" s="85" t="s">
        <v>208</v>
      </c>
      <c r="B32" s="194">
        <v>0</v>
      </c>
      <c r="C32" s="194">
        <v>0</v>
      </c>
      <c r="D32" s="125" t="s">
        <v>163</v>
      </c>
      <c r="E32" s="85"/>
      <c r="F32" s="85"/>
    </row>
    <row r="33" spans="1:6" ht="12">
      <c r="A33" s="85" t="s">
        <v>209</v>
      </c>
      <c r="B33" s="85"/>
      <c r="C33" s="85"/>
      <c r="D33" s="125" t="s">
        <v>216</v>
      </c>
      <c r="E33" s="85"/>
      <c r="F33" s="85"/>
    </row>
    <row r="34" spans="1:6" ht="12">
      <c r="A34" s="123" t="s">
        <v>13</v>
      </c>
      <c r="B34" s="195">
        <f>SUM(B24+B29+B30+B31+B32+B33)</f>
        <v>1765579.33</v>
      </c>
      <c r="C34" s="195">
        <f>SUM(C24+C29+C30+C31+C32+C33)</f>
        <v>1392420.67</v>
      </c>
      <c r="D34" s="85" t="s">
        <v>217</v>
      </c>
      <c r="E34" s="194"/>
      <c r="F34" s="194"/>
    </row>
    <row r="35" spans="1:6" ht="15" customHeight="1">
      <c r="A35" s="86" t="s">
        <v>170</v>
      </c>
      <c r="B35" s="85"/>
      <c r="C35" s="85"/>
      <c r="D35" s="125" t="s">
        <v>218</v>
      </c>
      <c r="E35" s="85"/>
      <c r="F35" s="85"/>
    </row>
    <row r="36" spans="1:6" ht="13.5" customHeight="1">
      <c r="A36" s="88" t="s">
        <v>210</v>
      </c>
      <c r="B36" s="239">
        <v>6911.1</v>
      </c>
      <c r="C36" s="239">
        <v>6736.79</v>
      </c>
      <c r="D36" s="125" t="s">
        <v>172</v>
      </c>
      <c r="E36" s="240">
        <v>49.98</v>
      </c>
      <c r="F36" s="240">
        <v>49.98</v>
      </c>
    </row>
    <row r="37" spans="1:6" ht="24">
      <c r="A37" s="88" t="s">
        <v>146</v>
      </c>
      <c r="B37" s="239">
        <v>0</v>
      </c>
      <c r="C37" s="239">
        <v>1186</v>
      </c>
      <c r="D37" s="123" t="s">
        <v>12</v>
      </c>
      <c r="E37" s="195">
        <f>E24+E25+E29+E30+E31+E32+E33+E34+E35+E36</f>
        <v>10284.029999999999</v>
      </c>
      <c r="F37" s="195">
        <f>F24+F25+F29+F30+F31+F32+F33+F34+F35+F36</f>
        <v>9089.99</v>
      </c>
    </row>
    <row r="38" spans="1:6" ht="12">
      <c r="A38" s="88" t="s">
        <v>211</v>
      </c>
      <c r="B38" s="85"/>
      <c r="C38" s="85"/>
      <c r="D38" s="123" t="s">
        <v>45</v>
      </c>
      <c r="E38" s="195">
        <f>E37</f>
        <v>10284.029999999999</v>
      </c>
      <c r="F38" s="195">
        <f>F37</f>
        <v>9089.99</v>
      </c>
    </row>
    <row r="39" spans="1:6" ht="12">
      <c r="A39" s="88" t="s">
        <v>161</v>
      </c>
      <c r="B39" s="194">
        <v>0</v>
      </c>
      <c r="C39" s="194">
        <v>0</v>
      </c>
      <c r="D39" s="85"/>
      <c r="E39" s="85"/>
      <c r="F39" s="85"/>
    </row>
    <row r="40" spans="1:6" ht="12">
      <c r="A40" s="122" t="s">
        <v>14</v>
      </c>
      <c r="B40" s="195">
        <f>SUM(B36:B39)</f>
        <v>6911.1</v>
      </c>
      <c r="C40" s="195">
        <f>SUM(C36:C39)</f>
        <v>7922.79</v>
      </c>
      <c r="D40" s="85"/>
      <c r="E40" s="85"/>
      <c r="F40" s="85"/>
    </row>
    <row r="41" spans="1:6" ht="12">
      <c r="A41" s="89" t="s">
        <v>44</v>
      </c>
      <c r="B41" s="195">
        <v>166.5</v>
      </c>
      <c r="C41" s="195">
        <v>0</v>
      </c>
      <c r="D41" s="85"/>
      <c r="E41" s="85"/>
      <c r="F41" s="85"/>
    </row>
    <row r="42" spans="1:6" ht="12">
      <c r="A42" s="122" t="s">
        <v>45</v>
      </c>
      <c r="B42" s="195">
        <f>B22+B34+B40</f>
        <v>2118623.2</v>
      </c>
      <c r="C42" s="195">
        <f>C22+C34+C40</f>
        <v>1952270.63</v>
      </c>
      <c r="D42" s="85"/>
      <c r="E42" s="85"/>
      <c r="F42" s="85"/>
    </row>
    <row r="43" spans="2:6" ht="12.75" customHeight="1">
      <c r="B43" s="86"/>
      <c r="C43" s="86"/>
      <c r="D43" s="85"/>
      <c r="E43" s="85"/>
      <c r="F43" s="85"/>
    </row>
    <row r="44" spans="1:6" ht="12">
      <c r="A44" s="122" t="s">
        <v>47</v>
      </c>
      <c r="B44" s="193">
        <f>B15+B42+B41</f>
        <v>2118789.7</v>
      </c>
      <c r="C44" s="193">
        <f>C15+C42+C41</f>
        <v>1952270.63</v>
      </c>
      <c r="D44" s="122" t="s">
        <v>46</v>
      </c>
      <c r="E44" s="195">
        <f>E20+E38</f>
        <v>2118789.749999999</v>
      </c>
      <c r="F44" s="195">
        <f>F20+F38</f>
        <v>1952270.55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">
      <c r="A47" s="7" t="s">
        <v>278</v>
      </c>
      <c r="B47" s="265" t="s">
        <v>263</v>
      </c>
      <c r="C47" s="265"/>
      <c r="D47" s="265" t="s">
        <v>264</v>
      </c>
      <c r="E47" s="265"/>
      <c r="F47" s="7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 t="s">
        <v>274</v>
      </c>
      <c r="D49" s="4"/>
      <c r="E49" s="4" t="s">
        <v>271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265" t="s">
        <v>264</v>
      </c>
      <c r="E51" s="265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272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26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sheetProtection/>
  <mergeCells count="6">
    <mergeCell ref="D51:E51"/>
    <mergeCell ref="E1:F1"/>
    <mergeCell ref="E3:F3"/>
    <mergeCell ref="C2:D2"/>
    <mergeCell ref="B47:C47"/>
    <mergeCell ref="D47:E47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2">
      <selection activeCell="D43" sqref="D43"/>
    </sheetView>
  </sheetViews>
  <sheetFormatPr defaultColWidth="9.140625" defaultRowHeight="12.75"/>
  <cols>
    <col min="1" max="1" width="36.7109375" style="1" customWidth="1"/>
    <col min="2" max="2" width="11.8515625" style="1" bestFit="1" customWidth="1"/>
    <col min="3" max="3" width="12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269" t="s">
        <v>220</v>
      </c>
      <c r="F1" s="269"/>
    </row>
    <row r="2" spans="1:6" ht="12.75" customHeight="1">
      <c r="A2" s="16"/>
      <c r="C2" s="270" t="s">
        <v>15</v>
      </c>
      <c r="D2" s="270"/>
      <c r="E2" s="15"/>
      <c r="F2" s="15"/>
    </row>
    <row r="3" spans="1:6" ht="15">
      <c r="A3" s="270" t="str">
        <f>'справка № 1-КИС-БАЛАНС'!A3</f>
        <v>Наименование на КИС:КД АКЦИИ БЪЛГАРИЯ</v>
      </c>
      <c r="B3" s="270"/>
      <c r="C3" s="44"/>
      <c r="D3" s="44"/>
      <c r="E3" s="45"/>
      <c r="F3" s="45"/>
    </row>
    <row r="4" spans="1:6" ht="15">
      <c r="A4" s="46" t="str">
        <f>'справка № 1-КИС-БАЛАНС'!A4</f>
        <v>Отчетен период:01.01-31.03.2010</v>
      </c>
      <c r="B4" s="47"/>
      <c r="C4" s="48"/>
      <c r="D4" s="49"/>
      <c r="E4" s="271" t="str">
        <f>'справка № 1-КИС-БАЛАНС'!E3:F3</f>
        <v>ЕИК по БУЛСТАТ:175064530</v>
      </c>
      <c r="F4" s="271"/>
    </row>
    <row r="5" spans="1:7" ht="15">
      <c r="A5" s="50"/>
      <c r="B5" s="51"/>
      <c r="C5" s="51"/>
      <c r="D5" s="52"/>
      <c r="E5" s="53"/>
      <c r="F5" s="54" t="s">
        <v>82</v>
      </c>
      <c r="G5" s="18"/>
    </row>
    <row r="6" spans="1:7" ht="28.5">
      <c r="A6" s="55" t="s">
        <v>16</v>
      </c>
      <c r="B6" s="55" t="s">
        <v>2</v>
      </c>
      <c r="C6" s="55" t="s">
        <v>5</v>
      </c>
      <c r="D6" s="55" t="s">
        <v>17</v>
      </c>
      <c r="E6" s="55" t="s">
        <v>2</v>
      </c>
      <c r="F6" s="55" t="s">
        <v>5</v>
      </c>
      <c r="G6" s="18"/>
    </row>
    <row r="7" spans="1:7" ht="14.25">
      <c r="A7" s="55" t="s">
        <v>6</v>
      </c>
      <c r="B7" s="55">
        <v>1</v>
      </c>
      <c r="C7" s="55">
        <v>2</v>
      </c>
      <c r="D7" s="55" t="s">
        <v>6</v>
      </c>
      <c r="E7" s="55">
        <v>1</v>
      </c>
      <c r="F7" s="55">
        <v>2</v>
      </c>
      <c r="G7" s="18"/>
    </row>
    <row r="8" spans="1:7" ht="18" customHeight="1">
      <c r="A8" s="56" t="s">
        <v>18</v>
      </c>
      <c r="B8" s="57"/>
      <c r="C8" s="57"/>
      <c r="D8" s="56" t="s">
        <v>19</v>
      </c>
      <c r="E8" s="58"/>
      <c r="F8" s="58"/>
      <c r="G8" s="18"/>
    </row>
    <row r="9" spans="1:7" s="5" customFormat="1" ht="15">
      <c r="A9" s="59" t="s">
        <v>20</v>
      </c>
      <c r="B9" s="60"/>
      <c r="C9" s="60"/>
      <c r="D9" s="59" t="s">
        <v>48</v>
      </c>
      <c r="E9" s="60"/>
      <c r="F9" s="60"/>
      <c r="G9" s="4"/>
    </row>
    <row r="10" spans="1:8" s="7" customFormat="1" ht="18.75" customHeight="1">
      <c r="A10" s="61" t="s">
        <v>21</v>
      </c>
      <c r="B10" s="61"/>
      <c r="C10" s="61"/>
      <c r="D10" s="61" t="s">
        <v>49</v>
      </c>
      <c r="E10" s="196">
        <v>0</v>
      </c>
      <c r="F10" s="196">
        <v>0</v>
      </c>
      <c r="G10" s="6"/>
      <c r="H10" s="246"/>
    </row>
    <row r="11" spans="1:7" s="7" customFormat="1" ht="48" customHeight="1">
      <c r="A11" s="61" t="s">
        <v>221</v>
      </c>
      <c r="B11" s="196">
        <f>B12+2280.27</f>
        <v>519790.92000000004</v>
      </c>
      <c r="C11" s="196">
        <f>C12+12763.73</f>
        <v>721590.32</v>
      </c>
      <c r="D11" s="61" t="s">
        <v>50</v>
      </c>
      <c r="E11" s="196">
        <f>E12+1675.54+442</f>
        <v>580628.8300000001</v>
      </c>
      <c r="F11" s="196">
        <f>F12+1314.64</f>
        <v>430529.91000000003</v>
      </c>
      <c r="G11" s="6"/>
    </row>
    <row r="12" spans="1:7" s="7" customFormat="1" ht="15.75" customHeight="1">
      <c r="A12" s="61" t="s">
        <v>22</v>
      </c>
      <c r="B12" s="196">
        <v>517510.65</v>
      </c>
      <c r="C12" s="196">
        <v>708826.59</v>
      </c>
      <c r="D12" s="61" t="s">
        <v>51</v>
      </c>
      <c r="E12" s="196">
        <v>578511.29</v>
      </c>
      <c r="F12" s="196">
        <v>429215.27</v>
      </c>
      <c r="G12" s="6"/>
    </row>
    <row r="13" spans="1:7" s="7" customFormat="1" ht="30">
      <c r="A13" s="61" t="s">
        <v>222</v>
      </c>
      <c r="B13" s="196">
        <v>5322.65</v>
      </c>
      <c r="C13" s="196">
        <v>1539.79</v>
      </c>
      <c r="D13" s="61" t="s">
        <v>227</v>
      </c>
      <c r="E13" s="196">
        <f>3493.9+111.86</f>
        <v>3605.76</v>
      </c>
      <c r="F13" s="196"/>
      <c r="G13" s="6"/>
    </row>
    <row r="14" spans="1:7" s="7" customFormat="1" ht="15">
      <c r="A14" s="61" t="s">
        <v>23</v>
      </c>
      <c r="B14" s="196">
        <v>105.67</v>
      </c>
      <c r="C14" s="196">
        <v>25</v>
      </c>
      <c r="D14" s="62" t="s">
        <v>52</v>
      </c>
      <c r="E14" s="196">
        <v>7345.39</v>
      </c>
      <c r="F14" s="196">
        <v>17004.34</v>
      </c>
      <c r="G14" s="6"/>
    </row>
    <row r="15" spans="1:7" s="7" customFormat="1" ht="15">
      <c r="A15" s="63"/>
      <c r="B15" s="61"/>
      <c r="C15" s="61"/>
      <c r="D15" s="61" t="s">
        <v>26</v>
      </c>
      <c r="E15" s="196"/>
      <c r="F15" s="196"/>
      <c r="G15" s="6"/>
    </row>
    <row r="16" spans="1:7" s="7" customFormat="1" ht="14.25">
      <c r="A16" s="63" t="s">
        <v>24</v>
      </c>
      <c r="B16" s="197">
        <f>B11+B13+B14</f>
        <v>525219.2400000001</v>
      </c>
      <c r="C16" s="197">
        <f>C11+C13+C14</f>
        <v>723155.11</v>
      </c>
      <c r="D16" s="63" t="s">
        <v>24</v>
      </c>
      <c r="E16" s="197">
        <f>E11+E14+E10+E13</f>
        <v>591579.9800000001</v>
      </c>
      <c r="F16" s="197">
        <f>F11+F14+F10</f>
        <v>447534.25000000006</v>
      </c>
      <c r="G16" s="6"/>
    </row>
    <row r="17" spans="1:6" s="7" customFormat="1" ht="24">
      <c r="A17" s="87" t="s">
        <v>156</v>
      </c>
      <c r="B17" s="197"/>
      <c r="C17" s="197"/>
      <c r="D17" s="87" t="s">
        <v>156</v>
      </c>
      <c r="E17" s="197">
        <f>E16-B16</f>
        <v>66360.73999999999</v>
      </c>
      <c r="F17" s="197">
        <f>F16-C16</f>
        <v>-275620.8599999999</v>
      </c>
    </row>
    <row r="18" spans="1:6" s="7" customFormat="1" ht="15">
      <c r="A18" s="64" t="s">
        <v>179</v>
      </c>
      <c r="B18" s="61"/>
      <c r="C18" s="61"/>
      <c r="D18" s="64" t="s">
        <v>53</v>
      </c>
      <c r="E18" s="61"/>
      <c r="F18" s="61"/>
    </row>
    <row r="19" spans="1:6" s="7" customFormat="1" ht="15">
      <c r="A19" s="65" t="s">
        <v>174</v>
      </c>
      <c r="B19" s="61"/>
      <c r="C19" s="61"/>
      <c r="D19" s="87"/>
      <c r="E19" s="61"/>
      <c r="F19" s="61"/>
    </row>
    <row r="20" spans="1:6" s="7" customFormat="1" ht="15">
      <c r="A20" s="61" t="s">
        <v>197</v>
      </c>
      <c r="B20" s="196">
        <v>20810.16</v>
      </c>
      <c r="C20" s="196">
        <v>18667.44</v>
      </c>
      <c r="D20" s="64"/>
      <c r="E20" s="61"/>
      <c r="F20" s="61"/>
    </row>
    <row r="21" spans="1:6" s="7" customFormat="1" ht="15">
      <c r="A21" s="61" t="s">
        <v>25</v>
      </c>
      <c r="B21" s="61"/>
      <c r="C21" s="61"/>
      <c r="D21" s="63"/>
      <c r="E21" s="61"/>
      <c r="F21" s="61"/>
    </row>
    <row r="22" spans="1:6" s="7" customFormat="1" ht="30">
      <c r="A22" s="61" t="s">
        <v>223</v>
      </c>
      <c r="B22" s="61"/>
      <c r="C22" s="61"/>
      <c r="D22" s="88"/>
      <c r="E22" s="61"/>
      <c r="F22" s="61"/>
    </row>
    <row r="23" spans="1:6" s="7" customFormat="1" ht="15">
      <c r="A23" s="61" t="s">
        <v>26</v>
      </c>
      <c r="B23" s="61"/>
      <c r="C23" s="61"/>
      <c r="D23" s="88"/>
      <c r="E23" s="61"/>
      <c r="F23" s="61"/>
    </row>
    <row r="24" spans="1:6" s="7" customFormat="1" ht="15">
      <c r="A24" s="63" t="s">
        <v>27</v>
      </c>
      <c r="B24" s="197">
        <f>SUM(B19:B23)</f>
        <v>20810.16</v>
      </c>
      <c r="C24" s="197">
        <f>SUM(C19:C23)</f>
        <v>18667.44</v>
      </c>
      <c r="D24" s="63" t="s">
        <v>27</v>
      </c>
      <c r="E24" s="61"/>
      <c r="F24" s="61"/>
    </row>
    <row r="25" spans="1:6" s="7" customFormat="1" ht="24">
      <c r="A25" s="87" t="s">
        <v>157</v>
      </c>
      <c r="B25" s="197"/>
      <c r="C25" s="197"/>
      <c r="D25" s="89" t="s">
        <v>157</v>
      </c>
      <c r="E25" s="197">
        <f>E24-B24</f>
        <v>-20810.16</v>
      </c>
      <c r="F25" s="197">
        <f>F24-C24</f>
        <v>-18667.44</v>
      </c>
    </row>
    <row r="26" spans="1:6" s="7" customFormat="1" ht="28.5">
      <c r="A26" s="64" t="s">
        <v>224</v>
      </c>
      <c r="B26" s="197">
        <f>B16+B24</f>
        <v>546029.4000000001</v>
      </c>
      <c r="C26" s="197">
        <f>C16+C24</f>
        <v>741822.5499999999</v>
      </c>
      <c r="D26" s="64" t="s">
        <v>54</v>
      </c>
      <c r="E26" s="197">
        <f>E16+E24</f>
        <v>591579.9800000001</v>
      </c>
      <c r="F26" s="197">
        <f>F16+F24</f>
        <v>447534.25000000006</v>
      </c>
    </row>
    <row r="27" spans="1:6" s="7" customFormat="1" ht="28.5">
      <c r="A27" s="64" t="s">
        <v>175</v>
      </c>
      <c r="B27" s="197">
        <f>E26-B26</f>
        <v>45550.57999999996</v>
      </c>
      <c r="C27" s="197"/>
      <c r="D27" s="64" t="s">
        <v>178</v>
      </c>
      <c r="E27" s="197"/>
      <c r="F27" s="197">
        <f>C26-F26</f>
        <v>294288.2999999999</v>
      </c>
    </row>
    <row r="28" spans="1:6" s="7" customFormat="1" ht="18.75" customHeight="1">
      <c r="A28" s="64" t="s">
        <v>225</v>
      </c>
      <c r="B28" s="197"/>
      <c r="C28" s="61"/>
      <c r="D28" s="88"/>
      <c r="E28" s="64"/>
      <c r="F28" s="64"/>
    </row>
    <row r="29" spans="1:6" s="7" customFormat="1" ht="24" customHeight="1">
      <c r="A29" s="64" t="s">
        <v>226</v>
      </c>
      <c r="B29" s="197">
        <f>B27-B28</f>
        <v>45550.57999999996</v>
      </c>
      <c r="C29" s="196">
        <f>C27-C28</f>
        <v>0</v>
      </c>
      <c r="D29" s="64" t="s">
        <v>228</v>
      </c>
      <c r="E29" s="197">
        <f>E27</f>
        <v>0</v>
      </c>
      <c r="F29" s="197">
        <f>F27</f>
        <v>294288.2999999999</v>
      </c>
    </row>
    <row r="30" spans="1:6" s="7" customFormat="1" ht="14.25" customHeight="1">
      <c r="A30" s="93" t="s">
        <v>176</v>
      </c>
      <c r="B30" s="197">
        <f>B26+B28+B29</f>
        <v>591579.9800000001</v>
      </c>
      <c r="C30" s="197">
        <f>C26+C28+C29</f>
        <v>741822.5499999999</v>
      </c>
      <c r="D30" s="64" t="s">
        <v>177</v>
      </c>
      <c r="E30" s="197">
        <f>E26+E29</f>
        <v>591579.9800000001</v>
      </c>
      <c r="F30" s="197">
        <f>F26+F29</f>
        <v>741822.5499999999</v>
      </c>
    </row>
    <row r="31" spans="1:6" s="7" customFormat="1" ht="13.5" customHeight="1">
      <c r="A31" s="92"/>
      <c r="B31" s="90"/>
      <c r="C31" s="90"/>
      <c r="D31" s="91"/>
      <c r="E31" s="90"/>
      <c r="F31" s="90"/>
    </row>
    <row r="32" spans="1:5" s="7" customFormat="1" ht="17.25" customHeight="1">
      <c r="A32" s="46" t="str">
        <f>'справка № 1-КИС-БАЛАНС'!A47</f>
        <v>Дата:26.04.2010 г.</v>
      </c>
      <c r="B32" s="265" t="s">
        <v>263</v>
      </c>
      <c r="C32" s="265"/>
      <c r="D32" s="265" t="s">
        <v>264</v>
      </c>
      <c r="E32" s="265"/>
    </row>
    <row r="33" spans="1:5" s="7" customFormat="1" ht="15.75" customHeight="1">
      <c r="A33" s="5"/>
      <c r="B33" s="4"/>
      <c r="C33" s="4"/>
      <c r="D33" s="4"/>
      <c r="E33" s="4"/>
    </row>
    <row r="34" spans="1:5" s="7" customFormat="1" ht="15.75" customHeight="1">
      <c r="A34" s="5"/>
      <c r="B34" s="4"/>
      <c r="C34" s="4" t="str">
        <f>'справка № 1-КИС-БАЛАНС'!C49</f>
        <v>/З.Дорянов/</v>
      </c>
      <c r="D34" s="4"/>
      <c r="E34" s="4" t="s">
        <v>271</v>
      </c>
    </row>
    <row r="35" spans="1:5" s="7" customFormat="1" ht="15.75" customHeight="1">
      <c r="A35" s="5"/>
      <c r="B35" s="5"/>
      <c r="C35" s="4"/>
      <c r="D35" s="4"/>
      <c r="E35" s="6"/>
    </row>
    <row r="36" spans="1:5" s="7" customFormat="1" ht="15.75" customHeight="1">
      <c r="A36" s="4"/>
      <c r="B36" s="4"/>
      <c r="C36" s="4"/>
      <c r="D36" s="265" t="s">
        <v>264</v>
      </c>
      <c r="E36" s="265"/>
    </row>
    <row r="37" spans="1:5" s="7" customFormat="1" ht="15" customHeight="1">
      <c r="A37" s="5"/>
      <c r="B37" s="5"/>
      <c r="C37" s="5"/>
      <c r="D37" s="5"/>
      <c r="E37" s="5"/>
    </row>
    <row r="38" spans="1:5" s="7" customFormat="1" ht="17.25" customHeight="1">
      <c r="A38" s="4"/>
      <c r="B38" s="4"/>
      <c r="C38" s="4"/>
      <c r="D38" s="4"/>
      <c r="E38" s="4" t="s">
        <v>272</v>
      </c>
    </row>
    <row r="39" spans="1:6" s="7" customFormat="1" ht="15">
      <c r="A39" s="66"/>
      <c r="B39" s="66"/>
      <c r="C39" s="66"/>
      <c r="D39" s="66"/>
      <c r="E39" s="66"/>
      <c r="F39" s="66"/>
    </row>
    <row r="40" spans="1:6" s="7" customFormat="1" ht="15">
      <c r="A40" s="66"/>
      <c r="B40" s="66"/>
      <c r="C40" s="66"/>
      <c r="D40" s="66"/>
      <c r="E40" s="66"/>
      <c r="F40" s="66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sheetProtection/>
  <mergeCells count="7">
    <mergeCell ref="B32:C32"/>
    <mergeCell ref="D32:E32"/>
    <mergeCell ref="D36:E36"/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D39" sqref="D39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1.00390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3"/>
      <c r="B1" s="23"/>
      <c r="C1" s="23"/>
      <c r="D1" s="23"/>
      <c r="E1" s="272" t="s">
        <v>229</v>
      </c>
      <c r="F1" s="272"/>
      <c r="G1" s="23"/>
    </row>
    <row r="2" spans="1:7" ht="15">
      <c r="A2" s="275" t="s">
        <v>97</v>
      </c>
      <c r="B2" s="276"/>
      <c r="C2" s="276"/>
      <c r="D2" s="276"/>
      <c r="E2" s="276"/>
      <c r="F2" s="276"/>
      <c r="G2" s="23"/>
    </row>
    <row r="3" spans="1:7" ht="15">
      <c r="A3" s="21" t="str">
        <f>'справка № 1-КИС-БАЛАНС'!A3</f>
        <v>Наименование на КИС:КД АКЦИИ БЪЛГАРИЯ</v>
      </c>
      <c r="B3" s="3"/>
      <c r="D3" s="39"/>
      <c r="E3" s="1" t="str">
        <f>'справка № 1-КИС-БАЛАНС'!E3:F3</f>
        <v>ЕИК по БУЛСТАТ:175064530</v>
      </c>
      <c r="F3" s="37"/>
      <c r="G3" s="23"/>
    </row>
    <row r="4" spans="1:7" ht="15">
      <c r="A4" s="46" t="str">
        <f>'справка № 1-КИС-БАЛАНС'!A4</f>
        <v>Отчетен период:01.01-31.03.2010</v>
      </c>
      <c r="B4" s="46"/>
      <c r="C4" s="44"/>
      <c r="D4" s="44"/>
      <c r="E4" s="38"/>
      <c r="F4" s="38"/>
      <c r="G4" s="67"/>
    </row>
    <row r="5" spans="1:7" ht="15">
      <c r="A5" s="46"/>
      <c r="B5" s="46"/>
      <c r="C5" s="68"/>
      <c r="D5" s="69"/>
      <c r="E5" s="67"/>
      <c r="F5" s="67"/>
      <c r="G5" s="70" t="s">
        <v>82</v>
      </c>
    </row>
    <row r="6" spans="1:7" ht="13.5" customHeight="1">
      <c r="A6" s="273" t="s">
        <v>83</v>
      </c>
      <c r="B6" s="273" t="s">
        <v>4</v>
      </c>
      <c r="C6" s="273"/>
      <c r="D6" s="273"/>
      <c r="E6" s="273" t="s">
        <v>5</v>
      </c>
      <c r="F6" s="273"/>
      <c r="G6" s="273"/>
    </row>
    <row r="7" spans="1:7" ht="30.75" customHeight="1">
      <c r="A7" s="274"/>
      <c r="B7" s="71" t="s">
        <v>84</v>
      </c>
      <c r="C7" s="71" t="s">
        <v>85</v>
      </c>
      <c r="D7" s="71" t="s">
        <v>86</v>
      </c>
      <c r="E7" s="71" t="s">
        <v>84</v>
      </c>
      <c r="F7" s="71" t="s">
        <v>85</v>
      </c>
      <c r="G7" s="71" t="s">
        <v>86</v>
      </c>
    </row>
    <row r="8" spans="1:7" s="20" customFormat="1" ht="14.25">
      <c r="A8" s="71" t="s">
        <v>6</v>
      </c>
      <c r="B8" s="71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</row>
    <row r="9" spans="1:7" ht="15">
      <c r="A9" s="72" t="s">
        <v>230</v>
      </c>
      <c r="B9" s="73"/>
      <c r="C9" s="73"/>
      <c r="D9" s="73"/>
      <c r="E9" s="73"/>
      <c r="F9" s="73"/>
      <c r="G9" s="73"/>
    </row>
    <row r="10" spans="1:7" ht="12.75">
      <c r="A10" s="204" t="s">
        <v>265</v>
      </c>
      <c r="B10" s="206">
        <v>130400</v>
      </c>
      <c r="C10" s="206">
        <v>9336.79</v>
      </c>
      <c r="D10" s="206">
        <f aca="true" t="shared" si="0" ref="D10:D16">B10-C10</f>
        <v>121063.20999999999</v>
      </c>
      <c r="E10" s="206">
        <v>86500</v>
      </c>
      <c r="F10" s="206">
        <v>19601.74</v>
      </c>
      <c r="G10" s="206">
        <f aca="true" t="shared" si="1" ref="G10:G16">E10-F10</f>
        <v>66898.26</v>
      </c>
    </row>
    <row r="11" spans="1:7" ht="12.75">
      <c r="A11" s="204" t="s">
        <v>231</v>
      </c>
      <c r="B11" s="205"/>
      <c r="C11" s="205"/>
      <c r="D11" s="206">
        <f t="shared" si="0"/>
        <v>0</v>
      </c>
      <c r="E11" s="205"/>
      <c r="F11" s="205"/>
      <c r="G11" s="206">
        <f t="shared" si="1"/>
        <v>0</v>
      </c>
    </row>
    <row r="12" spans="1:7" ht="12.75">
      <c r="A12" s="204" t="s">
        <v>96</v>
      </c>
      <c r="B12" s="2"/>
      <c r="C12" s="2"/>
      <c r="D12" s="206">
        <f t="shared" si="0"/>
        <v>0</v>
      </c>
      <c r="E12" s="2"/>
      <c r="F12" s="2"/>
      <c r="G12" s="206">
        <f t="shared" si="1"/>
        <v>0</v>
      </c>
    </row>
    <row r="13" spans="1:7" ht="12.75">
      <c r="A13" s="2" t="s">
        <v>184</v>
      </c>
      <c r="B13" s="2"/>
      <c r="C13" s="2"/>
      <c r="D13" s="206">
        <f t="shared" si="0"/>
        <v>0</v>
      </c>
      <c r="E13" s="2"/>
      <c r="F13" s="2"/>
      <c r="G13" s="206">
        <f t="shared" si="1"/>
        <v>0</v>
      </c>
    </row>
    <row r="14" spans="1:7" ht="12.75">
      <c r="A14" s="2" t="s">
        <v>201</v>
      </c>
      <c r="B14" s="2"/>
      <c r="C14" s="2"/>
      <c r="D14" s="206">
        <f t="shared" si="0"/>
        <v>0</v>
      </c>
      <c r="E14" s="2"/>
      <c r="F14" s="2"/>
      <c r="G14" s="206">
        <f t="shared" si="1"/>
        <v>0</v>
      </c>
    </row>
    <row r="15" spans="1:7" ht="12.75">
      <c r="A15" s="204" t="s">
        <v>182</v>
      </c>
      <c r="B15" s="207"/>
      <c r="C15" s="205"/>
      <c r="D15" s="206">
        <f t="shared" si="0"/>
        <v>0</v>
      </c>
      <c r="E15" s="207"/>
      <c r="F15" s="205"/>
      <c r="G15" s="206">
        <f t="shared" si="1"/>
        <v>0</v>
      </c>
    </row>
    <row r="16" spans="1:7" ht="12.75">
      <c r="A16" s="208" t="s">
        <v>180</v>
      </c>
      <c r="B16" s="210">
        <f>SUM(B10:B15)</f>
        <v>130400</v>
      </c>
      <c r="C16" s="210">
        <f>SUM(C10:C15)</f>
        <v>9336.79</v>
      </c>
      <c r="D16" s="210">
        <f t="shared" si="0"/>
        <v>121063.20999999999</v>
      </c>
      <c r="E16" s="210">
        <f>SUM(E10:E15)</f>
        <v>86500</v>
      </c>
      <c r="F16" s="210">
        <f>SUM(F10:F15)</f>
        <v>19601.74</v>
      </c>
      <c r="G16" s="210">
        <f t="shared" si="1"/>
        <v>66898.26</v>
      </c>
    </row>
    <row r="17" spans="1:7" ht="12.75">
      <c r="A17" s="208" t="s">
        <v>198</v>
      </c>
      <c r="B17" s="205"/>
      <c r="C17" s="205"/>
      <c r="D17" s="205"/>
      <c r="E17" s="205"/>
      <c r="F17" s="205"/>
      <c r="G17" s="205"/>
    </row>
    <row r="18" spans="1:7" ht="25.5">
      <c r="A18" s="204" t="s">
        <v>87</v>
      </c>
      <c r="B18" s="206">
        <f>9.21+73452.06+107198.52+1186</f>
        <v>181845.79</v>
      </c>
      <c r="C18" s="206">
        <f>293689.37+91.2-0.01+27399.04+172517.15</f>
        <v>493696.75</v>
      </c>
      <c r="D18" s="206">
        <f>B18-C18</f>
        <v>-311850.95999999996</v>
      </c>
      <c r="E18" s="206">
        <v>181418.32</v>
      </c>
      <c r="F18" s="206">
        <f>11794.6+30.35</f>
        <v>11824.95</v>
      </c>
      <c r="G18" s="206">
        <f>E18-F18</f>
        <v>169593.37</v>
      </c>
    </row>
    <row r="19" spans="1:7" ht="25.5">
      <c r="A19" s="204" t="s">
        <v>88</v>
      </c>
      <c r="B19" s="205"/>
      <c r="C19" s="205"/>
      <c r="D19" s="206">
        <f aca="true" t="shared" si="2" ref="D19:D25">B19-C19</f>
        <v>0</v>
      </c>
      <c r="E19" s="205"/>
      <c r="F19" s="205"/>
      <c r="G19" s="206">
        <f aca="true" t="shared" si="3" ref="G19:G25">E19-F19</f>
        <v>0</v>
      </c>
    </row>
    <row r="20" spans="1:7" ht="18" customHeight="1">
      <c r="A20" s="211" t="s">
        <v>94</v>
      </c>
      <c r="B20" s="206">
        <f>30.28+5028.43+2111.97</f>
        <v>7170.68</v>
      </c>
      <c r="C20" s="206">
        <f>53.47+23.18+28.6</f>
        <v>105.25</v>
      </c>
      <c r="D20" s="206">
        <f t="shared" si="2"/>
        <v>7065.43</v>
      </c>
      <c r="E20" s="206">
        <v>13417.91</v>
      </c>
      <c r="F20" s="206">
        <v>25</v>
      </c>
      <c r="G20" s="206">
        <f t="shared" si="3"/>
        <v>13392.91</v>
      </c>
    </row>
    <row r="21" spans="1:7" ht="12.75">
      <c r="A21" s="204" t="s">
        <v>92</v>
      </c>
      <c r="B21" s="206"/>
      <c r="C21" s="205"/>
      <c r="D21" s="206">
        <f t="shared" si="2"/>
        <v>0</v>
      </c>
      <c r="E21" s="206">
        <v>0</v>
      </c>
      <c r="F21" s="205"/>
      <c r="G21" s="206">
        <f t="shared" si="3"/>
        <v>0</v>
      </c>
    </row>
    <row r="22" spans="1:7" ht="12.75">
      <c r="A22" s="212" t="s">
        <v>148</v>
      </c>
      <c r="B22" s="206"/>
      <c r="C22" s="206">
        <v>18683.54</v>
      </c>
      <c r="D22" s="206">
        <f t="shared" si="2"/>
        <v>-18683.54</v>
      </c>
      <c r="E22" s="206">
        <v>0</v>
      </c>
      <c r="F22" s="206">
        <v>18006.87</v>
      </c>
      <c r="G22" s="206">
        <f t="shared" si="3"/>
        <v>-18006.87</v>
      </c>
    </row>
    <row r="23" spans="1:7" ht="12.75">
      <c r="A23" s="212" t="s">
        <v>149</v>
      </c>
      <c r="B23" s="205"/>
      <c r="C23" s="198">
        <v>2012.67</v>
      </c>
      <c r="D23" s="206">
        <f t="shared" si="2"/>
        <v>-2012.67</v>
      </c>
      <c r="E23" s="205"/>
      <c r="F23" s="198">
        <v>1887.57</v>
      </c>
      <c r="G23" s="206">
        <f t="shared" si="3"/>
        <v>-1887.57</v>
      </c>
    </row>
    <row r="24" spans="1:7" ht="12.75">
      <c r="A24" s="2" t="s">
        <v>232</v>
      </c>
      <c r="B24" s="206">
        <f>3493.9+111.86</f>
        <v>3605.76</v>
      </c>
      <c r="C24" s="206">
        <f>3412.61+1145.86</f>
        <v>4558.47</v>
      </c>
      <c r="D24" s="206">
        <f t="shared" si="2"/>
        <v>-952.71</v>
      </c>
      <c r="E24" s="205"/>
      <c r="F24" s="206"/>
      <c r="G24" s="206">
        <f t="shared" si="3"/>
        <v>0</v>
      </c>
    </row>
    <row r="25" spans="1:7" ht="12.75">
      <c r="A25" s="204" t="s">
        <v>93</v>
      </c>
      <c r="B25" s="206">
        <v>0</v>
      </c>
      <c r="C25" s="206">
        <v>0</v>
      </c>
      <c r="D25" s="206">
        <f t="shared" si="2"/>
        <v>0</v>
      </c>
      <c r="E25" s="206">
        <v>0</v>
      </c>
      <c r="F25" s="206">
        <v>0</v>
      </c>
      <c r="G25" s="206">
        <f t="shared" si="3"/>
        <v>0</v>
      </c>
    </row>
    <row r="26" spans="1:7" ht="25.5">
      <c r="A26" s="208" t="s">
        <v>181</v>
      </c>
      <c r="B26" s="210">
        <f>SUM(B18:B25)</f>
        <v>192622.23</v>
      </c>
      <c r="C26" s="210">
        <f>SUM(C18:C25)</f>
        <v>519056.67999999993</v>
      </c>
      <c r="D26" s="210">
        <f>B26-C26</f>
        <v>-326434.44999999995</v>
      </c>
      <c r="E26" s="210">
        <f>SUM(E18:E25)</f>
        <v>194836.23</v>
      </c>
      <c r="F26" s="210">
        <f>SUM(F18:F25)</f>
        <v>31744.39</v>
      </c>
      <c r="G26" s="210">
        <f>E26-F26</f>
        <v>163091.84000000003</v>
      </c>
    </row>
    <row r="27" spans="1:7" ht="12.75">
      <c r="A27" s="213" t="s">
        <v>199</v>
      </c>
      <c r="B27" s="205"/>
      <c r="C27" s="205"/>
      <c r="D27" s="205"/>
      <c r="E27" s="205"/>
      <c r="F27" s="205"/>
      <c r="G27" s="205"/>
    </row>
    <row r="28" spans="1:7" ht="12.75">
      <c r="A28" s="204" t="s">
        <v>183</v>
      </c>
      <c r="B28" s="205"/>
      <c r="C28" s="247">
        <v>423</v>
      </c>
      <c r="D28" s="206">
        <f>B28-C28</f>
        <v>-423</v>
      </c>
      <c r="E28" s="205"/>
      <c r="F28" s="247">
        <v>478.74</v>
      </c>
      <c r="G28" s="206">
        <f>E28-F28</f>
        <v>-478.74</v>
      </c>
    </row>
    <row r="29" spans="1:7" ht="12.75">
      <c r="A29" s="204" t="s">
        <v>89</v>
      </c>
      <c r="B29" s="205"/>
      <c r="C29" s="205"/>
      <c r="D29" s="205"/>
      <c r="E29" s="205"/>
      <c r="F29" s="205"/>
      <c r="G29" s="205"/>
    </row>
    <row r="30" spans="1:7" ht="12.75">
      <c r="A30" s="204" t="s">
        <v>95</v>
      </c>
      <c r="B30" s="205"/>
      <c r="C30" s="205"/>
      <c r="D30" s="205"/>
      <c r="E30" s="205"/>
      <c r="F30" s="205"/>
      <c r="G30" s="205"/>
    </row>
    <row r="31" spans="1:7" ht="12.75">
      <c r="A31" s="204" t="s">
        <v>233</v>
      </c>
      <c r="B31" s="205"/>
      <c r="C31" s="205"/>
      <c r="D31" s="205"/>
      <c r="E31" s="205"/>
      <c r="F31" s="205"/>
      <c r="G31" s="205"/>
    </row>
    <row r="32" spans="1:7" ht="25.5">
      <c r="A32" s="204" t="s">
        <v>266</v>
      </c>
      <c r="B32" s="205"/>
      <c r="C32" s="205"/>
      <c r="D32" s="205"/>
      <c r="E32" s="205"/>
      <c r="F32" s="205"/>
      <c r="G32" s="205"/>
    </row>
    <row r="33" spans="1:7" ht="25.5">
      <c r="A33" s="208" t="s">
        <v>234</v>
      </c>
      <c r="B33" s="209"/>
      <c r="C33" s="210">
        <f>SUM(C28:C32)</f>
        <v>423</v>
      </c>
      <c r="D33" s="210">
        <f>B33-C33</f>
        <v>-423</v>
      </c>
      <c r="E33" s="209"/>
      <c r="F33" s="210">
        <f>SUM(F28:F32)</f>
        <v>478.74</v>
      </c>
      <c r="G33" s="210">
        <f>E33-F33</f>
        <v>-478.74</v>
      </c>
    </row>
    <row r="34" spans="1:7" ht="25.5">
      <c r="A34" s="208" t="s">
        <v>90</v>
      </c>
      <c r="B34" s="210">
        <f>B16+B26+B33</f>
        <v>323022.23</v>
      </c>
      <c r="C34" s="210">
        <f>C16+C26+C33</f>
        <v>528816.47</v>
      </c>
      <c r="D34" s="210">
        <f>B34-C34</f>
        <v>-205794.24</v>
      </c>
      <c r="E34" s="210">
        <f>E16+E26+E33</f>
        <v>281336.23</v>
      </c>
      <c r="F34" s="210">
        <f>F16+F26+F33</f>
        <v>51824.87</v>
      </c>
      <c r="G34" s="210">
        <f>E34-F34</f>
        <v>229511.36</v>
      </c>
    </row>
    <row r="35" spans="1:7" ht="12.75">
      <c r="A35" s="208" t="s">
        <v>91</v>
      </c>
      <c r="B35" s="205"/>
      <c r="C35" s="205"/>
      <c r="D35" s="214">
        <v>551927.17</v>
      </c>
      <c r="E35" s="205"/>
      <c r="F35" s="205"/>
      <c r="G35" s="214">
        <v>872456</v>
      </c>
    </row>
    <row r="36" spans="1:7" ht="12.75">
      <c r="A36" s="213" t="s">
        <v>143</v>
      </c>
      <c r="B36" s="206"/>
      <c r="C36" s="205"/>
      <c r="D36" s="251">
        <f>D35+D34</f>
        <v>346132.93000000005</v>
      </c>
      <c r="E36" s="206"/>
      <c r="F36" s="205"/>
      <c r="G36" s="210">
        <f>G35+G34</f>
        <v>1101967.3599999999</v>
      </c>
    </row>
    <row r="37" spans="1:7" ht="12.75">
      <c r="A37" s="204" t="s">
        <v>144</v>
      </c>
      <c r="B37" s="205"/>
      <c r="C37" s="250"/>
      <c r="D37" s="206">
        <v>144360</v>
      </c>
      <c r="E37" s="205"/>
      <c r="F37" s="205"/>
      <c r="G37" s="205">
        <v>336162</v>
      </c>
    </row>
    <row r="38" spans="2:8" ht="15">
      <c r="B38" s="94"/>
      <c r="C38" s="94"/>
      <c r="D38" s="249"/>
      <c r="E38" s="238"/>
      <c r="F38" s="94"/>
      <c r="G38" s="94"/>
      <c r="H38" s="18"/>
    </row>
    <row r="39" spans="1:8" ht="11.25" customHeight="1">
      <c r="A39" s="7" t="str">
        <f>'справка № 1-КИС-БАЛАНС'!A47</f>
        <v>Дата:26.04.2010 г.</v>
      </c>
      <c r="B39" s="265" t="s">
        <v>263</v>
      </c>
      <c r="C39" s="265"/>
      <c r="D39" s="199" t="s">
        <v>275</v>
      </c>
      <c r="E39" s="242"/>
      <c r="F39" s="199"/>
      <c r="G39" s="67"/>
      <c r="H39" s="18"/>
    </row>
    <row r="40" spans="1:8" ht="23.25" customHeight="1">
      <c r="A40" s="5"/>
      <c r="B40" s="4"/>
      <c r="C40" s="4"/>
      <c r="E40" s="241"/>
      <c r="F40" s="4"/>
      <c r="G40" s="94"/>
      <c r="H40" s="18"/>
    </row>
    <row r="41" spans="1:8" ht="15">
      <c r="A41" s="5"/>
      <c r="B41" s="4"/>
      <c r="C41" s="4" t="str">
        <f>'справка № 1-КИС-БАЛАНС'!C49</f>
        <v>/З.Дорянов/</v>
      </c>
      <c r="D41" s="4"/>
      <c r="E41" s="4" t="s">
        <v>271</v>
      </c>
      <c r="F41" s="4"/>
      <c r="G41" s="94"/>
      <c r="H41" s="248"/>
    </row>
    <row r="42" spans="1:8" ht="15">
      <c r="A42" s="5"/>
      <c r="B42" s="5"/>
      <c r="C42" s="4"/>
      <c r="D42" s="4"/>
      <c r="E42" s="6"/>
      <c r="F42" s="6"/>
      <c r="G42" s="238"/>
      <c r="H42" s="18"/>
    </row>
    <row r="43" spans="1:8" ht="15">
      <c r="A43" s="4"/>
      <c r="B43" s="241"/>
      <c r="C43" s="4"/>
      <c r="D43" s="199" t="s">
        <v>276</v>
      </c>
      <c r="E43" s="199"/>
      <c r="F43" s="199"/>
      <c r="G43" s="94"/>
      <c r="H43" s="18"/>
    </row>
    <row r="44" spans="2:8" ht="15">
      <c r="B44" s="243"/>
      <c r="C44" s="5"/>
      <c r="D44" s="5"/>
      <c r="E44" s="5"/>
      <c r="F44" s="5"/>
      <c r="G44" s="94"/>
      <c r="H44" s="18"/>
    </row>
    <row r="45" spans="1:8" ht="12.75">
      <c r="A45" s="4"/>
      <c r="B45" s="241"/>
      <c r="C45" s="4"/>
      <c r="D45" s="4"/>
      <c r="E45" s="4" t="s">
        <v>272</v>
      </c>
      <c r="F45" s="4"/>
      <c r="G45" s="18"/>
      <c r="H45" s="18"/>
    </row>
    <row r="46" spans="2:7" ht="12.75">
      <c r="B46" s="23"/>
      <c r="C46" s="23"/>
      <c r="D46" s="23"/>
      <c r="E46" s="23"/>
      <c r="F46" s="23"/>
      <c r="G46" s="23"/>
    </row>
    <row r="47" spans="1:7" ht="12.75">
      <c r="A47" s="5"/>
      <c r="B47" s="23"/>
      <c r="C47" s="23"/>
      <c r="D47" s="23"/>
      <c r="E47" s="23"/>
      <c r="F47" s="23"/>
      <c r="G47" s="23"/>
    </row>
  </sheetData>
  <sheetProtection/>
  <mergeCells count="6">
    <mergeCell ref="E1:F1"/>
    <mergeCell ref="A6:A7"/>
    <mergeCell ref="A2:F2"/>
    <mergeCell ref="B39:C39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3">
      <selection activeCell="A5" sqref="A5:B5"/>
    </sheetView>
  </sheetViews>
  <sheetFormatPr defaultColWidth="9.140625" defaultRowHeight="12.75"/>
  <cols>
    <col min="1" max="1" width="28.42187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25.00390625" style="40" customWidth="1"/>
    <col min="6" max="6" width="9.8515625" style="40" customWidth="1"/>
    <col min="7" max="7" width="13.421875" style="40" customWidth="1"/>
    <col min="8" max="8" width="12.00390625" style="40" customWidth="1"/>
    <col min="9" max="16384" width="9.140625" style="1" customWidth="1"/>
  </cols>
  <sheetData>
    <row r="1" spans="6:8" ht="12.75">
      <c r="F1" s="41"/>
      <c r="G1" s="41" t="s">
        <v>235</v>
      </c>
      <c r="H1" s="41"/>
    </row>
    <row r="3" spans="1:8" ht="19.5" customHeight="1">
      <c r="A3" s="277" t="s">
        <v>55</v>
      </c>
      <c r="B3" s="277"/>
      <c r="C3" s="277"/>
      <c r="D3" s="277"/>
      <c r="E3" s="277"/>
      <c r="F3" s="277"/>
      <c r="G3" s="277"/>
      <c r="H3" s="277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26.25" customHeight="1">
      <c r="A5" s="259" t="str">
        <f>'справка № 1-КИС-БАЛАНС'!A3</f>
        <v>Наименование на КИС:КД АКЦИИ БЪЛГАРИЯ</v>
      </c>
      <c r="B5" s="259"/>
      <c r="C5" s="11"/>
      <c r="D5" s="11"/>
      <c r="E5" s="11" t="str">
        <f>'справка № 1-КИС-БАЛАНС'!E3:F3</f>
        <v>ЕИК по БУЛСТАТ:175064530</v>
      </c>
      <c r="F5" s="24"/>
      <c r="G5" s="288"/>
      <c r="H5" s="258"/>
    </row>
    <row r="6" spans="1:8" ht="25.5">
      <c r="A6" s="22" t="str">
        <f>'справка № 1-КИС-БАЛАНС'!A4</f>
        <v>Отчетен период:01.01-31.03.2010</v>
      </c>
      <c r="B6" s="11"/>
      <c r="C6" s="11"/>
      <c r="D6" s="11"/>
      <c r="E6" s="12"/>
      <c r="F6" s="12"/>
      <c r="G6" s="12"/>
      <c r="H6" s="42"/>
    </row>
    <row r="7" spans="1:8" ht="12.75">
      <c r="A7" s="13"/>
      <c r="B7" s="13"/>
      <c r="C7" s="13"/>
      <c r="D7" s="13"/>
      <c r="E7" s="14"/>
      <c r="F7" s="14"/>
      <c r="G7" s="14"/>
      <c r="H7" s="43" t="s">
        <v>56</v>
      </c>
    </row>
    <row r="8" spans="1:9" ht="32.25" customHeight="1">
      <c r="A8" s="280" t="s">
        <v>57</v>
      </c>
      <c r="B8" s="280" t="s">
        <v>61</v>
      </c>
      <c r="C8" s="278" t="s">
        <v>58</v>
      </c>
      <c r="D8" s="287"/>
      <c r="E8" s="287"/>
      <c r="F8" s="278" t="s">
        <v>59</v>
      </c>
      <c r="G8" s="279"/>
      <c r="H8" s="280" t="s">
        <v>60</v>
      </c>
      <c r="I8" s="44"/>
    </row>
    <row r="9" spans="1:9" ht="12.75" customHeight="1">
      <c r="A9" s="281"/>
      <c r="B9" s="285"/>
      <c r="C9" s="283" t="s">
        <v>62</v>
      </c>
      <c r="D9" s="280" t="s">
        <v>63</v>
      </c>
      <c r="E9" s="280" t="s">
        <v>185</v>
      </c>
      <c r="F9" s="280" t="s">
        <v>64</v>
      </c>
      <c r="G9" s="280" t="s">
        <v>65</v>
      </c>
      <c r="H9" s="281"/>
      <c r="I9" s="44"/>
    </row>
    <row r="10" spans="1:9" ht="60" customHeight="1">
      <c r="A10" s="286"/>
      <c r="B10" s="286"/>
      <c r="C10" s="284"/>
      <c r="D10" s="286"/>
      <c r="E10" s="282"/>
      <c r="F10" s="282"/>
      <c r="G10" s="282"/>
      <c r="H10" s="282"/>
      <c r="I10" s="44"/>
    </row>
    <row r="11" spans="1:9" s="25" customFormat="1" ht="15">
      <c r="A11" s="215" t="s">
        <v>6</v>
      </c>
      <c r="B11" s="215">
        <v>1</v>
      </c>
      <c r="C11" s="215">
        <v>2</v>
      </c>
      <c r="D11" s="215">
        <v>3</v>
      </c>
      <c r="E11" s="215">
        <v>4</v>
      </c>
      <c r="F11" s="215">
        <v>5</v>
      </c>
      <c r="G11" s="215">
        <v>6</v>
      </c>
      <c r="H11" s="215">
        <v>7</v>
      </c>
      <c r="I11" s="74"/>
    </row>
    <row r="12" spans="1:9" s="25" customFormat="1" ht="25.5">
      <c r="A12" s="216" t="s">
        <v>150</v>
      </c>
      <c r="B12" s="217">
        <v>2448670.49</v>
      </c>
      <c r="C12" s="217">
        <v>1472749.51</v>
      </c>
      <c r="D12" s="217">
        <v>0</v>
      </c>
      <c r="E12" s="217">
        <v>0</v>
      </c>
      <c r="F12" s="217">
        <v>1618705.91</v>
      </c>
      <c r="G12" s="217">
        <v>-3714887.07</v>
      </c>
      <c r="H12" s="217">
        <v>1825238.67</v>
      </c>
      <c r="I12" s="74"/>
    </row>
    <row r="13" spans="1:9" s="25" customFormat="1" ht="25.5">
      <c r="A13" s="216" t="s">
        <v>151</v>
      </c>
      <c r="B13" s="217"/>
      <c r="C13" s="217"/>
      <c r="D13" s="217"/>
      <c r="E13" s="217"/>
      <c r="F13" s="217"/>
      <c r="G13" s="217"/>
      <c r="H13" s="217"/>
      <c r="I13" s="74"/>
    </row>
    <row r="14" spans="1:9" s="25" customFormat="1" ht="25.5">
      <c r="A14" s="216" t="s">
        <v>66</v>
      </c>
      <c r="B14" s="217">
        <v>2645484.31</v>
      </c>
      <c r="C14" s="217">
        <v>1419771.06</v>
      </c>
      <c r="D14" s="217">
        <v>0</v>
      </c>
      <c r="E14" s="217">
        <v>0</v>
      </c>
      <c r="F14" s="217">
        <v>1618705.91</v>
      </c>
      <c r="G14" s="217">
        <v>-3714887.07</v>
      </c>
      <c r="H14" s="217">
        <v>1943181.09</v>
      </c>
      <c r="I14" s="74"/>
    </row>
    <row r="15" spans="1:9" s="25" customFormat="1" ht="25.5">
      <c r="A15" s="216" t="s">
        <v>67</v>
      </c>
      <c r="B15" s="218"/>
      <c r="C15" s="218"/>
      <c r="D15" s="218"/>
      <c r="E15" s="218"/>
      <c r="F15" s="218"/>
      <c r="G15" s="218"/>
      <c r="H15" s="219"/>
      <c r="I15" s="74"/>
    </row>
    <row r="16" spans="1:9" ht="25.5">
      <c r="A16" s="220" t="s">
        <v>68</v>
      </c>
      <c r="B16" s="218"/>
      <c r="C16" s="218"/>
      <c r="D16" s="218"/>
      <c r="E16" s="218"/>
      <c r="F16" s="218"/>
      <c r="G16" s="218"/>
      <c r="H16" s="219"/>
      <c r="I16" s="44"/>
    </row>
    <row r="17" spans="1:9" ht="15">
      <c r="A17" s="220" t="s">
        <v>69</v>
      </c>
      <c r="B17" s="221"/>
      <c r="C17" s="221"/>
      <c r="D17" s="221"/>
      <c r="E17" s="221"/>
      <c r="F17" s="221"/>
      <c r="G17" s="221"/>
      <c r="H17" s="219"/>
      <c r="I17" s="44"/>
    </row>
    <row r="18" spans="1:9" ht="25.5">
      <c r="A18" s="216" t="s">
        <v>70</v>
      </c>
      <c r="B18" s="221"/>
      <c r="C18" s="221"/>
      <c r="D18" s="221"/>
      <c r="E18" s="221"/>
      <c r="F18" s="221"/>
      <c r="G18" s="221"/>
      <c r="H18" s="219"/>
      <c r="I18" s="44"/>
    </row>
    <row r="19" spans="1:9" ht="34.5" customHeight="1">
      <c r="A19" s="216" t="s">
        <v>236</v>
      </c>
      <c r="B19" s="222">
        <f aca="true" t="shared" si="0" ref="B19:H19">B20+B21</f>
        <v>161454.97</v>
      </c>
      <c r="C19" s="222">
        <f>C20+C21</f>
        <v>-41680.39</v>
      </c>
      <c r="D19" s="222">
        <f t="shared" si="0"/>
        <v>0</v>
      </c>
      <c r="E19" s="222">
        <f t="shared" si="0"/>
        <v>0</v>
      </c>
      <c r="F19" s="222">
        <f t="shared" si="0"/>
        <v>0</v>
      </c>
      <c r="G19" s="222">
        <f t="shared" si="0"/>
        <v>0</v>
      </c>
      <c r="H19" s="223">
        <f t="shared" si="0"/>
        <v>119774.58</v>
      </c>
      <c r="I19" s="44"/>
    </row>
    <row r="20" spans="1:9" ht="15">
      <c r="A20" s="220" t="s">
        <v>186</v>
      </c>
      <c r="B20" s="218">
        <v>174210.18</v>
      </c>
      <c r="C20" s="218">
        <f>-1288.63-43810.18</f>
        <v>-45098.81</v>
      </c>
      <c r="D20" s="218"/>
      <c r="E20" s="218"/>
      <c r="F20" s="218"/>
      <c r="G20" s="218"/>
      <c r="H20" s="219">
        <f>B20+C20+F20+G20</f>
        <v>129111.37</v>
      </c>
      <c r="I20" s="44"/>
    </row>
    <row r="21" spans="1:9" ht="15">
      <c r="A21" s="220" t="s">
        <v>187</v>
      </c>
      <c r="B21" s="218">
        <v>-12755.21</v>
      </c>
      <c r="C21" s="218">
        <v>3418.42</v>
      </c>
      <c r="D21" s="218"/>
      <c r="E21" s="218"/>
      <c r="F21" s="218"/>
      <c r="G21" s="218"/>
      <c r="H21" s="219">
        <f>B21+C21+F21+G21</f>
        <v>-9336.789999999999</v>
      </c>
      <c r="I21" s="44"/>
    </row>
    <row r="22" spans="1:9" ht="15">
      <c r="A22" s="216" t="s">
        <v>73</v>
      </c>
      <c r="B22" s="218"/>
      <c r="C22" s="218"/>
      <c r="D22" s="218"/>
      <c r="E22" s="218"/>
      <c r="F22" s="222"/>
      <c r="G22" s="218">
        <v>45550.58</v>
      </c>
      <c r="H22" s="223">
        <f>B22+C22+F22+G22</f>
        <v>45550.58</v>
      </c>
      <c r="I22" s="44"/>
    </row>
    <row r="23" spans="1:9" ht="15">
      <c r="A23" s="220" t="s">
        <v>74</v>
      </c>
      <c r="B23" s="221"/>
      <c r="C23" s="218"/>
      <c r="D23" s="221"/>
      <c r="E23" s="221"/>
      <c r="F23" s="221"/>
      <c r="G23" s="219"/>
      <c r="H23" s="219"/>
      <c r="I23" s="44"/>
    </row>
    <row r="24" spans="1:9" ht="15">
      <c r="A24" s="220" t="s">
        <v>75</v>
      </c>
      <c r="B24" s="218"/>
      <c r="C24" s="218"/>
      <c r="D24" s="218"/>
      <c r="E24" s="218"/>
      <c r="F24" s="218"/>
      <c r="G24" s="218"/>
      <c r="H24" s="219"/>
      <c r="I24" s="44"/>
    </row>
    <row r="25" spans="1:9" ht="15">
      <c r="A25" s="220" t="s">
        <v>76</v>
      </c>
      <c r="B25" s="221"/>
      <c r="C25" s="221"/>
      <c r="D25" s="221"/>
      <c r="E25" s="221"/>
      <c r="F25" s="221"/>
      <c r="G25" s="221"/>
      <c r="H25" s="219"/>
      <c r="I25" s="44"/>
    </row>
    <row r="26" spans="1:9" ht="15">
      <c r="A26" s="220" t="s">
        <v>77</v>
      </c>
      <c r="B26" s="221"/>
      <c r="C26" s="221"/>
      <c r="D26" s="221"/>
      <c r="E26" s="221"/>
      <c r="F26" s="221"/>
      <c r="G26" s="221"/>
      <c r="H26" s="219"/>
      <c r="I26" s="44"/>
    </row>
    <row r="27" spans="1:9" ht="38.25">
      <c r="A27" s="220" t="s">
        <v>237</v>
      </c>
      <c r="B27" s="221"/>
      <c r="C27" s="221"/>
      <c r="D27" s="221"/>
      <c r="E27" s="221"/>
      <c r="F27" s="221"/>
      <c r="G27" s="221"/>
      <c r="H27" s="219"/>
      <c r="I27" s="44"/>
    </row>
    <row r="28" spans="1:9" ht="15">
      <c r="A28" s="220" t="s">
        <v>78</v>
      </c>
      <c r="B28" s="218"/>
      <c r="C28" s="218"/>
      <c r="D28" s="218"/>
      <c r="E28" s="218"/>
      <c r="F28" s="218"/>
      <c r="G28" s="218"/>
      <c r="H28" s="219"/>
      <c r="I28" s="44"/>
    </row>
    <row r="29" spans="1:9" ht="15">
      <c r="A29" s="220" t="s">
        <v>79</v>
      </c>
      <c r="B29" s="221"/>
      <c r="C29" s="221"/>
      <c r="D29" s="221"/>
      <c r="E29" s="221"/>
      <c r="F29" s="221"/>
      <c r="G29" s="221"/>
      <c r="H29" s="219"/>
      <c r="I29" s="44"/>
    </row>
    <row r="30" spans="1:9" ht="38.25">
      <c r="A30" s="220" t="s">
        <v>238</v>
      </c>
      <c r="B30" s="221"/>
      <c r="C30" s="221"/>
      <c r="D30" s="221"/>
      <c r="E30" s="221"/>
      <c r="F30" s="221"/>
      <c r="G30" s="221"/>
      <c r="H30" s="219"/>
      <c r="I30" s="44"/>
    </row>
    <row r="31" spans="1:9" ht="15">
      <c r="A31" s="220" t="s">
        <v>78</v>
      </c>
      <c r="B31" s="218"/>
      <c r="C31" s="218"/>
      <c r="D31" s="218"/>
      <c r="E31" s="218"/>
      <c r="F31" s="218"/>
      <c r="G31" s="218"/>
      <c r="H31" s="219"/>
      <c r="I31" s="44"/>
    </row>
    <row r="32" spans="1:9" ht="15">
      <c r="A32" s="220" t="s">
        <v>79</v>
      </c>
      <c r="B32" s="221"/>
      <c r="C32" s="221"/>
      <c r="D32" s="221"/>
      <c r="E32" s="221"/>
      <c r="F32" s="221"/>
      <c r="G32" s="221"/>
      <c r="H32" s="219"/>
      <c r="I32" s="44"/>
    </row>
    <row r="33" spans="1:9" ht="15">
      <c r="A33" s="220" t="s">
        <v>188</v>
      </c>
      <c r="B33" s="221"/>
      <c r="C33" s="221"/>
      <c r="D33" s="221"/>
      <c r="E33" s="221"/>
      <c r="F33" s="221"/>
      <c r="G33" s="221"/>
      <c r="H33" s="219"/>
      <c r="I33" s="44"/>
    </row>
    <row r="34" spans="1:9" ht="25.5">
      <c r="A34" s="216" t="s">
        <v>80</v>
      </c>
      <c r="B34" s="224">
        <f aca="true" t="shared" si="1" ref="B34:G34">B14+B19</f>
        <v>2806939.2800000003</v>
      </c>
      <c r="C34" s="224">
        <f t="shared" si="1"/>
        <v>1378090.6700000002</v>
      </c>
      <c r="D34" s="224">
        <f t="shared" si="1"/>
        <v>0</v>
      </c>
      <c r="E34" s="224">
        <f t="shared" si="1"/>
        <v>0</v>
      </c>
      <c r="F34" s="224">
        <f>F14+F19+F22</f>
        <v>1618705.91</v>
      </c>
      <c r="G34" s="224">
        <f t="shared" si="1"/>
        <v>-3714887.07</v>
      </c>
      <c r="H34" s="223">
        <f>H14+H19+H22</f>
        <v>2108506.25</v>
      </c>
      <c r="I34" s="44"/>
    </row>
    <row r="35" spans="1:9" ht="14.25" customHeight="1">
      <c r="A35" s="220" t="s">
        <v>202</v>
      </c>
      <c r="B35" s="218"/>
      <c r="C35" s="218"/>
      <c r="D35" s="218"/>
      <c r="E35" s="218"/>
      <c r="F35" s="218"/>
      <c r="G35" s="218"/>
      <c r="H35" s="219"/>
      <c r="I35" s="44"/>
    </row>
    <row r="36" spans="1:9" ht="25.5">
      <c r="A36" s="225" t="s">
        <v>81</v>
      </c>
      <c r="B36" s="224">
        <f>B34</f>
        <v>2806939.2800000003</v>
      </c>
      <c r="C36" s="224">
        <f aca="true" t="shared" si="2" ref="C36:H36">C34</f>
        <v>1378090.6700000002</v>
      </c>
      <c r="D36" s="224">
        <f t="shared" si="2"/>
        <v>0</v>
      </c>
      <c r="E36" s="224">
        <f t="shared" si="2"/>
        <v>0</v>
      </c>
      <c r="F36" s="224">
        <f t="shared" si="2"/>
        <v>1618705.91</v>
      </c>
      <c r="G36" s="224">
        <f t="shared" si="2"/>
        <v>-3714887.07</v>
      </c>
      <c r="H36" s="224">
        <f t="shared" si="2"/>
        <v>2108506.25</v>
      </c>
      <c r="I36" s="44"/>
    </row>
    <row r="37" ht="15">
      <c r="I37" s="44"/>
    </row>
    <row r="38" spans="1:9" ht="26.25" customHeight="1">
      <c r="A38" s="7" t="str">
        <f>'справка № 1-КИС-БАЛАНС'!A47</f>
        <v>Дата:26.04.2010 г.</v>
      </c>
      <c r="B38" s="265" t="s">
        <v>263</v>
      </c>
      <c r="C38" s="265"/>
      <c r="D38" s="265" t="s">
        <v>264</v>
      </c>
      <c r="E38" s="265"/>
      <c r="F38" s="23"/>
      <c r="G38" s="199"/>
      <c r="H38" s="199"/>
      <c r="I38" s="44"/>
    </row>
    <row r="39" spans="1:9" ht="12" customHeight="1">
      <c r="A39" s="5"/>
      <c r="B39" s="4"/>
      <c r="C39" s="4"/>
      <c r="D39" s="4"/>
      <c r="E39" s="4"/>
      <c r="F39" s="94"/>
      <c r="G39" s="4"/>
      <c r="H39" s="4"/>
      <c r="I39" s="77"/>
    </row>
    <row r="40" spans="1:9" ht="15">
      <c r="A40" s="5"/>
      <c r="B40" s="4"/>
      <c r="C40" s="4" t="str">
        <f>'справка № 1-КИС-БАЛАНС'!C49</f>
        <v>/З.Дорянов/</v>
      </c>
      <c r="D40" s="4"/>
      <c r="E40" s="4" t="s">
        <v>271</v>
      </c>
      <c r="F40" s="94"/>
      <c r="G40" s="4"/>
      <c r="H40" s="4"/>
      <c r="I40" s="77"/>
    </row>
    <row r="41" spans="1:9" ht="15">
      <c r="A41" s="5"/>
      <c r="B41" s="5"/>
      <c r="C41" s="4"/>
      <c r="D41" s="4"/>
      <c r="E41" s="6"/>
      <c r="F41" s="94"/>
      <c r="G41" s="4"/>
      <c r="H41" s="6"/>
      <c r="I41" s="44"/>
    </row>
    <row r="42" spans="1:9" ht="15">
      <c r="A42" s="4"/>
      <c r="B42" s="4"/>
      <c r="C42" s="4"/>
      <c r="D42" s="265" t="s">
        <v>264</v>
      </c>
      <c r="E42" s="265"/>
      <c r="F42" s="94"/>
      <c r="G42" s="199"/>
      <c r="H42" s="199"/>
      <c r="I42" s="44"/>
    </row>
    <row r="43" spans="1:9" ht="15" customHeight="1">
      <c r="A43" s="5"/>
      <c r="B43" s="5"/>
      <c r="C43" s="5"/>
      <c r="D43" s="5"/>
      <c r="E43" s="5"/>
      <c r="F43" s="94"/>
      <c r="G43" s="5"/>
      <c r="H43" s="5"/>
      <c r="I43" s="44"/>
    </row>
    <row r="44" spans="1:9" ht="15">
      <c r="A44" s="4"/>
      <c r="B44" s="4"/>
      <c r="C44" s="4"/>
      <c r="D44" s="4"/>
      <c r="E44" s="4" t="s">
        <v>272</v>
      </c>
      <c r="F44" s="18"/>
      <c r="G44" s="4"/>
      <c r="H44" s="4"/>
      <c r="I44" s="44"/>
    </row>
    <row r="45" spans="1:9" ht="15">
      <c r="A45" s="75"/>
      <c r="B45" s="75"/>
      <c r="C45" s="75"/>
      <c r="D45" s="75"/>
      <c r="E45" s="75"/>
      <c r="F45" s="75"/>
      <c r="G45" s="75"/>
      <c r="H45" s="75"/>
      <c r="I45" s="44"/>
    </row>
    <row r="46" spans="1:9" ht="15">
      <c r="A46" s="75"/>
      <c r="B46" s="75"/>
      <c r="C46" s="75"/>
      <c r="D46" s="75"/>
      <c r="E46" s="75"/>
      <c r="F46" s="75"/>
      <c r="G46" s="75"/>
      <c r="H46" s="75"/>
      <c r="I46" s="44"/>
    </row>
    <row r="47" spans="1:9" ht="15">
      <c r="A47" s="75"/>
      <c r="B47" s="75"/>
      <c r="C47" s="75"/>
      <c r="D47" s="75"/>
      <c r="E47" s="75"/>
      <c r="F47" s="75"/>
      <c r="G47" s="75"/>
      <c r="H47" s="75"/>
      <c r="I47" s="44"/>
    </row>
    <row r="48" spans="1:9" ht="15">
      <c r="A48" s="75"/>
      <c r="B48" s="75"/>
      <c r="C48" s="75"/>
      <c r="D48" s="75"/>
      <c r="E48" s="75"/>
      <c r="F48" s="75"/>
      <c r="G48" s="75"/>
      <c r="H48" s="75"/>
      <c r="I48" s="44"/>
    </row>
    <row r="49" spans="1:9" ht="15">
      <c r="A49" s="75"/>
      <c r="B49" s="75"/>
      <c r="C49" s="75"/>
      <c r="D49" s="75"/>
      <c r="E49" s="75"/>
      <c r="F49" s="75"/>
      <c r="G49" s="75"/>
      <c r="H49" s="75"/>
      <c r="I49" s="44"/>
    </row>
    <row r="50" spans="1:9" ht="15">
      <c r="A50" s="75"/>
      <c r="B50" s="75"/>
      <c r="C50" s="75"/>
      <c r="D50" s="75"/>
      <c r="E50" s="75"/>
      <c r="F50" s="75"/>
      <c r="G50" s="75"/>
      <c r="H50" s="75"/>
      <c r="I50" s="44"/>
    </row>
    <row r="51" spans="1:9" ht="15">
      <c r="A51" s="75"/>
      <c r="B51" s="75"/>
      <c r="C51" s="75"/>
      <c r="D51" s="75"/>
      <c r="E51" s="75"/>
      <c r="F51" s="75"/>
      <c r="G51" s="75"/>
      <c r="H51" s="75"/>
      <c r="I51" s="44"/>
    </row>
    <row r="52" spans="1:9" ht="15">
      <c r="A52" s="75"/>
      <c r="B52" s="75"/>
      <c r="C52" s="75"/>
      <c r="D52" s="75"/>
      <c r="E52" s="75"/>
      <c r="F52" s="75"/>
      <c r="G52" s="75"/>
      <c r="H52" s="75"/>
      <c r="I52" s="44"/>
    </row>
    <row r="53" spans="1:9" ht="15">
      <c r="A53" s="75"/>
      <c r="B53" s="75"/>
      <c r="C53" s="75"/>
      <c r="D53" s="75"/>
      <c r="E53" s="75"/>
      <c r="F53" s="75"/>
      <c r="G53" s="75"/>
      <c r="H53" s="75"/>
      <c r="I53" s="44"/>
    </row>
    <row r="54" spans="1:9" ht="15">
      <c r="A54" s="75"/>
      <c r="B54" s="75"/>
      <c r="C54" s="75"/>
      <c r="D54" s="75"/>
      <c r="E54" s="75"/>
      <c r="F54" s="75"/>
      <c r="G54" s="75"/>
      <c r="H54" s="75"/>
      <c r="I54" s="44"/>
    </row>
    <row r="55" spans="1:9" ht="15">
      <c r="A55" s="75"/>
      <c r="B55" s="75"/>
      <c r="C55" s="75"/>
      <c r="D55" s="75"/>
      <c r="E55" s="75"/>
      <c r="F55" s="75"/>
      <c r="G55" s="75"/>
      <c r="H55" s="75"/>
      <c r="I55" s="44"/>
    </row>
    <row r="56" spans="1:9" ht="15">
      <c r="A56" s="75"/>
      <c r="B56" s="75"/>
      <c r="C56" s="75"/>
      <c r="D56" s="75"/>
      <c r="E56" s="75"/>
      <c r="F56" s="75"/>
      <c r="G56" s="75"/>
      <c r="H56" s="75"/>
      <c r="I56" s="44"/>
    </row>
    <row r="57" spans="1:9" ht="15">
      <c r="A57" s="75"/>
      <c r="B57" s="75"/>
      <c r="C57" s="75"/>
      <c r="D57" s="75"/>
      <c r="E57" s="75"/>
      <c r="F57" s="75"/>
      <c r="G57" s="75"/>
      <c r="H57" s="75"/>
      <c r="I57" s="44"/>
    </row>
    <row r="58" spans="1:9" ht="15">
      <c r="A58" s="75"/>
      <c r="B58" s="75"/>
      <c r="C58" s="75"/>
      <c r="D58" s="75"/>
      <c r="E58" s="75"/>
      <c r="F58" s="75"/>
      <c r="G58" s="75"/>
      <c r="H58" s="75"/>
      <c r="I58" s="44"/>
    </row>
    <row r="59" spans="1:9" ht="15">
      <c r="A59" s="75"/>
      <c r="B59" s="75"/>
      <c r="C59" s="75"/>
      <c r="D59" s="75"/>
      <c r="E59" s="75"/>
      <c r="F59" s="75"/>
      <c r="G59" s="75"/>
      <c r="H59" s="75"/>
      <c r="I59" s="44"/>
    </row>
    <row r="60" spans="1:9" ht="15">
      <c r="A60" s="75"/>
      <c r="B60" s="75"/>
      <c r="C60" s="75"/>
      <c r="D60" s="75"/>
      <c r="E60" s="75"/>
      <c r="F60" s="75"/>
      <c r="G60" s="75"/>
      <c r="H60" s="75"/>
      <c r="I60" s="44"/>
    </row>
    <row r="61" spans="1:9" ht="15">
      <c r="A61" s="75"/>
      <c r="B61" s="75"/>
      <c r="C61" s="75"/>
      <c r="D61" s="75"/>
      <c r="E61" s="75"/>
      <c r="F61" s="75"/>
      <c r="G61" s="75"/>
      <c r="H61" s="75"/>
      <c r="I61" s="44"/>
    </row>
    <row r="62" spans="1:9" ht="15">
      <c r="A62" s="75"/>
      <c r="B62" s="75"/>
      <c r="C62" s="75"/>
      <c r="D62" s="75"/>
      <c r="E62" s="75"/>
      <c r="F62" s="75"/>
      <c r="G62" s="75"/>
      <c r="H62" s="75"/>
      <c r="I62" s="44"/>
    </row>
    <row r="63" spans="1:9" ht="15">
      <c r="A63" s="75"/>
      <c r="B63" s="75"/>
      <c r="C63" s="75"/>
      <c r="D63" s="75"/>
      <c r="E63" s="75"/>
      <c r="F63" s="75"/>
      <c r="G63" s="75"/>
      <c r="H63" s="75"/>
      <c r="I63" s="44"/>
    </row>
    <row r="64" spans="1:9" ht="15">
      <c r="A64" s="75"/>
      <c r="B64" s="75"/>
      <c r="C64" s="75"/>
      <c r="D64" s="75"/>
      <c r="E64" s="75"/>
      <c r="F64" s="75"/>
      <c r="G64" s="75"/>
      <c r="H64" s="75"/>
      <c r="I64" s="44"/>
    </row>
    <row r="65" spans="1:9" ht="15">
      <c r="A65" s="75"/>
      <c r="B65" s="75"/>
      <c r="C65" s="75"/>
      <c r="D65" s="75"/>
      <c r="E65" s="75"/>
      <c r="F65" s="75"/>
      <c r="G65" s="75"/>
      <c r="H65" s="75"/>
      <c r="I65" s="44"/>
    </row>
    <row r="66" spans="1:9" ht="15">
      <c r="A66" s="75"/>
      <c r="B66" s="75"/>
      <c r="C66" s="75"/>
      <c r="D66" s="75"/>
      <c r="E66" s="75"/>
      <c r="F66" s="75"/>
      <c r="G66" s="75"/>
      <c r="H66" s="75"/>
      <c r="I66" s="44"/>
    </row>
    <row r="67" spans="1:9" ht="15">
      <c r="A67" s="75"/>
      <c r="B67" s="75"/>
      <c r="C67" s="75"/>
      <c r="D67" s="75"/>
      <c r="E67" s="75"/>
      <c r="F67" s="75"/>
      <c r="G67" s="75"/>
      <c r="H67" s="75"/>
      <c r="I67" s="44"/>
    </row>
    <row r="68" spans="1:9" ht="15">
      <c r="A68" s="75"/>
      <c r="B68" s="75"/>
      <c r="C68" s="75"/>
      <c r="D68" s="75"/>
      <c r="E68" s="75"/>
      <c r="F68" s="75"/>
      <c r="G68" s="75"/>
      <c r="H68" s="75"/>
      <c r="I68" s="44"/>
    </row>
    <row r="69" spans="1:9" ht="15">
      <c r="A69" s="75"/>
      <c r="B69" s="75"/>
      <c r="C69" s="75"/>
      <c r="D69" s="75"/>
      <c r="E69" s="75"/>
      <c r="F69" s="75"/>
      <c r="G69" s="75"/>
      <c r="H69" s="75"/>
      <c r="I69" s="44"/>
    </row>
    <row r="70" spans="1:9" ht="15">
      <c r="A70" s="75"/>
      <c r="B70" s="75"/>
      <c r="C70" s="75"/>
      <c r="D70" s="75"/>
      <c r="E70" s="75"/>
      <c r="F70" s="75"/>
      <c r="G70" s="75"/>
      <c r="H70" s="75"/>
      <c r="I70" s="44"/>
    </row>
    <row r="71" spans="1:9" ht="15">
      <c r="A71" s="75"/>
      <c r="B71" s="75"/>
      <c r="C71" s="75"/>
      <c r="D71" s="75"/>
      <c r="E71" s="75"/>
      <c r="F71" s="75"/>
      <c r="G71" s="75"/>
      <c r="H71" s="75"/>
      <c r="I71" s="44"/>
    </row>
    <row r="72" spans="1:9" ht="15">
      <c r="A72" s="75"/>
      <c r="B72" s="75"/>
      <c r="C72" s="75"/>
      <c r="D72" s="75"/>
      <c r="E72" s="75"/>
      <c r="F72" s="75"/>
      <c r="G72" s="75"/>
      <c r="H72" s="75"/>
      <c r="I72" s="44"/>
    </row>
    <row r="73" spans="1:9" ht="15">
      <c r="A73" s="75"/>
      <c r="B73" s="75"/>
      <c r="C73" s="75"/>
      <c r="D73" s="75"/>
      <c r="E73" s="75"/>
      <c r="F73" s="75"/>
      <c r="G73" s="75"/>
      <c r="H73" s="75"/>
      <c r="I73" s="44"/>
    </row>
    <row r="74" spans="1:9" ht="15">
      <c r="A74" s="75"/>
      <c r="B74" s="75"/>
      <c r="C74" s="75"/>
      <c r="D74" s="75"/>
      <c r="E74" s="75"/>
      <c r="F74" s="75"/>
      <c r="G74" s="75"/>
      <c r="H74" s="75"/>
      <c r="I74" s="44"/>
    </row>
    <row r="75" spans="1:9" ht="15">
      <c r="A75" s="75"/>
      <c r="B75" s="75"/>
      <c r="C75" s="75"/>
      <c r="D75" s="75"/>
      <c r="E75" s="75"/>
      <c r="F75" s="75"/>
      <c r="G75" s="75"/>
      <c r="H75" s="75"/>
      <c r="I75" s="44"/>
    </row>
    <row r="76" spans="1:9" ht="15">
      <c r="A76" s="75"/>
      <c r="B76" s="75"/>
      <c r="C76" s="75"/>
      <c r="D76" s="75"/>
      <c r="E76" s="75"/>
      <c r="F76" s="75"/>
      <c r="G76" s="75"/>
      <c r="H76" s="75"/>
      <c r="I76" s="44"/>
    </row>
    <row r="77" spans="1:9" ht="15">
      <c r="A77" s="75"/>
      <c r="B77" s="75"/>
      <c r="C77" s="75"/>
      <c r="D77" s="75"/>
      <c r="E77" s="75"/>
      <c r="F77" s="75"/>
      <c r="G77" s="75"/>
      <c r="H77" s="75"/>
      <c r="I77" s="44"/>
    </row>
    <row r="78" spans="1:9" ht="15">
      <c r="A78" s="75"/>
      <c r="B78" s="75"/>
      <c r="C78" s="75"/>
      <c r="D78" s="75"/>
      <c r="E78" s="75"/>
      <c r="F78" s="75"/>
      <c r="G78" s="75"/>
      <c r="H78" s="75"/>
      <c r="I78" s="44"/>
    </row>
    <row r="79" spans="1:9" ht="15">
      <c r="A79" s="75"/>
      <c r="B79" s="75"/>
      <c r="C79" s="75"/>
      <c r="D79" s="75"/>
      <c r="E79" s="75"/>
      <c r="F79" s="75"/>
      <c r="G79" s="75"/>
      <c r="H79" s="75"/>
      <c r="I79" s="44"/>
    </row>
    <row r="80" spans="1:9" ht="15">
      <c r="A80" s="75"/>
      <c r="B80" s="75"/>
      <c r="C80" s="75"/>
      <c r="D80" s="75"/>
      <c r="E80" s="75"/>
      <c r="F80" s="75"/>
      <c r="G80" s="75"/>
      <c r="H80" s="75"/>
      <c r="I80" s="44"/>
    </row>
    <row r="81" spans="1:9" ht="15">
      <c r="A81" s="75"/>
      <c r="B81" s="75"/>
      <c r="C81" s="75"/>
      <c r="D81" s="75"/>
      <c r="E81" s="75"/>
      <c r="F81" s="75"/>
      <c r="G81" s="75"/>
      <c r="H81" s="75"/>
      <c r="I81" s="44"/>
    </row>
    <row r="82" spans="1:9" ht="15">
      <c r="A82" s="75"/>
      <c r="B82" s="75"/>
      <c r="C82" s="75"/>
      <c r="D82" s="75"/>
      <c r="E82" s="75"/>
      <c r="F82" s="75"/>
      <c r="G82" s="75"/>
      <c r="H82" s="75"/>
      <c r="I82" s="44"/>
    </row>
    <row r="83" spans="1:9" ht="15">
      <c r="A83" s="75"/>
      <c r="B83" s="75"/>
      <c r="C83" s="75"/>
      <c r="D83" s="75"/>
      <c r="E83" s="75"/>
      <c r="F83" s="75"/>
      <c r="G83" s="75"/>
      <c r="H83" s="75"/>
      <c r="I83" s="44"/>
    </row>
    <row r="84" spans="1:9" ht="15">
      <c r="A84" s="75"/>
      <c r="B84" s="75"/>
      <c r="C84" s="75"/>
      <c r="D84" s="75"/>
      <c r="E84" s="75"/>
      <c r="F84" s="75"/>
      <c r="G84" s="75"/>
      <c r="H84" s="75"/>
      <c r="I84" s="44"/>
    </row>
    <row r="85" spans="1:9" ht="15">
      <c r="A85" s="75"/>
      <c r="B85" s="75"/>
      <c r="C85" s="75"/>
      <c r="D85" s="75"/>
      <c r="E85" s="75"/>
      <c r="F85" s="75"/>
      <c r="G85" s="75"/>
      <c r="H85" s="75"/>
      <c r="I85" s="44"/>
    </row>
    <row r="86" spans="1:9" ht="15">
      <c r="A86" s="75"/>
      <c r="B86" s="75"/>
      <c r="C86" s="75"/>
      <c r="D86" s="75"/>
      <c r="E86" s="75"/>
      <c r="F86" s="75"/>
      <c r="G86" s="75"/>
      <c r="H86" s="75"/>
      <c r="I86" s="44"/>
    </row>
    <row r="87" spans="1:9" ht="15">
      <c r="A87" s="75"/>
      <c r="B87" s="75"/>
      <c r="C87" s="75"/>
      <c r="D87" s="75"/>
      <c r="E87" s="75"/>
      <c r="F87" s="75"/>
      <c r="G87" s="75"/>
      <c r="H87" s="75"/>
      <c r="I87" s="44"/>
    </row>
    <row r="88" spans="1:9" ht="15">
      <c r="A88" s="75"/>
      <c r="B88" s="75"/>
      <c r="C88" s="75"/>
      <c r="D88" s="75"/>
      <c r="E88" s="75"/>
      <c r="F88" s="75"/>
      <c r="G88" s="75"/>
      <c r="H88" s="75"/>
      <c r="I88" s="44"/>
    </row>
    <row r="89" spans="1:9" ht="15">
      <c r="A89" s="75"/>
      <c r="B89" s="75"/>
      <c r="C89" s="75"/>
      <c r="D89" s="75"/>
      <c r="E89" s="75"/>
      <c r="F89" s="75"/>
      <c r="G89" s="75"/>
      <c r="H89" s="75"/>
      <c r="I89" s="44"/>
    </row>
    <row r="90" spans="1:9" ht="15">
      <c r="A90" s="75"/>
      <c r="B90" s="75"/>
      <c r="C90" s="75"/>
      <c r="D90" s="75"/>
      <c r="E90" s="75"/>
      <c r="F90" s="75"/>
      <c r="G90" s="75"/>
      <c r="H90" s="75"/>
      <c r="I90" s="44"/>
    </row>
    <row r="91" spans="1:9" ht="15">
      <c r="A91" s="75"/>
      <c r="B91" s="75"/>
      <c r="C91" s="75"/>
      <c r="D91" s="75"/>
      <c r="E91" s="75"/>
      <c r="F91" s="75"/>
      <c r="G91" s="75"/>
      <c r="H91" s="75"/>
      <c r="I91" s="44"/>
    </row>
    <row r="92" spans="1:9" ht="15">
      <c r="A92" s="75"/>
      <c r="B92" s="75"/>
      <c r="C92" s="75"/>
      <c r="D92" s="75"/>
      <c r="E92" s="75"/>
      <c r="F92" s="75"/>
      <c r="G92" s="75"/>
      <c r="H92" s="75"/>
      <c r="I92" s="44"/>
    </row>
    <row r="93" spans="1:9" ht="15">
      <c r="A93" s="75"/>
      <c r="B93" s="75"/>
      <c r="C93" s="75"/>
      <c r="D93" s="75"/>
      <c r="E93" s="75"/>
      <c r="F93" s="75"/>
      <c r="G93" s="75"/>
      <c r="H93" s="75"/>
      <c r="I93" s="44"/>
    </row>
    <row r="94" spans="1:9" ht="15">
      <c r="A94" s="75"/>
      <c r="B94" s="75"/>
      <c r="C94" s="75"/>
      <c r="D94" s="75"/>
      <c r="E94" s="75"/>
      <c r="F94" s="75"/>
      <c r="G94" s="75"/>
      <c r="H94" s="75"/>
      <c r="I94" s="44"/>
    </row>
    <row r="95" spans="1:9" ht="15">
      <c r="A95" s="75"/>
      <c r="B95" s="75"/>
      <c r="C95" s="75"/>
      <c r="D95" s="75"/>
      <c r="E95" s="75"/>
      <c r="F95" s="75"/>
      <c r="G95" s="75"/>
      <c r="H95" s="75"/>
      <c r="I95" s="44"/>
    </row>
    <row r="96" spans="1:9" ht="15">
      <c r="A96" s="75"/>
      <c r="B96" s="75"/>
      <c r="C96" s="75"/>
      <c r="D96" s="75"/>
      <c r="E96" s="75"/>
      <c r="F96" s="75"/>
      <c r="G96" s="75"/>
      <c r="H96" s="75"/>
      <c r="I96" s="44"/>
    </row>
    <row r="97" spans="1:9" ht="15">
      <c r="A97" s="75"/>
      <c r="B97" s="75"/>
      <c r="C97" s="75"/>
      <c r="D97" s="75"/>
      <c r="E97" s="75"/>
      <c r="F97" s="75"/>
      <c r="G97" s="75"/>
      <c r="H97" s="75"/>
      <c r="I97" s="44"/>
    </row>
    <row r="98" spans="1:9" ht="15">
      <c r="A98" s="75"/>
      <c r="B98" s="75"/>
      <c r="C98" s="75"/>
      <c r="D98" s="75"/>
      <c r="E98" s="75"/>
      <c r="F98" s="75"/>
      <c r="G98" s="75"/>
      <c r="H98" s="75"/>
      <c r="I98" s="44"/>
    </row>
    <row r="99" spans="1:9" ht="15">
      <c r="A99" s="75"/>
      <c r="B99" s="75"/>
      <c r="C99" s="75"/>
      <c r="D99" s="75"/>
      <c r="E99" s="75"/>
      <c r="F99" s="75"/>
      <c r="G99" s="75"/>
      <c r="H99" s="75"/>
      <c r="I99" s="44"/>
    </row>
    <row r="100" spans="1:9" ht="15">
      <c r="A100" s="75"/>
      <c r="B100" s="75"/>
      <c r="C100" s="75"/>
      <c r="D100" s="75"/>
      <c r="E100" s="75"/>
      <c r="F100" s="75"/>
      <c r="G100" s="75"/>
      <c r="H100" s="75"/>
      <c r="I100" s="44"/>
    </row>
    <row r="101" spans="1:9" ht="15">
      <c r="A101" s="75"/>
      <c r="B101" s="75"/>
      <c r="C101" s="75"/>
      <c r="D101" s="75"/>
      <c r="E101" s="75"/>
      <c r="F101" s="75"/>
      <c r="G101" s="75"/>
      <c r="H101" s="75"/>
      <c r="I101" s="44"/>
    </row>
    <row r="102" spans="1:9" ht="15">
      <c r="A102" s="75"/>
      <c r="B102" s="75"/>
      <c r="C102" s="75"/>
      <c r="D102" s="75"/>
      <c r="E102" s="75"/>
      <c r="F102" s="75"/>
      <c r="G102" s="75"/>
      <c r="H102" s="75"/>
      <c r="I102" s="44"/>
    </row>
    <row r="103" spans="1:9" ht="15">
      <c r="A103" s="75"/>
      <c r="B103" s="75"/>
      <c r="C103" s="75"/>
      <c r="D103" s="75"/>
      <c r="E103" s="75"/>
      <c r="F103" s="75"/>
      <c r="G103" s="75"/>
      <c r="H103" s="75"/>
      <c r="I103" s="44"/>
    </row>
    <row r="104" spans="1:9" ht="15">
      <c r="A104" s="75"/>
      <c r="B104" s="75"/>
      <c r="C104" s="75"/>
      <c r="D104" s="75"/>
      <c r="E104" s="75"/>
      <c r="F104" s="75"/>
      <c r="G104" s="75"/>
      <c r="H104" s="75"/>
      <c r="I104" s="44"/>
    </row>
    <row r="105" spans="1:9" ht="15">
      <c r="A105" s="75"/>
      <c r="B105" s="75"/>
      <c r="C105" s="75"/>
      <c r="D105" s="75"/>
      <c r="E105" s="75"/>
      <c r="F105" s="75"/>
      <c r="G105" s="75"/>
      <c r="H105" s="75"/>
      <c r="I105" s="44"/>
    </row>
    <row r="106" spans="1:9" ht="15">
      <c r="A106" s="75"/>
      <c r="B106" s="75"/>
      <c r="C106" s="75"/>
      <c r="D106" s="75"/>
      <c r="E106" s="75"/>
      <c r="F106" s="75"/>
      <c r="G106" s="75"/>
      <c r="H106" s="75"/>
      <c r="I106" s="44"/>
    </row>
    <row r="107" spans="1:9" ht="15">
      <c r="A107" s="75"/>
      <c r="B107" s="75"/>
      <c r="C107" s="75"/>
      <c r="D107" s="75"/>
      <c r="E107" s="75"/>
      <c r="F107" s="75"/>
      <c r="G107" s="75"/>
      <c r="H107" s="75"/>
      <c r="I107" s="44"/>
    </row>
    <row r="108" spans="1:9" ht="15">
      <c r="A108" s="75"/>
      <c r="B108" s="75"/>
      <c r="C108" s="75"/>
      <c r="D108" s="75"/>
      <c r="E108" s="75"/>
      <c r="F108" s="75"/>
      <c r="G108" s="75"/>
      <c r="H108" s="75"/>
      <c r="I108" s="44"/>
    </row>
    <row r="109" spans="1:9" ht="15">
      <c r="A109" s="75"/>
      <c r="B109" s="75"/>
      <c r="C109" s="75"/>
      <c r="D109" s="75"/>
      <c r="E109" s="75"/>
      <c r="F109" s="75"/>
      <c r="G109" s="75"/>
      <c r="H109" s="75"/>
      <c r="I109" s="44"/>
    </row>
    <row r="110" spans="1:9" ht="15">
      <c r="A110" s="75"/>
      <c r="B110" s="75"/>
      <c r="C110" s="75"/>
      <c r="D110" s="75"/>
      <c r="E110" s="75"/>
      <c r="F110" s="75"/>
      <c r="G110" s="75"/>
      <c r="H110" s="75"/>
      <c r="I110" s="44"/>
    </row>
    <row r="111" spans="1:9" ht="15">
      <c r="A111" s="75"/>
      <c r="B111" s="75"/>
      <c r="C111" s="75"/>
      <c r="D111" s="75"/>
      <c r="E111" s="75"/>
      <c r="F111" s="75"/>
      <c r="G111" s="75"/>
      <c r="H111" s="75"/>
      <c r="I111" s="44"/>
    </row>
    <row r="112" spans="1:9" ht="15">
      <c r="A112" s="75"/>
      <c r="B112" s="75"/>
      <c r="C112" s="75"/>
      <c r="D112" s="75"/>
      <c r="E112" s="75"/>
      <c r="F112" s="75"/>
      <c r="G112" s="75"/>
      <c r="H112" s="75"/>
      <c r="I112" s="44"/>
    </row>
    <row r="113" spans="1:9" ht="15">
      <c r="A113" s="75"/>
      <c r="B113" s="75"/>
      <c r="C113" s="75"/>
      <c r="D113" s="75"/>
      <c r="E113" s="75"/>
      <c r="F113" s="75"/>
      <c r="G113" s="75"/>
      <c r="H113" s="75"/>
      <c r="I113" s="44"/>
    </row>
    <row r="114" spans="1:9" ht="15">
      <c r="A114" s="75"/>
      <c r="B114" s="75"/>
      <c r="C114" s="75"/>
      <c r="D114" s="75"/>
      <c r="E114" s="75"/>
      <c r="F114" s="75"/>
      <c r="G114" s="75"/>
      <c r="H114" s="75"/>
      <c r="I114" s="44"/>
    </row>
    <row r="115" spans="1:9" ht="15">
      <c r="A115" s="75"/>
      <c r="B115" s="75"/>
      <c r="C115" s="75"/>
      <c r="D115" s="75"/>
      <c r="E115" s="75"/>
      <c r="F115" s="75"/>
      <c r="G115" s="75"/>
      <c r="H115" s="75"/>
      <c r="I115" s="44"/>
    </row>
    <row r="116" spans="1:9" ht="15">
      <c r="A116" s="75"/>
      <c r="B116" s="75"/>
      <c r="C116" s="75"/>
      <c r="D116" s="75"/>
      <c r="E116" s="75"/>
      <c r="F116" s="75"/>
      <c r="G116" s="75"/>
      <c r="H116" s="75"/>
      <c r="I116" s="44"/>
    </row>
    <row r="117" spans="1:9" ht="15">
      <c r="A117" s="75"/>
      <c r="B117" s="75"/>
      <c r="C117" s="75"/>
      <c r="D117" s="75"/>
      <c r="E117" s="75"/>
      <c r="F117" s="75"/>
      <c r="G117" s="75"/>
      <c r="H117" s="75"/>
      <c r="I117" s="44"/>
    </row>
    <row r="118" spans="1:9" ht="15">
      <c r="A118" s="75"/>
      <c r="B118" s="75"/>
      <c r="C118" s="75"/>
      <c r="D118" s="75"/>
      <c r="E118" s="75"/>
      <c r="F118" s="75"/>
      <c r="G118" s="75"/>
      <c r="H118" s="75"/>
      <c r="I118" s="44"/>
    </row>
    <row r="119" spans="1:9" ht="15">
      <c r="A119" s="75"/>
      <c r="B119" s="75"/>
      <c r="C119" s="75"/>
      <c r="D119" s="75"/>
      <c r="E119" s="75"/>
      <c r="F119" s="75"/>
      <c r="G119" s="75"/>
      <c r="H119" s="75"/>
      <c r="I119" s="44"/>
    </row>
    <row r="120" spans="1:9" ht="15">
      <c r="A120" s="75"/>
      <c r="B120" s="75"/>
      <c r="C120" s="75"/>
      <c r="D120" s="75"/>
      <c r="E120" s="75"/>
      <c r="F120" s="75"/>
      <c r="G120" s="75"/>
      <c r="H120" s="75"/>
      <c r="I120" s="44"/>
    </row>
    <row r="121" spans="1:9" ht="15">
      <c r="A121" s="75"/>
      <c r="B121" s="75"/>
      <c r="C121" s="75"/>
      <c r="D121" s="75"/>
      <c r="E121" s="75"/>
      <c r="F121" s="75"/>
      <c r="G121" s="75"/>
      <c r="H121" s="75"/>
      <c r="I121" s="44"/>
    </row>
    <row r="122" spans="1:9" ht="15">
      <c r="A122" s="75"/>
      <c r="B122" s="75"/>
      <c r="C122" s="75"/>
      <c r="D122" s="75"/>
      <c r="E122" s="75"/>
      <c r="F122" s="75"/>
      <c r="G122" s="75"/>
      <c r="H122" s="75"/>
      <c r="I122" s="44"/>
    </row>
    <row r="123" spans="1:9" ht="15">
      <c r="A123" s="75"/>
      <c r="B123" s="75"/>
      <c r="C123" s="75"/>
      <c r="D123" s="75"/>
      <c r="E123" s="75"/>
      <c r="F123" s="75"/>
      <c r="G123" s="75"/>
      <c r="H123" s="75"/>
      <c r="I123" s="44"/>
    </row>
    <row r="124" spans="1:9" ht="15">
      <c r="A124" s="75"/>
      <c r="B124" s="75"/>
      <c r="C124" s="75"/>
      <c r="D124" s="75"/>
      <c r="E124" s="75"/>
      <c r="F124" s="75"/>
      <c r="G124" s="75"/>
      <c r="H124" s="75"/>
      <c r="I124" s="44"/>
    </row>
    <row r="125" spans="1:9" ht="15">
      <c r="A125" s="75"/>
      <c r="B125" s="75"/>
      <c r="C125" s="75"/>
      <c r="D125" s="75"/>
      <c r="E125" s="75"/>
      <c r="F125" s="75"/>
      <c r="G125" s="75"/>
      <c r="H125" s="75"/>
      <c r="I125" s="44"/>
    </row>
    <row r="126" spans="1:9" ht="15">
      <c r="A126" s="75"/>
      <c r="B126" s="75"/>
      <c r="C126" s="75"/>
      <c r="D126" s="75"/>
      <c r="E126" s="75"/>
      <c r="F126" s="75"/>
      <c r="G126" s="75"/>
      <c r="H126" s="75"/>
      <c r="I126" s="44"/>
    </row>
    <row r="127" spans="1:9" ht="15">
      <c r="A127" s="75"/>
      <c r="B127" s="75"/>
      <c r="C127" s="75"/>
      <c r="D127" s="75"/>
      <c r="E127" s="75"/>
      <c r="F127" s="75"/>
      <c r="G127" s="75"/>
      <c r="H127" s="75"/>
      <c r="I127" s="44"/>
    </row>
    <row r="128" spans="1:9" ht="15">
      <c r="A128" s="75"/>
      <c r="B128" s="75"/>
      <c r="C128" s="75"/>
      <c r="D128" s="75"/>
      <c r="E128" s="75"/>
      <c r="F128" s="75"/>
      <c r="G128" s="75"/>
      <c r="H128" s="75"/>
      <c r="I128" s="44"/>
    </row>
    <row r="129" spans="1:9" ht="15">
      <c r="A129" s="75"/>
      <c r="B129" s="75"/>
      <c r="C129" s="75"/>
      <c r="D129" s="75"/>
      <c r="E129" s="75"/>
      <c r="F129" s="75"/>
      <c r="G129" s="75"/>
      <c r="H129" s="75"/>
      <c r="I129" s="44"/>
    </row>
    <row r="130" spans="1:9" ht="15">
      <c r="A130" s="75"/>
      <c r="B130" s="75"/>
      <c r="C130" s="75"/>
      <c r="D130" s="75"/>
      <c r="E130" s="75"/>
      <c r="F130" s="75"/>
      <c r="G130" s="75"/>
      <c r="H130" s="75"/>
      <c r="I130" s="44"/>
    </row>
    <row r="131" spans="1:9" ht="15">
      <c r="A131" s="75"/>
      <c r="B131" s="75"/>
      <c r="C131" s="75"/>
      <c r="D131" s="75"/>
      <c r="E131" s="75"/>
      <c r="F131" s="75"/>
      <c r="G131" s="75"/>
      <c r="H131" s="75"/>
      <c r="I131" s="44"/>
    </row>
    <row r="132" spans="1:9" ht="15">
      <c r="A132" s="75"/>
      <c r="B132" s="75"/>
      <c r="C132" s="75"/>
      <c r="D132" s="75"/>
      <c r="E132" s="75"/>
      <c r="F132" s="75"/>
      <c r="G132" s="75"/>
      <c r="H132" s="75"/>
      <c r="I132" s="44"/>
    </row>
    <row r="133" spans="1:9" ht="15">
      <c r="A133" s="75"/>
      <c r="B133" s="75"/>
      <c r="C133" s="75"/>
      <c r="D133" s="75"/>
      <c r="E133" s="75"/>
      <c r="F133" s="75"/>
      <c r="G133" s="75"/>
      <c r="H133" s="75"/>
      <c r="I133" s="44"/>
    </row>
    <row r="134" spans="1:9" ht="15">
      <c r="A134" s="75"/>
      <c r="B134" s="75"/>
      <c r="C134" s="75"/>
      <c r="D134" s="75"/>
      <c r="E134" s="75"/>
      <c r="F134" s="75"/>
      <c r="G134" s="75"/>
      <c r="H134" s="75"/>
      <c r="I134" s="44"/>
    </row>
    <row r="135" spans="1:9" ht="15">
      <c r="A135" s="75"/>
      <c r="B135" s="75"/>
      <c r="C135" s="75"/>
      <c r="D135" s="75"/>
      <c r="E135" s="75"/>
      <c r="F135" s="75"/>
      <c r="G135" s="75"/>
      <c r="H135" s="75"/>
      <c r="I135" s="44"/>
    </row>
    <row r="136" spans="1:9" ht="15">
      <c r="A136" s="75"/>
      <c r="B136" s="75"/>
      <c r="C136" s="75"/>
      <c r="D136" s="75"/>
      <c r="E136" s="75"/>
      <c r="F136" s="75"/>
      <c r="G136" s="75"/>
      <c r="H136" s="75"/>
      <c r="I136" s="44"/>
    </row>
    <row r="137" spans="1:9" ht="15">
      <c r="A137" s="75"/>
      <c r="B137" s="75"/>
      <c r="C137" s="75"/>
      <c r="D137" s="75"/>
      <c r="E137" s="75"/>
      <c r="F137" s="75"/>
      <c r="G137" s="75"/>
      <c r="H137" s="75"/>
      <c r="I137" s="44"/>
    </row>
    <row r="138" spans="1:9" ht="15">
      <c r="A138" s="75"/>
      <c r="B138" s="75"/>
      <c r="C138" s="75"/>
      <c r="D138" s="75"/>
      <c r="E138" s="75"/>
      <c r="F138" s="75"/>
      <c r="G138" s="75"/>
      <c r="H138" s="75"/>
      <c r="I138" s="44"/>
    </row>
    <row r="139" spans="1:9" ht="15">
      <c r="A139" s="75"/>
      <c r="B139" s="75"/>
      <c r="C139" s="75"/>
      <c r="D139" s="75"/>
      <c r="E139" s="75"/>
      <c r="F139" s="75"/>
      <c r="G139" s="75"/>
      <c r="H139" s="75"/>
      <c r="I139" s="44"/>
    </row>
    <row r="140" spans="1:9" ht="15">
      <c r="A140" s="75"/>
      <c r="B140" s="75"/>
      <c r="C140" s="75"/>
      <c r="D140" s="75"/>
      <c r="E140" s="75"/>
      <c r="F140" s="75"/>
      <c r="G140" s="75"/>
      <c r="H140" s="75"/>
      <c r="I140" s="44"/>
    </row>
    <row r="141" spans="1:9" ht="15">
      <c r="A141" s="75"/>
      <c r="B141" s="75"/>
      <c r="C141" s="75"/>
      <c r="D141" s="75"/>
      <c r="E141" s="75"/>
      <c r="F141" s="75"/>
      <c r="G141" s="75"/>
      <c r="H141" s="75"/>
      <c r="I141" s="44"/>
    </row>
    <row r="142" spans="1:9" ht="15">
      <c r="A142" s="75"/>
      <c r="B142" s="75"/>
      <c r="C142" s="75"/>
      <c r="D142" s="75"/>
      <c r="E142" s="75"/>
      <c r="F142" s="75"/>
      <c r="G142" s="75"/>
      <c r="H142" s="75"/>
      <c r="I142" s="44"/>
    </row>
    <row r="143" spans="1:9" ht="15">
      <c r="A143" s="75"/>
      <c r="B143" s="75"/>
      <c r="C143" s="75"/>
      <c r="D143" s="75"/>
      <c r="E143" s="75"/>
      <c r="F143" s="75"/>
      <c r="G143" s="75"/>
      <c r="H143" s="75"/>
      <c r="I143" s="44"/>
    </row>
    <row r="144" spans="1:9" ht="15">
      <c r="A144" s="75"/>
      <c r="B144" s="75"/>
      <c r="C144" s="75"/>
      <c r="D144" s="75"/>
      <c r="E144" s="75"/>
      <c r="F144" s="75"/>
      <c r="G144" s="75"/>
      <c r="H144" s="75"/>
      <c r="I144" s="44"/>
    </row>
    <row r="145" spans="1:9" ht="15">
      <c r="A145" s="75"/>
      <c r="B145" s="75"/>
      <c r="C145" s="75"/>
      <c r="D145" s="75"/>
      <c r="E145" s="75"/>
      <c r="F145" s="75"/>
      <c r="G145" s="75"/>
      <c r="H145" s="75"/>
      <c r="I145" s="44"/>
    </row>
    <row r="146" spans="1:9" ht="15">
      <c r="A146" s="75"/>
      <c r="B146" s="75"/>
      <c r="C146" s="75"/>
      <c r="D146" s="75"/>
      <c r="E146" s="75"/>
      <c r="F146" s="75"/>
      <c r="G146" s="75"/>
      <c r="H146" s="75"/>
      <c r="I146" s="44"/>
    </row>
    <row r="147" spans="1:9" ht="15">
      <c r="A147" s="75"/>
      <c r="B147" s="75"/>
      <c r="C147" s="75"/>
      <c r="D147" s="75"/>
      <c r="E147" s="75"/>
      <c r="F147" s="75"/>
      <c r="G147" s="75"/>
      <c r="H147" s="75"/>
      <c r="I147" s="44"/>
    </row>
    <row r="148" spans="1:9" ht="15">
      <c r="A148" s="75"/>
      <c r="B148" s="75"/>
      <c r="C148" s="75"/>
      <c r="D148" s="75"/>
      <c r="E148" s="75"/>
      <c r="F148" s="75"/>
      <c r="G148" s="75"/>
      <c r="H148" s="75"/>
      <c r="I148" s="44"/>
    </row>
    <row r="149" spans="1:9" ht="15">
      <c r="A149" s="75"/>
      <c r="B149" s="75"/>
      <c r="C149" s="75"/>
      <c r="D149" s="75"/>
      <c r="E149" s="75"/>
      <c r="F149" s="75"/>
      <c r="G149" s="75"/>
      <c r="H149" s="75"/>
      <c r="I149" s="44"/>
    </row>
    <row r="150" spans="1:9" ht="15">
      <c r="A150" s="75"/>
      <c r="B150" s="75"/>
      <c r="C150" s="75"/>
      <c r="D150" s="75"/>
      <c r="E150" s="75"/>
      <c r="F150" s="75"/>
      <c r="G150" s="75"/>
      <c r="H150" s="75"/>
      <c r="I150" s="44"/>
    </row>
    <row r="151" spans="1:9" ht="15">
      <c r="A151" s="75"/>
      <c r="B151" s="75"/>
      <c r="C151" s="75"/>
      <c r="D151" s="75"/>
      <c r="E151" s="75"/>
      <c r="F151" s="75"/>
      <c r="G151" s="75"/>
      <c r="H151" s="75"/>
      <c r="I151" s="44"/>
    </row>
    <row r="152" spans="1:9" ht="15">
      <c r="A152" s="75"/>
      <c r="B152" s="75"/>
      <c r="C152" s="75"/>
      <c r="D152" s="75"/>
      <c r="E152" s="75"/>
      <c r="F152" s="75"/>
      <c r="G152" s="75"/>
      <c r="H152" s="75"/>
      <c r="I152" s="44"/>
    </row>
    <row r="153" spans="1:9" ht="15">
      <c r="A153" s="75"/>
      <c r="B153" s="75"/>
      <c r="C153" s="75"/>
      <c r="D153" s="75"/>
      <c r="E153" s="75"/>
      <c r="F153" s="75"/>
      <c r="G153" s="75"/>
      <c r="H153" s="75"/>
      <c r="I153" s="44"/>
    </row>
    <row r="154" spans="1:9" ht="15">
      <c r="A154" s="75"/>
      <c r="B154" s="75"/>
      <c r="C154" s="75"/>
      <c r="D154" s="75"/>
      <c r="E154" s="75"/>
      <c r="F154" s="75"/>
      <c r="G154" s="75"/>
      <c r="H154" s="75"/>
      <c r="I154" s="44"/>
    </row>
    <row r="155" spans="1:9" ht="15">
      <c r="A155" s="75"/>
      <c r="B155" s="75"/>
      <c r="C155" s="75"/>
      <c r="D155" s="75"/>
      <c r="E155" s="75"/>
      <c r="F155" s="75"/>
      <c r="G155" s="75"/>
      <c r="H155" s="75"/>
      <c r="I155" s="44"/>
    </row>
    <row r="156" spans="1:9" ht="15">
      <c r="A156" s="75"/>
      <c r="B156" s="75"/>
      <c r="C156" s="75"/>
      <c r="D156" s="75"/>
      <c r="E156" s="75"/>
      <c r="F156" s="75"/>
      <c r="G156" s="75"/>
      <c r="H156" s="75"/>
      <c r="I156" s="44"/>
    </row>
    <row r="157" spans="1:9" ht="15">
      <c r="A157" s="75"/>
      <c r="B157" s="75"/>
      <c r="C157" s="75"/>
      <c r="D157" s="75"/>
      <c r="E157" s="75"/>
      <c r="F157" s="75"/>
      <c r="G157" s="75"/>
      <c r="H157" s="75"/>
      <c r="I157" s="44"/>
    </row>
    <row r="158" spans="1:9" ht="15">
      <c r="A158" s="75"/>
      <c r="B158" s="75"/>
      <c r="C158" s="75"/>
      <c r="D158" s="75"/>
      <c r="E158" s="75"/>
      <c r="F158" s="75"/>
      <c r="G158" s="75"/>
      <c r="H158" s="75"/>
      <c r="I158" s="44"/>
    </row>
    <row r="159" spans="1:9" ht="15">
      <c r="A159" s="75"/>
      <c r="B159" s="75"/>
      <c r="C159" s="75"/>
      <c r="D159" s="75"/>
      <c r="E159" s="75"/>
      <c r="F159" s="75"/>
      <c r="G159" s="75"/>
      <c r="H159" s="75"/>
      <c r="I159" s="44"/>
    </row>
    <row r="160" spans="1:9" ht="15">
      <c r="A160" s="75"/>
      <c r="B160" s="75"/>
      <c r="C160" s="75"/>
      <c r="D160" s="75"/>
      <c r="E160" s="75"/>
      <c r="F160" s="75"/>
      <c r="G160" s="75"/>
      <c r="H160" s="75"/>
      <c r="I160" s="44"/>
    </row>
    <row r="161" spans="1:9" ht="15">
      <c r="A161" s="75"/>
      <c r="B161" s="75"/>
      <c r="C161" s="75"/>
      <c r="D161" s="75"/>
      <c r="E161" s="75"/>
      <c r="F161" s="75"/>
      <c r="G161" s="75"/>
      <c r="H161" s="75"/>
      <c r="I161" s="44"/>
    </row>
    <row r="162" spans="1:9" ht="15">
      <c r="A162" s="75"/>
      <c r="B162" s="75"/>
      <c r="C162" s="75"/>
      <c r="D162" s="75"/>
      <c r="E162" s="75"/>
      <c r="F162" s="75"/>
      <c r="G162" s="75"/>
      <c r="H162" s="75"/>
      <c r="I162" s="44"/>
    </row>
    <row r="163" spans="1:9" ht="15">
      <c r="A163" s="75"/>
      <c r="B163" s="75"/>
      <c r="C163" s="75"/>
      <c r="D163" s="75"/>
      <c r="E163" s="75"/>
      <c r="F163" s="75"/>
      <c r="G163" s="75"/>
      <c r="H163" s="75"/>
      <c r="I163" s="44"/>
    </row>
    <row r="164" spans="1:9" ht="15">
      <c r="A164" s="75"/>
      <c r="B164" s="75"/>
      <c r="C164" s="75"/>
      <c r="D164" s="75"/>
      <c r="E164" s="75"/>
      <c r="F164" s="75"/>
      <c r="G164" s="75"/>
      <c r="H164" s="75"/>
      <c r="I164" s="44"/>
    </row>
    <row r="165" spans="1:9" ht="15">
      <c r="A165" s="75"/>
      <c r="B165" s="75"/>
      <c r="C165" s="75"/>
      <c r="D165" s="75"/>
      <c r="E165" s="75"/>
      <c r="F165" s="75"/>
      <c r="G165" s="75"/>
      <c r="H165" s="75"/>
      <c r="I165" s="44"/>
    </row>
    <row r="166" spans="1:9" ht="15">
      <c r="A166" s="75"/>
      <c r="B166" s="75"/>
      <c r="C166" s="75"/>
      <c r="D166" s="75"/>
      <c r="E166" s="75"/>
      <c r="F166" s="75"/>
      <c r="G166" s="75"/>
      <c r="H166" s="75"/>
      <c r="I166" s="44"/>
    </row>
    <row r="167" spans="1:9" ht="15">
      <c r="A167" s="75"/>
      <c r="B167" s="75"/>
      <c r="C167" s="75"/>
      <c r="D167" s="75"/>
      <c r="E167" s="75"/>
      <c r="F167" s="75"/>
      <c r="G167" s="75"/>
      <c r="H167" s="75"/>
      <c r="I167" s="44"/>
    </row>
    <row r="168" spans="1:9" ht="15">
      <c r="A168" s="75"/>
      <c r="B168" s="75"/>
      <c r="C168" s="75"/>
      <c r="D168" s="75"/>
      <c r="E168" s="75"/>
      <c r="F168" s="75"/>
      <c r="G168" s="75"/>
      <c r="H168" s="75"/>
      <c r="I168" s="44"/>
    </row>
    <row r="169" spans="1:9" ht="15">
      <c r="A169" s="75"/>
      <c r="B169" s="75"/>
      <c r="C169" s="75"/>
      <c r="D169" s="75"/>
      <c r="E169" s="75"/>
      <c r="F169" s="75"/>
      <c r="G169" s="75"/>
      <c r="H169" s="75"/>
      <c r="I169" s="44"/>
    </row>
    <row r="170" spans="1:9" ht="15">
      <c r="A170" s="75"/>
      <c r="B170" s="75"/>
      <c r="C170" s="75"/>
      <c r="D170" s="75"/>
      <c r="E170" s="75"/>
      <c r="F170" s="75"/>
      <c r="G170" s="75"/>
      <c r="H170" s="75"/>
      <c r="I170" s="44"/>
    </row>
    <row r="171" spans="1:9" ht="15">
      <c r="A171" s="75"/>
      <c r="B171" s="75"/>
      <c r="C171" s="75"/>
      <c r="D171" s="75"/>
      <c r="E171" s="75"/>
      <c r="F171" s="75"/>
      <c r="G171" s="75"/>
      <c r="H171" s="75"/>
      <c r="I171" s="44"/>
    </row>
    <row r="172" spans="1:9" ht="15">
      <c r="A172" s="75"/>
      <c r="B172" s="75"/>
      <c r="C172" s="75"/>
      <c r="D172" s="75"/>
      <c r="E172" s="75"/>
      <c r="F172" s="75"/>
      <c r="G172" s="75"/>
      <c r="H172" s="75"/>
      <c r="I172" s="44"/>
    </row>
    <row r="173" spans="1:9" ht="15">
      <c r="A173" s="75"/>
      <c r="B173" s="75"/>
      <c r="C173" s="75"/>
      <c r="D173" s="75"/>
      <c r="E173" s="75"/>
      <c r="F173" s="75"/>
      <c r="G173" s="75"/>
      <c r="H173" s="75"/>
      <c r="I173" s="44"/>
    </row>
    <row r="174" spans="1:9" ht="15">
      <c r="A174" s="75"/>
      <c r="B174" s="75"/>
      <c r="C174" s="75"/>
      <c r="D174" s="75"/>
      <c r="E174" s="75"/>
      <c r="F174" s="75"/>
      <c r="G174" s="75"/>
      <c r="H174" s="75"/>
      <c r="I174" s="44"/>
    </row>
    <row r="175" spans="1:9" ht="15">
      <c r="A175" s="75"/>
      <c r="B175" s="75"/>
      <c r="C175" s="75"/>
      <c r="D175" s="75"/>
      <c r="E175" s="75"/>
      <c r="F175" s="75"/>
      <c r="G175" s="75"/>
      <c r="H175" s="75"/>
      <c r="I175" s="44"/>
    </row>
    <row r="176" spans="1:9" ht="15">
      <c r="A176" s="75"/>
      <c r="B176" s="75"/>
      <c r="C176" s="75"/>
      <c r="D176" s="75"/>
      <c r="E176" s="75"/>
      <c r="F176" s="75"/>
      <c r="G176" s="75"/>
      <c r="H176" s="75"/>
      <c r="I176" s="44"/>
    </row>
    <row r="177" spans="1:9" ht="15">
      <c r="A177" s="75"/>
      <c r="B177" s="75"/>
      <c r="C177" s="75"/>
      <c r="D177" s="75"/>
      <c r="E177" s="75"/>
      <c r="F177" s="75"/>
      <c r="G177" s="75"/>
      <c r="H177" s="75"/>
      <c r="I177" s="44"/>
    </row>
    <row r="178" spans="1:9" ht="15">
      <c r="A178" s="75"/>
      <c r="B178" s="75"/>
      <c r="C178" s="75"/>
      <c r="D178" s="75"/>
      <c r="E178" s="75"/>
      <c r="F178" s="75"/>
      <c r="G178" s="75"/>
      <c r="H178" s="75"/>
      <c r="I178" s="44"/>
    </row>
    <row r="179" spans="1:9" ht="15">
      <c r="A179" s="75"/>
      <c r="B179" s="75"/>
      <c r="C179" s="75"/>
      <c r="D179" s="75"/>
      <c r="E179" s="75"/>
      <c r="F179" s="75"/>
      <c r="G179" s="75"/>
      <c r="H179" s="75"/>
      <c r="I179" s="44"/>
    </row>
    <row r="180" spans="1:9" ht="15">
      <c r="A180" s="75"/>
      <c r="B180" s="75"/>
      <c r="C180" s="75"/>
      <c r="D180" s="75"/>
      <c r="E180" s="75"/>
      <c r="F180" s="75"/>
      <c r="G180" s="75"/>
      <c r="H180" s="75"/>
      <c r="I180" s="44"/>
    </row>
    <row r="181" spans="1:9" ht="15">
      <c r="A181" s="75"/>
      <c r="B181" s="75"/>
      <c r="C181" s="75"/>
      <c r="D181" s="75"/>
      <c r="E181" s="75"/>
      <c r="F181" s="75"/>
      <c r="G181" s="75"/>
      <c r="H181" s="75"/>
      <c r="I181" s="44"/>
    </row>
    <row r="182" spans="1:9" ht="15">
      <c r="A182" s="75"/>
      <c r="B182" s="75"/>
      <c r="C182" s="75"/>
      <c r="D182" s="75"/>
      <c r="E182" s="75"/>
      <c r="F182" s="75"/>
      <c r="G182" s="75"/>
      <c r="H182" s="75"/>
      <c r="I182" s="44"/>
    </row>
    <row r="183" spans="1:9" ht="15">
      <c r="A183" s="75"/>
      <c r="B183" s="75"/>
      <c r="C183" s="75"/>
      <c r="D183" s="75"/>
      <c r="E183" s="75"/>
      <c r="F183" s="75"/>
      <c r="G183" s="75"/>
      <c r="H183" s="75"/>
      <c r="I183" s="44"/>
    </row>
    <row r="184" spans="1:9" ht="15">
      <c r="A184" s="75"/>
      <c r="B184" s="75"/>
      <c r="C184" s="75"/>
      <c r="D184" s="75"/>
      <c r="E184" s="75"/>
      <c r="F184" s="75"/>
      <c r="G184" s="75"/>
      <c r="H184" s="75"/>
      <c r="I184" s="44"/>
    </row>
    <row r="185" spans="1:9" ht="15">
      <c r="A185" s="75"/>
      <c r="B185" s="75"/>
      <c r="C185" s="75"/>
      <c r="D185" s="75"/>
      <c r="E185" s="75"/>
      <c r="F185" s="75"/>
      <c r="G185" s="75"/>
      <c r="H185" s="75"/>
      <c r="I185" s="44"/>
    </row>
    <row r="186" spans="1:9" ht="15">
      <c r="A186" s="75"/>
      <c r="B186" s="75"/>
      <c r="C186" s="75"/>
      <c r="D186" s="75"/>
      <c r="E186" s="75"/>
      <c r="F186" s="75"/>
      <c r="G186" s="75"/>
      <c r="H186" s="75"/>
      <c r="I186" s="44"/>
    </row>
    <row r="187" spans="1:9" ht="15">
      <c r="A187" s="75"/>
      <c r="B187" s="75"/>
      <c r="C187" s="75"/>
      <c r="D187" s="75"/>
      <c r="E187" s="75"/>
      <c r="F187" s="75"/>
      <c r="G187" s="75"/>
      <c r="H187" s="75"/>
      <c r="I187" s="44"/>
    </row>
    <row r="188" spans="1:9" ht="15">
      <c r="A188" s="75"/>
      <c r="B188" s="75"/>
      <c r="C188" s="75"/>
      <c r="D188" s="75"/>
      <c r="E188" s="75"/>
      <c r="F188" s="75"/>
      <c r="G188" s="75"/>
      <c r="H188" s="75"/>
      <c r="I188" s="44"/>
    </row>
    <row r="189" spans="1:9" ht="15">
      <c r="A189" s="75"/>
      <c r="B189" s="75"/>
      <c r="C189" s="75"/>
      <c r="D189" s="75"/>
      <c r="E189" s="75"/>
      <c r="F189" s="75"/>
      <c r="G189" s="75"/>
      <c r="H189" s="75"/>
      <c r="I189" s="44"/>
    </row>
  </sheetData>
  <sheetProtection/>
  <mergeCells count="16">
    <mergeCell ref="D42:E42"/>
    <mergeCell ref="C8:E8"/>
    <mergeCell ref="G5:H5"/>
    <mergeCell ref="B38:C38"/>
    <mergeCell ref="D38:E38"/>
    <mergeCell ref="D9:D10"/>
    <mergeCell ref="E9:E10"/>
    <mergeCell ref="A5:B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00390625" style="44" customWidth="1"/>
    <col min="2" max="2" width="11.00390625" style="44" customWidth="1"/>
    <col min="3" max="3" width="15.7109375" style="44" customWidth="1"/>
    <col min="4" max="4" width="11.140625" style="44" customWidth="1"/>
    <col min="5" max="5" width="12.140625" style="44" customWidth="1"/>
    <col min="6" max="16384" width="9.140625" style="1" customWidth="1"/>
  </cols>
  <sheetData>
    <row r="1" spans="1:14" s="28" customFormat="1" ht="15" customHeight="1">
      <c r="A1" s="110"/>
      <c r="B1" s="110"/>
      <c r="C1" s="110"/>
      <c r="D1" s="110"/>
      <c r="E1" s="235" t="s">
        <v>158</v>
      </c>
      <c r="F1" s="76"/>
      <c r="G1" s="76"/>
      <c r="H1" s="76"/>
      <c r="I1" s="76"/>
      <c r="J1" s="76"/>
      <c r="K1" s="76"/>
      <c r="L1" s="76"/>
      <c r="M1" s="76"/>
      <c r="N1" s="76"/>
    </row>
    <row r="2" spans="2:5" ht="15" customHeight="1">
      <c r="B2" s="103"/>
      <c r="C2" s="256" t="s">
        <v>112</v>
      </c>
      <c r="D2" s="256"/>
      <c r="E2" s="45"/>
    </row>
    <row r="3" spans="2:5" ht="15" customHeight="1">
      <c r="B3" s="256" t="s">
        <v>190</v>
      </c>
      <c r="C3" s="256"/>
      <c r="D3" s="256"/>
      <c r="E3" s="256"/>
    </row>
    <row r="4" spans="1:5" ht="12.75">
      <c r="A4" s="16" t="str">
        <f>'справка № 1-КИС-БАЛАНС'!A3</f>
        <v>Наименование на КИС:КД АКЦИИ БЪЛГАРИЯ</v>
      </c>
      <c r="B4" s="16"/>
      <c r="C4" s="16"/>
      <c r="D4" s="255"/>
      <c r="E4" s="255"/>
    </row>
    <row r="5" spans="1:5" ht="12.75">
      <c r="A5" s="16" t="str">
        <f>'справка № 1-КИС-БАЛАНС'!A4</f>
        <v>Отчетен период:01.01-31.03.2010</v>
      </c>
      <c r="B5" s="1"/>
      <c r="C5" s="1"/>
      <c r="D5" s="1"/>
      <c r="E5" s="1"/>
    </row>
    <row r="6" spans="1:5" ht="12.75">
      <c r="A6" s="1"/>
      <c r="B6" s="17" t="s">
        <v>98</v>
      </c>
      <c r="C6" s="1"/>
      <c r="D6" s="1"/>
      <c r="E6" s="236" t="s">
        <v>82</v>
      </c>
    </row>
    <row r="7" spans="1:5" ht="13.5" customHeight="1">
      <c r="A7" s="231" t="s">
        <v>99</v>
      </c>
      <c r="B7" s="18"/>
      <c r="C7" s="1"/>
      <c r="D7" s="1"/>
      <c r="E7" s="1"/>
    </row>
    <row r="8" spans="1:5" ht="13.5" customHeight="1">
      <c r="A8" s="261" t="s">
        <v>100</v>
      </c>
      <c r="B8" s="261" t="s">
        <v>101</v>
      </c>
      <c r="C8" s="257" t="s">
        <v>102</v>
      </c>
      <c r="D8" s="252"/>
      <c r="E8" s="252"/>
    </row>
    <row r="9" spans="1:5" ht="25.5">
      <c r="A9" s="261"/>
      <c r="B9" s="261"/>
      <c r="C9" s="227" t="s">
        <v>103</v>
      </c>
      <c r="D9" s="227" t="s">
        <v>104</v>
      </c>
      <c r="E9" s="203" t="s">
        <v>105</v>
      </c>
    </row>
    <row r="10" spans="1:5" s="26" customFormat="1" ht="12.75">
      <c r="A10" s="228" t="s">
        <v>6</v>
      </c>
      <c r="B10" s="203">
        <v>1</v>
      </c>
      <c r="C10" s="203">
        <v>2</v>
      </c>
      <c r="D10" s="203">
        <v>3</v>
      </c>
      <c r="E10" s="228">
        <v>4</v>
      </c>
    </row>
    <row r="11" spans="1:5" ht="12.75">
      <c r="A11" s="229" t="s">
        <v>127</v>
      </c>
      <c r="B11" s="202" t="s">
        <v>98</v>
      </c>
      <c r="C11" s="202" t="s">
        <v>98</v>
      </c>
      <c r="D11" s="202" t="s">
        <v>98</v>
      </c>
      <c r="E11" s="2"/>
    </row>
    <row r="12" spans="1:5" ht="12.75">
      <c r="A12" s="202" t="s">
        <v>244</v>
      </c>
      <c r="B12" s="202"/>
      <c r="C12" s="202"/>
      <c r="D12" s="202"/>
      <c r="E12" s="2"/>
    </row>
    <row r="13" spans="1:5" ht="12.75">
      <c r="A13" s="202" t="s">
        <v>245</v>
      </c>
      <c r="B13" s="202" t="s">
        <v>98</v>
      </c>
      <c r="C13" s="202" t="s">
        <v>98</v>
      </c>
      <c r="D13" s="202" t="s">
        <v>98</v>
      </c>
      <c r="E13" s="2"/>
    </row>
    <row r="14" spans="1:5" ht="15" customHeight="1">
      <c r="A14" s="202" t="s">
        <v>246</v>
      </c>
      <c r="B14" s="233">
        <f>C14+D14+E14</f>
        <v>0</v>
      </c>
      <c r="C14" s="202">
        <v>0</v>
      </c>
      <c r="D14" s="230">
        <v>0</v>
      </c>
      <c r="E14" s="2">
        <v>0</v>
      </c>
    </row>
    <row r="15" spans="1:5" ht="15" customHeight="1">
      <c r="A15" s="202" t="s">
        <v>247</v>
      </c>
      <c r="B15" s="233">
        <f>B16+B17</f>
        <v>6911.099999999999</v>
      </c>
      <c r="C15" s="233">
        <f>C16</f>
        <v>6708.07</v>
      </c>
      <c r="D15" s="233">
        <f>D16+D17</f>
        <v>203.03</v>
      </c>
      <c r="E15" s="198">
        <f>E16</f>
        <v>0</v>
      </c>
    </row>
    <row r="16" spans="1:5" ht="14.25" customHeight="1">
      <c r="A16" s="202" t="s">
        <v>152</v>
      </c>
      <c r="B16" s="233">
        <f>C16+D16+E16</f>
        <v>6911.099999999999</v>
      </c>
      <c r="C16" s="233">
        <v>6708.07</v>
      </c>
      <c r="D16" s="233">
        <v>203.03</v>
      </c>
      <c r="E16" s="198">
        <v>0</v>
      </c>
    </row>
    <row r="17" spans="1:5" ht="12.75">
      <c r="A17" s="202" t="s">
        <v>164</v>
      </c>
      <c r="B17" s="233"/>
      <c r="C17" s="202"/>
      <c r="D17" s="233"/>
      <c r="E17" s="2"/>
    </row>
    <row r="18" spans="1:5" ht="25.5">
      <c r="A18" s="202" t="s">
        <v>248</v>
      </c>
      <c r="B18" s="230">
        <v>0</v>
      </c>
      <c r="C18" s="202" t="s">
        <v>98</v>
      </c>
      <c r="D18" s="230">
        <f>B18</f>
        <v>0</v>
      </c>
      <c r="E18" s="2"/>
    </row>
    <row r="19" spans="1:5" ht="18.75" customHeight="1">
      <c r="A19" s="202" t="s">
        <v>159</v>
      </c>
      <c r="B19" s="233"/>
      <c r="C19" s="230"/>
      <c r="D19" s="202"/>
      <c r="E19" s="2"/>
    </row>
    <row r="20" spans="1:5" ht="12.75">
      <c r="A20" s="202" t="s">
        <v>153</v>
      </c>
      <c r="B20" s="202"/>
      <c r="C20" s="202"/>
      <c r="D20" s="202"/>
      <c r="E20" s="2"/>
    </row>
    <row r="21" spans="1:5" ht="12.75">
      <c r="A21" s="202" t="s">
        <v>11</v>
      </c>
      <c r="B21" s="202"/>
      <c r="C21" s="202"/>
      <c r="D21" s="202"/>
      <c r="E21" s="2"/>
    </row>
    <row r="22" spans="1:5" ht="12.75">
      <c r="A22" s="202" t="s">
        <v>192</v>
      </c>
      <c r="B22" s="230">
        <v>0</v>
      </c>
      <c r="C22" s="230">
        <v>0</v>
      </c>
      <c r="D22" s="202"/>
      <c r="E22" s="2"/>
    </row>
    <row r="23" spans="1:5" ht="12.75">
      <c r="A23" s="229" t="s">
        <v>106</v>
      </c>
      <c r="B23" s="233">
        <f>B15+B18+B22+B14+B19</f>
        <v>6911.099999999999</v>
      </c>
      <c r="C23" s="233">
        <f>C15+C22+C19</f>
        <v>6708.07</v>
      </c>
      <c r="D23" s="233">
        <f>D16</f>
        <v>203.03</v>
      </c>
      <c r="E23" s="233">
        <f>E15+E18+E22</f>
        <v>0</v>
      </c>
    </row>
    <row r="24" spans="1:5" ht="12.75">
      <c r="A24" s="18"/>
      <c r="B24" s="17" t="s">
        <v>98</v>
      </c>
      <c r="C24" s="17" t="s">
        <v>98</v>
      </c>
      <c r="D24" s="17" t="s">
        <v>98</v>
      </c>
      <c r="E24" s="18"/>
    </row>
    <row r="25" spans="1:5" ht="12.75">
      <c r="A25" s="231" t="s">
        <v>131</v>
      </c>
      <c r="B25" s="1"/>
      <c r="C25" s="1"/>
      <c r="D25" s="1"/>
      <c r="E25" s="1"/>
    </row>
    <row r="26" spans="1:5" ht="35.25" customHeight="1">
      <c r="A26" s="200" t="s">
        <v>100</v>
      </c>
      <c r="B26" s="200" t="s">
        <v>107</v>
      </c>
      <c r="C26" s="261" t="s">
        <v>108</v>
      </c>
      <c r="D26" s="261"/>
      <c r="E26" s="261"/>
    </row>
    <row r="27" spans="1:5" ht="25.5">
      <c r="A27" s="200"/>
      <c r="B27" s="200"/>
      <c r="C27" s="200" t="s">
        <v>103</v>
      </c>
      <c r="D27" s="200" t="s">
        <v>109</v>
      </c>
      <c r="E27" s="200" t="s">
        <v>110</v>
      </c>
    </row>
    <row r="28" spans="1:5" ht="12.75">
      <c r="A28" s="203" t="s">
        <v>6</v>
      </c>
      <c r="B28" s="203">
        <v>1</v>
      </c>
      <c r="C28" s="232">
        <v>2</v>
      </c>
      <c r="D28" s="232">
        <v>3</v>
      </c>
      <c r="E28" s="203">
        <v>4</v>
      </c>
    </row>
    <row r="29" spans="1:5" ht="12.75">
      <c r="A29" s="229" t="s">
        <v>128</v>
      </c>
      <c r="B29" s="229" t="s">
        <v>98</v>
      </c>
      <c r="C29" s="229" t="s">
        <v>98</v>
      </c>
      <c r="D29" s="229" t="s">
        <v>98</v>
      </c>
      <c r="E29" s="229" t="s">
        <v>98</v>
      </c>
    </row>
    <row r="30" spans="1:5" ht="12.75">
      <c r="A30" s="201" t="s">
        <v>129</v>
      </c>
      <c r="B30" s="202"/>
      <c r="C30" s="202"/>
      <c r="D30" s="202"/>
      <c r="E30" s="202"/>
    </row>
    <row r="31" spans="1:5" ht="25.5">
      <c r="A31" s="202" t="s">
        <v>267</v>
      </c>
      <c r="B31" s="233">
        <f>B32+B33+B34</f>
        <v>7482.58</v>
      </c>
      <c r="C31" s="233">
        <f>B31</f>
        <v>7482.58</v>
      </c>
      <c r="D31" s="202" t="s">
        <v>98</v>
      </c>
      <c r="E31" s="202" t="s">
        <v>98</v>
      </c>
    </row>
    <row r="32" spans="1:5" ht="12.75">
      <c r="A32" s="201" t="s">
        <v>249</v>
      </c>
      <c r="B32" s="198">
        <f>C32+D32+E32</f>
        <v>1012</v>
      </c>
      <c r="C32" s="233">
        <v>1012</v>
      </c>
      <c r="D32" s="202"/>
      <c r="E32" s="202"/>
    </row>
    <row r="33" spans="1:5" ht="12.75">
      <c r="A33" s="201" t="s">
        <v>154</v>
      </c>
      <c r="B33" s="198">
        <f>C33+D33+E33</f>
        <v>6470.58</v>
      </c>
      <c r="C33" s="233">
        <v>6470.58</v>
      </c>
      <c r="D33" s="202"/>
      <c r="E33" s="202"/>
    </row>
    <row r="34" spans="1:5" ht="12.75">
      <c r="A34" s="201" t="s">
        <v>191</v>
      </c>
      <c r="B34" s="202"/>
      <c r="C34" s="202"/>
      <c r="D34" s="202"/>
      <c r="E34" s="202"/>
    </row>
    <row r="35" spans="1:5" ht="12.75">
      <c r="A35" s="202" t="s">
        <v>193</v>
      </c>
      <c r="B35" s="198">
        <f>C35+D35+E35</f>
        <v>2666.2799999999997</v>
      </c>
      <c r="C35" s="233">
        <v>1971.48</v>
      </c>
      <c r="D35" s="202"/>
      <c r="E35" s="233">
        <v>694.8</v>
      </c>
    </row>
    <row r="36" spans="1:5" ht="12.75">
      <c r="A36" s="202" t="s">
        <v>215</v>
      </c>
      <c r="B36" s="202"/>
      <c r="C36" s="202"/>
      <c r="D36" s="202"/>
      <c r="E36" s="202"/>
    </row>
    <row r="37" spans="1:5" ht="25.5">
      <c r="A37" s="202" t="s">
        <v>250</v>
      </c>
      <c r="B37" s="202" t="s">
        <v>98</v>
      </c>
      <c r="C37" s="202" t="s">
        <v>98</v>
      </c>
      <c r="D37" s="202" t="s">
        <v>98</v>
      </c>
      <c r="E37" s="202" t="s">
        <v>98</v>
      </c>
    </row>
    <row r="38" spans="1:5" ht="12.75">
      <c r="A38" s="202" t="s">
        <v>163</v>
      </c>
      <c r="B38" s="202" t="s">
        <v>98</v>
      </c>
      <c r="C38" s="202" t="s">
        <v>98</v>
      </c>
      <c r="D38" s="202" t="s">
        <v>98</v>
      </c>
      <c r="E38" s="202" t="s">
        <v>98</v>
      </c>
    </row>
    <row r="39" spans="1:5" ht="25.5">
      <c r="A39" s="202" t="s">
        <v>251</v>
      </c>
      <c r="B39" s="198">
        <f>C39+D39+E39</f>
        <v>0</v>
      </c>
      <c r="C39" s="198">
        <v>0</v>
      </c>
      <c r="D39" s="202"/>
      <c r="E39" s="202"/>
    </row>
    <row r="40" spans="1:5" ht="30" customHeight="1">
      <c r="A40" s="202" t="s">
        <v>252</v>
      </c>
      <c r="B40" s="198">
        <f>C40+D40+E40</f>
        <v>85.15</v>
      </c>
      <c r="C40" s="198">
        <v>85.15</v>
      </c>
      <c r="D40" s="198"/>
      <c r="E40" s="198"/>
    </row>
    <row r="41" spans="1:5" ht="12.75">
      <c r="A41" s="202" t="s">
        <v>253</v>
      </c>
      <c r="B41" s="198">
        <f>C41+D41+E41</f>
        <v>50</v>
      </c>
      <c r="C41" s="230">
        <v>50</v>
      </c>
      <c r="D41" s="202"/>
      <c r="E41" s="202"/>
    </row>
    <row r="42" spans="1:5" s="20" customFormat="1" ht="12.75">
      <c r="A42" s="202" t="s">
        <v>130</v>
      </c>
      <c r="B42" s="202" t="s">
        <v>98</v>
      </c>
      <c r="C42" s="202" t="s">
        <v>98</v>
      </c>
      <c r="D42" s="202" t="s">
        <v>98</v>
      </c>
      <c r="E42" s="202" t="s">
        <v>98</v>
      </c>
    </row>
    <row r="43" spans="1:5" s="16" customFormat="1" ht="12.75">
      <c r="A43" s="229" t="s">
        <v>111</v>
      </c>
      <c r="B43" s="233">
        <f>B41+B35+B33+B32+B39+B40</f>
        <v>10284.01</v>
      </c>
      <c r="C43" s="233">
        <f>C41+C35+C33+C32+C39+C40</f>
        <v>9589.21</v>
      </c>
      <c r="D43" s="202" t="s">
        <v>98</v>
      </c>
      <c r="E43" s="233">
        <f>E41+E35+E33+E32+E39</f>
        <v>694.8</v>
      </c>
    </row>
    <row r="44" spans="1:6" ht="12.75">
      <c r="A44" s="18"/>
      <c r="B44" s="17"/>
      <c r="C44" s="17"/>
      <c r="D44" s="17"/>
      <c r="E44" s="17"/>
      <c r="F44" s="18"/>
    </row>
    <row r="45" spans="1:6" ht="15">
      <c r="A45" s="1" t="str">
        <f>'справка № 1-КИС-БАЛАНС'!A47</f>
        <v>Дата:26.04.2010 г.</v>
      </c>
      <c r="B45" s="260" t="s">
        <v>269</v>
      </c>
      <c r="C45" s="260"/>
      <c r="F45" s="18"/>
    </row>
    <row r="46" spans="1:6" ht="12.75">
      <c r="A46" s="1"/>
      <c r="B46" s="25"/>
      <c r="C46" s="25"/>
      <c r="D46" s="30" t="s">
        <v>271</v>
      </c>
      <c r="E46" s="30"/>
      <c r="F46" s="18"/>
    </row>
    <row r="47" spans="1:6" ht="26.25" customHeight="1">
      <c r="A47" s="5" t="s">
        <v>270</v>
      </c>
      <c r="B47" s="260" t="s">
        <v>269</v>
      </c>
      <c r="C47" s="260"/>
      <c r="E47" s="234"/>
      <c r="F47" s="188"/>
    </row>
    <row r="48" spans="1:6" ht="12.75">
      <c r="A48" s="18" t="str">
        <f>'справка № 1-КИС-БАЛАНС'!C49</f>
        <v>/З.Дорянов/</v>
      </c>
      <c r="B48" s="17"/>
      <c r="C48" s="17"/>
      <c r="D48" s="35" t="s">
        <v>272</v>
      </c>
      <c r="E48" s="17"/>
      <c r="F48" s="18"/>
    </row>
    <row r="49" spans="1:6" ht="9.75" customHeight="1">
      <c r="A49" s="18"/>
      <c r="B49" s="83" t="s">
        <v>98</v>
      </c>
      <c r="C49" s="83" t="s">
        <v>98</v>
      </c>
      <c r="D49" s="83" t="s">
        <v>98</v>
      </c>
      <c r="E49" s="83" t="s">
        <v>98</v>
      </c>
      <c r="F49" s="18"/>
    </row>
    <row r="50" spans="1:6" ht="19.5" customHeight="1">
      <c r="A50" s="254" t="s">
        <v>268</v>
      </c>
      <c r="B50" s="254"/>
      <c r="C50" s="254"/>
      <c r="D50" s="254"/>
      <c r="E50" s="83" t="s">
        <v>98</v>
      </c>
      <c r="F50" s="18"/>
    </row>
    <row r="51" spans="1:6" ht="15">
      <c r="A51" s="18"/>
      <c r="B51" s="100"/>
      <c r="C51" s="83" t="s">
        <v>98</v>
      </c>
      <c r="D51" s="83" t="s">
        <v>98</v>
      </c>
      <c r="E51" s="83" t="s">
        <v>98</v>
      </c>
      <c r="F51" s="18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2"/>
      <c r="B54" s="104"/>
      <c r="C54" s="104"/>
      <c r="D54" s="104"/>
      <c r="E54" s="104"/>
      <c r="F54" s="76"/>
    </row>
    <row r="55" spans="1:6" ht="15">
      <c r="A55" s="102"/>
      <c r="B55" s="104"/>
      <c r="C55" s="104"/>
      <c r="D55" s="104"/>
      <c r="E55" s="104"/>
      <c r="F55" s="76"/>
    </row>
    <row r="56" spans="1:6" ht="16.5" customHeight="1">
      <c r="A56" s="102"/>
      <c r="B56" s="104"/>
      <c r="C56" s="104"/>
      <c r="D56" s="104"/>
      <c r="E56" s="104"/>
      <c r="F56" s="76"/>
    </row>
    <row r="57" spans="1:6" ht="22.5" customHeight="1">
      <c r="A57" s="102"/>
      <c r="B57" s="104"/>
      <c r="C57" s="104"/>
      <c r="D57" s="104"/>
      <c r="E57" s="104"/>
      <c r="F57" s="76"/>
    </row>
    <row r="58" spans="1:6" ht="15">
      <c r="A58" s="102"/>
      <c r="B58" s="104"/>
      <c r="C58" s="104"/>
      <c r="D58" s="104"/>
      <c r="E58" s="104"/>
      <c r="F58" s="76"/>
    </row>
    <row r="59" spans="1:6" s="16" customFormat="1" ht="15">
      <c r="A59" s="102"/>
      <c r="B59" s="104"/>
      <c r="C59" s="104"/>
      <c r="D59" s="104"/>
      <c r="E59" s="104"/>
      <c r="F59" s="106"/>
    </row>
    <row r="60" spans="1:6" ht="15">
      <c r="A60" s="102"/>
      <c r="B60" s="104"/>
      <c r="C60" s="104"/>
      <c r="D60" s="104"/>
      <c r="E60" s="104"/>
      <c r="F60" s="76"/>
    </row>
    <row r="61" spans="1:6" ht="15">
      <c r="A61" s="104"/>
      <c r="B61" s="104"/>
      <c r="C61" s="104"/>
      <c r="D61" s="104"/>
      <c r="E61" s="104"/>
      <c r="F61" s="76"/>
    </row>
    <row r="62" spans="1:6" ht="15">
      <c r="A62" s="102"/>
      <c r="B62" s="104"/>
      <c r="C62" s="104"/>
      <c r="D62" s="104"/>
      <c r="E62" s="104"/>
      <c r="F62" s="76"/>
    </row>
    <row r="63" spans="1:6" ht="15">
      <c r="A63" s="104"/>
      <c r="B63" s="104"/>
      <c r="C63" s="104"/>
      <c r="D63" s="104"/>
      <c r="E63" s="104"/>
      <c r="F63" s="76"/>
    </row>
    <row r="64" spans="1:6" ht="15">
      <c r="A64" s="107"/>
      <c r="B64" s="108"/>
      <c r="C64" s="104"/>
      <c r="D64" s="104"/>
      <c r="E64" s="104"/>
      <c r="F64" s="76"/>
    </row>
    <row r="65" spans="1:6" ht="15">
      <c r="A65" s="105"/>
      <c r="B65" s="264"/>
      <c r="C65" s="264"/>
      <c r="D65" s="264"/>
      <c r="E65" s="264"/>
      <c r="F65" s="76"/>
    </row>
    <row r="66" spans="1:6" ht="26.25" customHeight="1">
      <c r="A66" s="262"/>
      <c r="B66" s="263"/>
      <c r="C66" s="263"/>
      <c r="D66" s="263"/>
      <c r="E66" s="263"/>
      <c r="F66" s="76"/>
    </row>
    <row r="67" spans="1:6" ht="13.5" customHeight="1">
      <c r="A67" s="105"/>
      <c r="B67" s="105"/>
      <c r="C67" s="105"/>
      <c r="D67" s="105"/>
      <c r="E67" s="105"/>
      <c r="F67" s="76"/>
    </row>
    <row r="68" ht="15">
      <c r="A68" s="83"/>
    </row>
    <row r="69" ht="15">
      <c r="A69" s="83"/>
    </row>
    <row r="70" ht="15">
      <c r="A70" s="83"/>
    </row>
    <row r="71" spans="1:5" ht="13.5" customHeight="1">
      <c r="A71" s="96"/>
      <c r="B71" s="96"/>
      <c r="C71" s="97"/>
      <c r="D71" s="97"/>
      <c r="E71" s="98"/>
    </row>
    <row r="72" spans="1:5" s="27" customFormat="1" ht="35.25" customHeight="1">
      <c r="A72" s="99"/>
      <c r="B72" s="99"/>
      <c r="C72" s="99"/>
      <c r="D72" s="99"/>
      <c r="E72" s="99"/>
    </row>
    <row r="73" spans="1:5" s="20" customFormat="1" ht="14.25">
      <c r="A73" s="98"/>
      <c r="B73" s="98"/>
      <c r="C73" s="98"/>
      <c r="D73" s="98"/>
      <c r="E73" s="98"/>
    </row>
    <row r="74" spans="1:5" ht="15">
      <c r="A74" s="101"/>
      <c r="B74" s="101"/>
      <c r="C74" s="101"/>
      <c r="D74" s="101"/>
      <c r="E74" s="101"/>
    </row>
    <row r="75" spans="1:5" ht="15">
      <c r="A75" s="101"/>
      <c r="B75" s="101"/>
      <c r="C75" s="101"/>
      <c r="D75" s="101"/>
      <c r="E75" s="101"/>
    </row>
    <row r="76" spans="1:5" ht="15">
      <c r="A76" s="101"/>
      <c r="B76" s="101"/>
      <c r="C76" s="101"/>
      <c r="D76" s="101"/>
      <c r="E76" s="101"/>
    </row>
    <row r="77" spans="1:5" ht="15">
      <c r="A77" s="96"/>
      <c r="B77" s="101"/>
      <c r="C77" s="101"/>
      <c r="D77" s="101"/>
      <c r="E77" s="101"/>
    </row>
    <row r="78" spans="1:5" ht="27" customHeight="1">
      <c r="A78" s="77"/>
      <c r="B78" s="77"/>
      <c r="C78" s="77"/>
      <c r="D78" s="77"/>
      <c r="E78" s="77"/>
    </row>
  </sheetData>
  <sheetProtection/>
  <mergeCells count="13">
    <mergeCell ref="A8:A9"/>
    <mergeCell ref="D4:E4"/>
    <mergeCell ref="C2:D2"/>
    <mergeCell ref="B3:E3"/>
    <mergeCell ref="C8:E8"/>
    <mergeCell ref="B8:B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A26" sqref="A26:A30"/>
    </sheetView>
  </sheetViews>
  <sheetFormatPr defaultColWidth="9.140625" defaultRowHeight="12.75"/>
  <cols>
    <col min="1" max="1" width="32.140625" style="127" customWidth="1"/>
    <col min="2" max="2" width="14.57421875" style="127" customWidth="1"/>
    <col min="3" max="3" width="10.140625" style="127" customWidth="1"/>
    <col min="4" max="4" width="10.7109375" style="127" customWidth="1"/>
    <col min="5" max="5" width="10.00390625" style="127" customWidth="1"/>
    <col min="6" max="6" width="7.7109375" style="127" customWidth="1"/>
    <col min="7" max="7" width="7.28125" style="127" customWidth="1"/>
    <col min="8" max="8" width="10.00390625" style="127" customWidth="1"/>
    <col min="9" max="9" width="10.140625" style="127" customWidth="1"/>
    <col min="10" max="10" width="8.8515625" style="127" customWidth="1"/>
    <col min="11" max="11" width="8.57421875" style="127" customWidth="1"/>
    <col min="12" max="12" width="8.8515625" style="127" customWidth="1"/>
    <col min="13" max="13" width="7.7109375" style="127" customWidth="1"/>
    <col min="14" max="14" width="6.8515625" style="127" customWidth="1"/>
    <col min="15" max="15" width="10.00390625" style="127" customWidth="1"/>
    <col min="16" max="16" width="11.00390625" style="127" customWidth="1"/>
    <col min="17" max="16384" width="9.140625" style="127" customWidth="1"/>
  </cols>
  <sheetData>
    <row r="1" spans="13:15" ht="11.25">
      <c r="M1" s="253" t="s">
        <v>239</v>
      </c>
      <c r="N1" s="253"/>
      <c r="O1" s="253"/>
    </row>
    <row r="2" spans="6:8" ht="14.25" customHeight="1">
      <c r="F2" s="296" t="s">
        <v>189</v>
      </c>
      <c r="G2" s="296"/>
      <c r="H2" s="296"/>
    </row>
    <row r="3" spans="1:16" ht="15" customHeight="1">
      <c r="A3" s="129"/>
      <c r="B3" s="130"/>
      <c r="C3" s="130"/>
      <c r="D3" s="130"/>
      <c r="E3" s="130"/>
      <c r="F3" s="296"/>
      <c r="G3" s="296"/>
      <c r="H3" s="296"/>
      <c r="I3" s="130"/>
      <c r="J3" s="130"/>
      <c r="K3" s="130"/>
      <c r="L3" s="130"/>
      <c r="M3" s="130"/>
      <c r="N3" s="130"/>
      <c r="O3" s="130"/>
      <c r="P3" s="130"/>
    </row>
    <row r="4" spans="1:16" ht="14.25" customHeight="1">
      <c r="A4" s="131"/>
      <c r="B4" s="131"/>
      <c r="C4" s="131"/>
      <c r="D4" s="131"/>
      <c r="E4" s="131"/>
      <c r="F4" s="296"/>
      <c r="G4" s="296"/>
      <c r="H4" s="296"/>
      <c r="I4" s="131"/>
      <c r="J4" s="131"/>
      <c r="K4" s="132"/>
      <c r="L4" s="132"/>
      <c r="M4" s="132"/>
      <c r="N4" s="132"/>
      <c r="O4" s="132"/>
      <c r="P4" s="132"/>
    </row>
    <row r="5" spans="1:16" ht="11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32"/>
      <c r="M5" s="132"/>
      <c r="N5" s="132"/>
      <c r="O5" s="132"/>
      <c r="P5" s="132"/>
    </row>
    <row r="6" spans="1:16" ht="16.5" customHeight="1">
      <c r="A6" s="289" t="str">
        <f>'справка № 1-КИС-БАЛАНС'!A3</f>
        <v>Наименование на КИС:КД АКЦИИ БЪЛГАРИЯ</v>
      </c>
      <c r="B6" s="290"/>
      <c r="C6" s="290"/>
      <c r="D6" s="290"/>
      <c r="E6" s="290"/>
      <c r="F6" s="133"/>
      <c r="G6" s="133"/>
      <c r="H6" s="133"/>
      <c r="I6" s="133"/>
      <c r="J6" s="133"/>
      <c r="K6" s="134"/>
      <c r="L6" s="295"/>
      <c r="M6" s="290"/>
      <c r="N6" s="290"/>
      <c r="O6" s="290"/>
      <c r="P6" s="290"/>
    </row>
    <row r="7" spans="1:16" ht="11.25">
      <c r="A7" s="291" t="str">
        <f>'справка № 1-КИС-БАЛАНС'!A4</f>
        <v>Отчетен период:01.01-31.03.2010</v>
      </c>
      <c r="B7" s="292"/>
      <c r="C7" s="292"/>
      <c r="D7" s="292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137"/>
    </row>
    <row r="8" spans="1:16" ht="11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8"/>
      <c r="P8" s="128" t="s">
        <v>82</v>
      </c>
    </row>
    <row r="9" spans="1:16" s="140" customFormat="1" ht="39" customHeight="1">
      <c r="A9" s="297" t="s">
        <v>57</v>
      </c>
      <c r="B9" s="139" t="s">
        <v>113</v>
      </c>
      <c r="C9" s="139"/>
      <c r="D9" s="139"/>
      <c r="E9" s="139"/>
      <c r="F9" s="139" t="s">
        <v>114</v>
      </c>
      <c r="G9" s="139"/>
      <c r="H9" s="293" t="s">
        <v>125</v>
      </c>
      <c r="I9" s="139" t="s">
        <v>126</v>
      </c>
      <c r="J9" s="139"/>
      <c r="K9" s="139"/>
      <c r="L9" s="139"/>
      <c r="M9" s="139" t="s">
        <v>114</v>
      </c>
      <c r="N9" s="139"/>
      <c r="O9" s="293" t="s">
        <v>115</v>
      </c>
      <c r="P9" s="293" t="s">
        <v>116</v>
      </c>
    </row>
    <row r="10" spans="1:16" s="140" customFormat="1" ht="42">
      <c r="A10" s="297"/>
      <c r="B10" s="141" t="s">
        <v>117</v>
      </c>
      <c r="C10" s="141" t="s">
        <v>118</v>
      </c>
      <c r="D10" s="141" t="s">
        <v>119</v>
      </c>
      <c r="E10" s="141" t="s">
        <v>120</v>
      </c>
      <c r="F10" s="141" t="s">
        <v>71</v>
      </c>
      <c r="G10" s="141" t="s">
        <v>72</v>
      </c>
      <c r="H10" s="294"/>
      <c r="I10" s="141" t="s">
        <v>117</v>
      </c>
      <c r="J10" s="141" t="s">
        <v>121</v>
      </c>
      <c r="K10" s="141" t="s">
        <v>122</v>
      </c>
      <c r="L10" s="141" t="s">
        <v>123</v>
      </c>
      <c r="M10" s="141" t="s">
        <v>71</v>
      </c>
      <c r="N10" s="141" t="s">
        <v>72</v>
      </c>
      <c r="O10" s="294"/>
      <c r="P10" s="294"/>
    </row>
    <row r="11" spans="1:16" s="140" customFormat="1" ht="10.5">
      <c r="A11" s="142" t="s">
        <v>6</v>
      </c>
      <c r="B11" s="141">
        <v>1</v>
      </c>
      <c r="C11" s="141">
        <v>2</v>
      </c>
      <c r="D11" s="141">
        <v>3</v>
      </c>
      <c r="E11" s="141">
        <v>4</v>
      </c>
      <c r="F11" s="141">
        <v>5</v>
      </c>
      <c r="G11" s="141">
        <v>6</v>
      </c>
      <c r="H11" s="141">
        <v>7</v>
      </c>
      <c r="I11" s="141">
        <v>8</v>
      </c>
      <c r="J11" s="141">
        <v>9</v>
      </c>
      <c r="K11" s="141">
        <v>10</v>
      </c>
      <c r="L11" s="141">
        <v>11</v>
      </c>
      <c r="M11" s="141">
        <v>12</v>
      </c>
      <c r="N11" s="141">
        <v>13</v>
      </c>
      <c r="O11" s="141">
        <v>14</v>
      </c>
      <c r="P11" s="141">
        <v>15</v>
      </c>
    </row>
    <row r="12" spans="1:49" ht="31.5" customHeight="1">
      <c r="A12" s="186" t="s">
        <v>240</v>
      </c>
      <c r="B12" s="143"/>
      <c r="C12" s="143"/>
      <c r="D12" s="143"/>
      <c r="E12" s="144"/>
      <c r="F12" s="145"/>
      <c r="G12" s="145"/>
      <c r="H12" s="144"/>
      <c r="I12" s="145"/>
      <c r="J12" s="145"/>
      <c r="K12" s="145"/>
      <c r="L12" s="144"/>
      <c r="M12" s="145"/>
      <c r="N12" s="145"/>
      <c r="O12" s="144"/>
      <c r="P12" s="14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</row>
    <row r="13" spans="1:49" ht="29.25" customHeight="1">
      <c r="A13" s="147" t="s">
        <v>241</v>
      </c>
      <c r="B13" s="148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</row>
    <row r="14" spans="1:49" ht="11.25">
      <c r="A14" s="147" t="s">
        <v>168</v>
      </c>
      <c r="B14" s="148"/>
      <c r="C14" s="152"/>
      <c r="D14" s="15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</row>
    <row r="15" spans="1:49" ht="11.25">
      <c r="A15" s="187" t="s">
        <v>166</v>
      </c>
      <c r="B15" s="155"/>
      <c r="C15" s="156"/>
      <c r="D15" s="156"/>
      <c r="E15" s="153"/>
      <c r="F15" s="157"/>
      <c r="G15" s="157"/>
      <c r="H15" s="153"/>
      <c r="I15" s="157"/>
      <c r="J15" s="157"/>
      <c r="K15" s="157"/>
      <c r="L15" s="153"/>
      <c r="M15" s="157"/>
      <c r="N15" s="157"/>
      <c r="O15" s="153"/>
      <c r="P15" s="153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</row>
    <row r="16" spans="1:49" ht="20.25" customHeight="1">
      <c r="A16" s="147" t="s">
        <v>169</v>
      </c>
      <c r="B16" s="155"/>
      <c r="C16" s="156"/>
      <c r="D16" s="156"/>
      <c r="E16" s="153"/>
      <c r="F16" s="157"/>
      <c r="G16" s="157"/>
      <c r="H16" s="153"/>
      <c r="I16" s="157"/>
      <c r="J16" s="157"/>
      <c r="K16" s="157"/>
      <c r="L16" s="153"/>
      <c r="M16" s="157"/>
      <c r="N16" s="157"/>
      <c r="O16" s="153"/>
      <c r="P16" s="153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</row>
    <row r="17" spans="1:49" ht="21.75" customHeight="1">
      <c r="A17" s="147" t="s">
        <v>11</v>
      </c>
      <c r="B17" s="156"/>
      <c r="C17" s="156"/>
      <c r="D17" s="156"/>
      <c r="E17" s="153"/>
      <c r="F17" s="157"/>
      <c r="G17" s="157"/>
      <c r="H17" s="153"/>
      <c r="I17" s="157"/>
      <c r="J17" s="157"/>
      <c r="K17" s="157"/>
      <c r="L17" s="153"/>
      <c r="M17" s="157"/>
      <c r="N17" s="157"/>
      <c r="O17" s="153"/>
      <c r="P17" s="153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</row>
    <row r="18" spans="1:49" ht="24" customHeight="1">
      <c r="A18" s="147" t="s">
        <v>242</v>
      </c>
      <c r="B18" s="156"/>
      <c r="C18" s="156"/>
      <c r="D18" s="156"/>
      <c r="E18" s="153"/>
      <c r="F18" s="157"/>
      <c r="G18" s="157"/>
      <c r="H18" s="153"/>
      <c r="I18" s="157"/>
      <c r="J18" s="157"/>
      <c r="K18" s="157"/>
      <c r="L18" s="153"/>
      <c r="M18" s="157"/>
      <c r="N18" s="157"/>
      <c r="O18" s="153"/>
      <c r="P18" s="153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</row>
    <row r="19" spans="1:49" ht="26.25" customHeight="1">
      <c r="A19" s="158" t="s">
        <v>243</v>
      </c>
      <c r="B19" s="156"/>
      <c r="C19" s="156"/>
      <c r="D19" s="156"/>
      <c r="E19" s="153"/>
      <c r="F19" s="157"/>
      <c r="G19" s="157"/>
      <c r="H19" s="153"/>
      <c r="I19" s="157"/>
      <c r="J19" s="157"/>
      <c r="K19" s="157"/>
      <c r="L19" s="153"/>
      <c r="M19" s="157"/>
      <c r="N19" s="157"/>
      <c r="O19" s="153"/>
      <c r="P19" s="153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</row>
    <row r="20" spans="1:49" ht="36.75" customHeight="1">
      <c r="A20" s="159"/>
      <c r="B20" s="160"/>
      <c r="C20" s="160"/>
      <c r="D20" s="160"/>
      <c r="E20" s="161"/>
      <c r="F20" s="162"/>
      <c r="G20" s="162"/>
      <c r="H20" s="161"/>
      <c r="I20" s="162"/>
      <c r="J20" s="162"/>
      <c r="K20" s="162"/>
      <c r="L20" s="161"/>
      <c r="M20" s="162"/>
      <c r="N20" s="162"/>
      <c r="O20" s="161"/>
      <c r="P20" s="161"/>
      <c r="Q20" s="163"/>
      <c r="R20" s="163"/>
      <c r="S20" s="163"/>
      <c r="T20" s="163"/>
      <c r="U20" s="163"/>
      <c r="V20" s="163"/>
      <c r="W20" s="151"/>
      <c r="X20" s="151"/>
      <c r="Y20" s="151"/>
      <c r="Z20" s="151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</row>
    <row r="21" spans="1:49" ht="16.5" customHeight="1">
      <c r="A21" s="164" t="str">
        <f>'справка № 1-КИС-БАЛАНС'!A47</f>
        <v>Дата:26.04.2010 г.</v>
      </c>
      <c r="B21" s="165"/>
      <c r="C21" s="165"/>
      <c r="D21" s="165"/>
      <c r="E21" s="166" t="s">
        <v>124</v>
      </c>
      <c r="F21" s="166"/>
      <c r="G21" s="166"/>
      <c r="H21" s="166"/>
      <c r="I21" s="23"/>
      <c r="J21" s="199" t="s">
        <v>264</v>
      </c>
      <c r="K21" s="199"/>
      <c r="L21" s="167"/>
      <c r="M21" s="167"/>
      <c r="N21" s="162"/>
      <c r="O21" s="161"/>
      <c r="P21" s="161"/>
      <c r="Q21" s="163"/>
      <c r="R21" s="163"/>
      <c r="S21" s="163"/>
      <c r="T21" s="163"/>
      <c r="U21" s="163"/>
      <c r="V21" s="163"/>
      <c r="W21" s="151"/>
      <c r="X21" s="151"/>
      <c r="Y21" s="151"/>
      <c r="Z21" s="151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</row>
    <row r="22" spans="1:49" ht="14.25" customHeight="1">
      <c r="A22" s="168"/>
      <c r="B22" s="169"/>
      <c r="C22" s="169"/>
      <c r="D22" s="169"/>
      <c r="E22" s="161"/>
      <c r="F22" s="226" t="str">
        <f>'справка № 1-КИС-БАЛАНС'!C49</f>
        <v>/З.Дорянов/</v>
      </c>
      <c r="G22" s="170"/>
      <c r="H22" s="161"/>
      <c r="I22" s="94"/>
      <c r="J22" s="4"/>
      <c r="K22" s="4"/>
      <c r="L22" s="161"/>
      <c r="M22" s="170"/>
      <c r="N22" s="170"/>
      <c r="O22" s="161"/>
      <c r="P22" s="161"/>
      <c r="Q22" s="163"/>
      <c r="R22" s="163"/>
      <c r="S22" s="163"/>
      <c r="T22" s="163"/>
      <c r="U22" s="163"/>
      <c r="V22" s="163"/>
      <c r="W22" s="151"/>
      <c r="X22" s="151"/>
      <c r="Y22" s="151"/>
      <c r="Z22" s="151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</row>
    <row r="23" spans="1:49" s="154" customFormat="1" ht="23.25" customHeight="1">
      <c r="A23" s="171"/>
      <c r="B23" s="172"/>
      <c r="C23" s="172"/>
      <c r="D23" s="172"/>
      <c r="E23" s="172"/>
      <c r="F23" s="172"/>
      <c r="G23" s="172"/>
      <c r="H23" s="172"/>
      <c r="I23" s="94"/>
      <c r="J23" s="4"/>
      <c r="K23" s="4" t="s">
        <v>271</v>
      </c>
      <c r="L23" s="172"/>
      <c r="M23" s="172"/>
      <c r="N23" s="172"/>
      <c r="O23" s="172"/>
      <c r="P23" s="172"/>
      <c r="Q23" s="173"/>
      <c r="R23" s="173"/>
      <c r="S23" s="173"/>
      <c r="T23" s="173"/>
      <c r="U23" s="173"/>
      <c r="V23" s="173"/>
      <c r="W23" s="174"/>
      <c r="X23" s="174"/>
      <c r="Y23" s="174"/>
      <c r="Z23" s="174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</row>
    <row r="24" spans="1:49" s="154" customFormat="1" ht="16.5" customHeight="1">
      <c r="A24" s="171"/>
      <c r="B24" s="172"/>
      <c r="C24" s="172"/>
      <c r="D24" s="172"/>
      <c r="E24" s="172"/>
      <c r="F24" s="172"/>
      <c r="G24" s="172"/>
      <c r="H24" s="172"/>
      <c r="I24" s="94"/>
      <c r="J24" s="4"/>
      <c r="K24" s="6"/>
      <c r="L24" s="172"/>
      <c r="M24" s="172"/>
      <c r="N24" s="172"/>
      <c r="O24" s="172"/>
      <c r="P24" s="172"/>
      <c r="Q24" s="173"/>
      <c r="R24" s="173"/>
      <c r="S24" s="173"/>
      <c r="T24" s="173"/>
      <c r="U24" s="173"/>
      <c r="V24" s="173"/>
      <c r="W24" s="174"/>
      <c r="X24" s="174"/>
      <c r="Y24" s="174"/>
      <c r="Z24" s="174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</row>
    <row r="25" spans="1:49" s="154" customFormat="1" ht="15">
      <c r="A25" s="171"/>
      <c r="B25" s="172"/>
      <c r="C25" s="172"/>
      <c r="D25" s="172"/>
      <c r="E25" s="172"/>
      <c r="F25" s="172"/>
      <c r="G25" s="172"/>
      <c r="H25" s="172"/>
      <c r="I25" s="94"/>
      <c r="J25" s="199" t="s">
        <v>264</v>
      </c>
      <c r="K25" s="199"/>
      <c r="L25" s="172"/>
      <c r="M25" s="172"/>
      <c r="N25" s="172"/>
      <c r="O25" s="172"/>
      <c r="P25" s="172"/>
      <c r="Q25" s="173"/>
      <c r="R25" s="173"/>
      <c r="S25" s="173"/>
      <c r="T25" s="173"/>
      <c r="U25" s="173"/>
      <c r="V25" s="173"/>
      <c r="W25" s="174"/>
      <c r="X25" s="174"/>
      <c r="Y25" s="174"/>
      <c r="Z25" s="174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</row>
    <row r="26" spans="1:49" s="154" customFormat="1" ht="20.25" customHeight="1">
      <c r="A26" s="171"/>
      <c r="B26" s="172"/>
      <c r="C26" s="176"/>
      <c r="D26" s="172"/>
      <c r="E26" s="172"/>
      <c r="F26" s="172"/>
      <c r="G26" s="172"/>
      <c r="H26" s="172"/>
      <c r="I26" s="94"/>
      <c r="J26" s="5"/>
      <c r="K26" s="5"/>
      <c r="L26" s="172"/>
      <c r="M26" s="172"/>
      <c r="N26" s="172"/>
      <c r="O26" s="172"/>
      <c r="P26" s="172"/>
      <c r="Q26" s="173"/>
      <c r="R26" s="173"/>
      <c r="S26" s="173"/>
      <c r="T26" s="173"/>
      <c r="U26" s="173"/>
      <c r="V26" s="173"/>
      <c r="W26" s="174"/>
      <c r="X26" s="174"/>
      <c r="Y26" s="174"/>
      <c r="Z26" s="174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</row>
    <row r="27" spans="1:49" s="154" customFormat="1" ht="30.75" customHeight="1">
      <c r="A27" s="171"/>
      <c r="B27" s="172"/>
      <c r="C27" s="172"/>
      <c r="D27" s="172"/>
      <c r="E27" s="172"/>
      <c r="F27" s="172"/>
      <c r="G27" s="172"/>
      <c r="H27" s="172"/>
      <c r="I27" s="18"/>
      <c r="J27" s="4"/>
      <c r="K27" s="4" t="s">
        <v>273</v>
      </c>
      <c r="L27" s="172"/>
      <c r="M27" s="172"/>
      <c r="N27" s="172"/>
      <c r="O27" s="172"/>
      <c r="P27" s="172"/>
      <c r="Q27" s="173"/>
      <c r="R27" s="173"/>
      <c r="S27" s="173"/>
      <c r="T27" s="173"/>
      <c r="U27" s="173"/>
      <c r="V27" s="173"/>
      <c r="W27" s="174"/>
      <c r="X27" s="174"/>
      <c r="Y27" s="174"/>
      <c r="Z27" s="174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</row>
    <row r="28" spans="1:49" s="154" customFormat="1" ht="11.25">
      <c r="A28" s="171"/>
      <c r="B28" s="162"/>
      <c r="C28" s="162"/>
      <c r="D28" s="162"/>
      <c r="E28" s="172"/>
      <c r="F28" s="162"/>
      <c r="G28" s="162"/>
      <c r="H28" s="172"/>
      <c r="I28" s="162"/>
      <c r="J28" s="162"/>
      <c r="K28" s="162"/>
      <c r="L28" s="172"/>
      <c r="M28" s="162"/>
      <c r="N28" s="162"/>
      <c r="O28" s="172"/>
      <c r="P28" s="172"/>
      <c r="Q28" s="173"/>
      <c r="R28" s="173"/>
      <c r="S28" s="173"/>
      <c r="T28" s="173"/>
      <c r="U28" s="173"/>
      <c r="V28" s="173"/>
      <c r="W28" s="174"/>
      <c r="X28" s="174"/>
      <c r="Y28" s="174"/>
      <c r="Z28" s="174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</row>
    <row r="29" spans="1:49" s="154" customFormat="1" ht="11.25">
      <c r="A29" s="171"/>
      <c r="B29" s="162"/>
      <c r="C29" s="162"/>
      <c r="D29" s="162"/>
      <c r="E29" s="172"/>
      <c r="F29" s="162"/>
      <c r="G29" s="162"/>
      <c r="H29" s="172"/>
      <c r="I29" s="162"/>
      <c r="J29" s="162"/>
      <c r="K29" s="162"/>
      <c r="L29" s="172"/>
      <c r="M29" s="162"/>
      <c r="N29" s="162"/>
      <c r="O29" s="172"/>
      <c r="P29" s="172"/>
      <c r="Q29" s="173"/>
      <c r="R29" s="173"/>
      <c r="S29" s="173"/>
      <c r="T29" s="173"/>
      <c r="U29" s="173"/>
      <c r="V29" s="173"/>
      <c r="W29" s="174"/>
      <c r="X29" s="174"/>
      <c r="Y29" s="174"/>
      <c r="Z29" s="174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</row>
    <row r="30" spans="1:49" s="154" customFormat="1" ht="11.25">
      <c r="A30" s="176"/>
      <c r="B30" s="162"/>
      <c r="C30" s="162"/>
      <c r="D30" s="162"/>
      <c r="E30" s="172"/>
      <c r="F30" s="162"/>
      <c r="G30" s="162"/>
      <c r="H30" s="172"/>
      <c r="I30" s="162"/>
      <c r="J30" s="162"/>
      <c r="K30" s="162"/>
      <c r="L30" s="172"/>
      <c r="M30" s="162"/>
      <c r="N30" s="162"/>
      <c r="O30" s="172"/>
      <c r="P30" s="172"/>
      <c r="Q30" s="173"/>
      <c r="R30" s="173"/>
      <c r="S30" s="173"/>
      <c r="T30" s="173"/>
      <c r="U30" s="173"/>
      <c r="V30" s="173"/>
      <c r="W30" s="174"/>
      <c r="X30" s="174"/>
      <c r="Y30" s="174"/>
      <c r="Z30" s="174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</row>
    <row r="31" spans="1:49" s="154" customFormat="1" ht="11.25">
      <c r="A31" s="176"/>
      <c r="B31" s="162"/>
      <c r="C31" s="162"/>
      <c r="D31" s="162"/>
      <c r="E31" s="172"/>
      <c r="F31" s="162"/>
      <c r="G31" s="162"/>
      <c r="H31" s="172"/>
      <c r="I31" s="162"/>
      <c r="J31" s="162"/>
      <c r="K31" s="162"/>
      <c r="L31" s="172"/>
      <c r="M31" s="162"/>
      <c r="N31" s="162"/>
      <c r="O31" s="172"/>
      <c r="P31" s="172"/>
      <c r="Q31" s="173"/>
      <c r="R31" s="173"/>
      <c r="S31" s="173"/>
      <c r="T31" s="173"/>
      <c r="U31" s="173"/>
      <c r="V31" s="173"/>
      <c r="W31" s="174"/>
      <c r="X31" s="174"/>
      <c r="Y31" s="174"/>
      <c r="Z31" s="174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</row>
    <row r="32" spans="1:49" s="154" customFormat="1" ht="11.25">
      <c r="A32" s="171"/>
      <c r="B32" s="162"/>
      <c r="C32" s="162"/>
      <c r="D32" s="162"/>
      <c r="E32" s="172"/>
      <c r="F32" s="162"/>
      <c r="G32" s="162"/>
      <c r="H32" s="172"/>
      <c r="I32" s="162"/>
      <c r="J32" s="162"/>
      <c r="K32" s="162"/>
      <c r="L32" s="172"/>
      <c r="M32" s="162"/>
      <c r="N32" s="162"/>
      <c r="O32" s="172"/>
      <c r="P32" s="172"/>
      <c r="Q32" s="173"/>
      <c r="R32" s="173"/>
      <c r="S32" s="173"/>
      <c r="T32" s="173"/>
      <c r="U32" s="173"/>
      <c r="V32" s="173"/>
      <c r="W32" s="174"/>
      <c r="X32" s="174"/>
      <c r="Y32" s="174"/>
      <c r="Z32" s="174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</row>
    <row r="33" spans="1:49" s="154" customFormat="1" ht="31.5" customHeight="1">
      <c r="A33" s="177"/>
      <c r="B33" s="162"/>
      <c r="C33" s="162"/>
      <c r="D33" s="162"/>
      <c r="E33" s="172"/>
      <c r="F33" s="162"/>
      <c r="G33" s="162"/>
      <c r="H33" s="172"/>
      <c r="I33" s="162"/>
      <c r="J33" s="162"/>
      <c r="K33" s="162"/>
      <c r="L33" s="172"/>
      <c r="M33" s="162"/>
      <c r="N33" s="162"/>
      <c r="O33" s="172"/>
      <c r="P33" s="172"/>
      <c r="Q33" s="173"/>
      <c r="R33" s="173"/>
      <c r="S33" s="173"/>
      <c r="T33" s="173"/>
      <c r="U33" s="173"/>
      <c r="V33" s="173"/>
      <c r="W33" s="174"/>
      <c r="X33" s="174"/>
      <c r="Y33" s="174"/>
      <c r="Z33" s="174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</row>
    <row r="34" spans="1:49" s="154" customFormat="1" ht="11.25">
      <c r="A34" s="176"/>
      <c r="B34" s="162"/>
      <c r="C34" s="162"/>
      <c r="D34" s="162"/>
      <c r="E34" s="172"/>
      <c r="F34" s="162"/>
      <c r="G34" s="162"/>
      <c r="H34" s="172"/>
      <c r="I34" s="162"/>
      <c r="J34" s="162"/>
      <c r="K34" s="162"/>
      <c r="L34" s="172"/>
      <c r="M34" s="162"/>
      <c r="N34" s="162"/>
      <c r="O34" s="172"/>
      <c r="P34" s="172"/>
      <c r="Q34" s="173"/>
      <c r="R34" s="173"/>
      <c r="S34" s="173"/>
      <c r="T34" s="173"/>
      <c r="U34" s="173"/>
      <c r="V34" s="173"/>
      <c r="W34" s="174"/>
      <c r="X34" s="174"/>
      <c r="Y34" s="174"/>
      <c r="Z34" s="174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</row>
    <row r="35" spans="1:49" ht="11.25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63"/>
      <c r="R35" s="163"/>
      <c r="S35" s="163"/>
      <c r="T35" s="163"/>
      <c r="U35" s="163"/>
      <c r="V35" s="163"/>
      <c r="W35" s="151"/>
      <c r="X35" s="151"/>
      <c r="Y35" s="151"/>
      <c r="Z35" s="151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</row>
    <row r="36" spans="1:49" ht="11.25">
      <c r="A36" s="180"/>
      <c r="B36" s="160"/>
      <c r="C36" s="160"/>
      <c r="D36" s="160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81"/>
      <c r="R36" s="181"/>
      <c r="S36" s="181"/>
      <c r="T36" s="181"/>
      <c r="U36" s="181"/>
      <c r="V36" s="181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</row>
    <row r="37" spans="14:49" ht="11.25">
      <c r="N37" s="182"/>
      <c r="O37" s="182"/>
      <c r="P37" s="182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</row>
    <row r="38" spans="1:49" ht="11.25">
      <c r="A38" s="132"/>
      <c r="B38" s="165"/>
      <c r="C38" s="165"/>
      <c r="D38" s="165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</row>
    <row r="39" spans="1:49" ht="11.25">
      <c r="A39" s="183"/>
      <c r="B39" s="165"/>
      <c r="C39" s="165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</row>
    <row r="40" spans="1:49" ht="11.25">
      <c r="A40" s="164"/>
      <c r="B40" s="165"/>
      <c r="C40" s="165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</row>
    <row r="41" spans="1:49" ht="11.25">
      <c r="A41" s="132"/>
      <c r="B41" s="165"/>
      <c r="C41" s="165"/>
      <c r="D41" s="165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</row>
    <row r="42" spans="1:49" ht="11.25">
      <c r="A42" s="132"/>
      <c r="B42" s="165"/>
      <c r="C42" s="165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</row>
    <row r="43" spans="1:49" ht="11.25">
      <c r="A43" s="132"/>
      <c r="B43" s="165"/>
      <c r="C43" s="165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</row>
    <row r="44" spans="2:49" ht="11.25">
      <c r="B44" s="184"/>
      <c r="C44" s="184"/>
      <c r="D44" s="184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</row>
    <row r="45" spans="2:49" ht="11.25">
      <c r="B45" s="184"/>
      <c r="C45" s="184"/>
      <c r="D45" s="184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</row>
    <row r="46" spans="2:49" ht="11.25">
      <c r="B46" s="184"/>
      <c r="C46" s="184"/>
      <c r="D46" s="184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</row>
    <row r="47" spans="2:49" ht="11.25">
      <c r="B47" s="184"/>
      <c r="C47" s="184"/>
      <c r="D47" s="184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</row>
    <row r="48" spans="2:49" ht="11.25">
      <c r="B48" s="184"/>
      <c r="C48" s="184"/>
      <c r="D48" s="18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</row>
    <row r="49" spans="2:49" ht="11.25">
      <c r="B49" s="184"/>
      <c r="C49" s="184"/>
      <c r="D49" s="184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</row>
    <row r="50" spans="2:49" ht="11.25">
      <c r="B50" s="184"/>
      <c r="C50" s="184"/>
      <c r="D50" s="184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</row>
    <row r="51" spans="2:49" ht="11.25">
      <c r="B51" s="184"/>
      <c r="C51" s="184"/>
      <c r="D51" s="184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</row>
    <row r="52" spans="2:49" ht="11.25">
      <c r="B52" s="184"/>
      <c r="C52" s="184"/>
      <c r="D52" s="184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</row>
    <row r="53" spans="2:49" ht="11.25">
      <c r="B53" s="184"/>
      <c r="C53" s="184"/>
      <c r="D53" s="184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</row>
    <row r="54" spans="2:49" ht="11.25">
      <c r="B54" s="184"/>
      <c r="C54" s="184"/>
      <c r="D54" s="184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</row>
    <row r="55" spans="2:49" ht="11.25">
      <c r="B55" s="184"/>
      <c r="C55" s="184"/>
      <c r="D55" s="184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</row>
    <row r="56" spans="2:49" ht="11.25">
      <c r="B56" s="184"/>
      <c r="C56" s="184"/>
      <c r="D56" s="18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</row>
    <row r="57" spans="2:49" ht="11.25">
      <c r="B57" s="184"/>
      <c r="C57" s="184"/>
      <c r="D57" s="184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</row>
    <row r="58" spans="2:49" ht="11.25">
      <c r="B58" s="184"/>
      <c r="C58" s="184"/>
      <c r="D58" s="184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</row>
    <row r="59" spans="2:49" ht="11.25">
      <c r="B59" s="184"/>
      <c r="C59" s="184"/>
      <c r="D59" s="184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</row>
    <row r="60" spans="2:49" ht="11.25">
      <c r="B60" s="184"/>
      <c r="C60" s="184"/>
      <c r="D60" s="184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</row>
    <row r="61" spans="2:49" ht="11.25">
      <c r="B61" s="146"/>
      <c r="C61" s="184"/>
      <c r="D61" s="184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</row>
    <row r="62" spans="2:49" ht="11.25">
      <c r="B62" s="146"/>
      <c r="C62" s="184"/>
      <c r="D62" s="184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</row>
    <row r="63" spans="2:49" ht="11.25">
      <c r="B63" s="146"/>
      <c r="C63" s="184"/>
      <c r="D63" s="184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</row>
    <row r="64" spans="2:49" ht="11.25">
      <c r="B64" s="146"/>
      <c r="C64" s="184"/>
      <c r="D64" s="184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</row>
    <row r="65" spans="3:4" ht="11.25">
      <c r="C65" s="185"/>
      <c r="D65" s="185"/>
    </row>
    <row r="66" spans="3:4" ht="11.25">
      <c r="C66" s="185"/>
      <c r="D66" s="185"/>
    </row>
    <row r="67" spans="3:4" ht="11.25">
      <c r="C67" s="185"/>
      <c r="D67" s="185"/>
    </row>
    <row r="68" spans="3:4" ht="11.25">
      <c r="C68" s="185"/>
      <c r="D68" s="185"/>
    </row>
    <row r="69" spans="3:4" ht="11.25">
      <c r="C69" s="185"/>
      <c r="D69" s="185"/>
    </row>
    <row r="70" spans="3:4" ht="11.25">
      <c r="C70" s="185"/>
      <c r="D70" s="185"/>
    </row>
    <row r="71" spans="3:4" ht="11.25">
      <c r="C71" s="185"/>
      <c r="D71" s="185"/>
    </row>
    <row r="72" spans="3:4" ht="11.25">
      <c r="C72" s="185"/>
      <c r="D72" s="185"/>
    </row>
    <row r="73" spans="3:4" ht="11.25">
      <c r="C73" s="185"/>
      <c r="D73" s="185"/>
    </row>
    <row r="74" spans="3:4" ht="11.25">
      <c r="C74" s="185"/>
      <c r="D74" s="185"/>
    </row>
    <row r="75" spans="3:4" ht="11.25">
      <c r="C75" s="185"/>
      <c r="D75" s="185"/>
    </row>
    <row r="76" spans="3:4" ht="11.25">
      <c r="C76" s="185"/>
      <c r="D76" s="185"/>
    </row>
    <row r="77" spans="3:4" ht="11.25">
      <c r="C77" s="185"/>
      <c r="D77" s="185"/>
    </row>
    <row r="78" spans="3:4" ht="11.25">
      <c r="C78" s="185"/>
      <c r="D78" s="185"/>
    </row>
    <row r="79" spans="3:4" ht="11.25">
      <c r="C79" s="185"/>
      <c r="D79" s="185"/>
    </row>
    <row r="80" spans="3:4" ht="11.25">
      <c r="C80" s="185"/>
      <c r="D80" s="185"/>
    </row>
    <row r="81" spans="3:4" ht="11.25">
      <c r="C81" s="185"/>
      <c r="D81" s="185"/>
    </row>
    <row r="82" spans="3:4" ht="11.25">
      <c r="C82" s="185"/>
      <c r="D82" s="185"/>
    </row>
    <row r="83" spans="3:4" ht="11.25">
      <c r="C83" s="185"/>
      <c r="D83" s="185"/>
    </row>
    <row r="84" spans="3:4" ht="11.25">
      <c r="C84" s="185"/>
      <c r="D84" s="185"/>
    </row>
    <row r="85" spans="3:4" ht="11.25">
      <c r="C85" s="185"/>
      <c r="D85" s="185"/>
    </row>
    <row r="86" spans="3:4" ht="11.25">
      <c r="C86" s="185"/>
      <c r="D86" s="185"/>
    </row>
    <row r="87" spans="3:4" ht="11.25">
      <c r="C87" s="185"/>
      <c r="D87" s="185"/>
    </row>
    <row r="88" spans="3:4" ht="11.25">
      <c r="C88" s="185"/>
      <c r="D88" s="185"/>
    </row>
    <row r="89" spans="3:4" ht="11.25">
      <c r="C89" s="185"/>
      <c r="D89" s="185"/>
    </row>
    <row r="90" spans="3:4" ht="11.25">
      <c r="C90" s="185"/>
      <c r="D90" s="185"/>
    </row>
    <row r="91" spans="3:4" ht="11.25">
      <c r="C91" s="185"/>
      <c r="D91" s="185"/>
    </row>
    <row r="92" spans="3:4" ht="11.25">
      <c r="C92" s="185"/>
      <c r="D92" s="185"/>
    </row>
    <row r="93" spans="3:4" ht="11.25">
      <c r="C93" s="185"/>
      <c r="D93" s="185"/>
    </row>
    <row r="94" spans="3:4" ht="11.25">
      <c r="C94" s="185"/>
      <c r="D94" s="185"/>
    </row>
    <row r="95" spans="3:4" ht="11.25">
      <c r="C95" s="185"/>
      <c r="D95" s="185"/>
    </row>
    <row r="96" spans="3:4" ht="11.25">
      <c r="C96" s="185"/>
      <c r="D96" s="185"/>
    </row>
    <row r="97" spans="3:4" ht="11.25">
      <c r="C97" s="185"/>
      <c r="D97" s="185"/>
    </row>
    <row r="98" spans="3:4" ht="11.25">
      <c r="C98" s="185"/>
      <c r="D98" s="185"/>
    </row>
    <row r="99" spans="3:4" ht="11.25">
      <c r="C99" s="185"/>
      <c r="D99" s="185"/>
    </row>
    <row r="100" spans="3:4" ht="11.25">
      <c r="C100" s="185"/>
      <c r="D100" s="185"/>
    </row>
    <row r="101" spans="3:4" ht="11.25">
      <c r="C101" s="185"/>
      <c r="D101" s="185"/>
    </row>
    <row r="102" spans="3:4" ht="11.25">
      <c r="C102" s="185"/>
      <c r="D102" s="185"/>
    </row>
    <row r="103" spans="3:4" ht="11.25">
      <c r="C103" s="185"/>
      <c r="D103" s="185"/>
    </row>
    <row r="104" spans="3:4" ht="11.25">
      <c r="C104" s="185"/>
      <c r="D104" s="185"/>
    </row>
    <row r="105" spans="3:4" ht="11.25">
      <c r="C105" s="185"/>
      <c r="D105" s="185"/>
    </row>
    <row r="106" spans="3:4" ht="11.25">
      <c r="C106" s="185"/>
      <c r="D106" s="185"/>
    </row>
    <row r="107" spans="3:4" ht="11.25">
      <c r="C107" s="185"/>
      <c r="D107" s="185"/>
    </row>
    <row r="108" spans="3:4" ht="11.25">
      <c r="C108" s="185"/>
      <c r="D108" s="185"/>
    </row>
    <row r="109" spans="3:4" ht="11.25">
      <c r="C109" s="185"/>
      <c r="D109" s="185"/>
    </row>
    <row r="110" spans="3:4" ht="11.25">
      <c r="C110" s="185"/>
      <c r="D110" s="185"/>
    </row>
    <row r="111" spans="3:4" ht="11.25">
      <c r="C111" s="185"/>
      <c r="D111" s="185"/>
    </row>
    <row r="112" spans="3:4" ht="11.25">
      <c r="C112" s="185"/>
      <c r="D112" s="185"/>
    </row>
    <row r="113" spans="3:4" ht="11.25">
      <c r="C113" s="185"/>
      <c r="D113" s="185"/>
    </row>
    <row r="114" spans="3:4" ht="11.25">
      <c r="C114" s="185"/>
      <c r="D114" s="185"/>
    </row>
    <row r="115" spans="3:4" ht="11.25">
      <c r="C115" s="185"/>
      <c r="D115" s="185"/>
    </row>
    <row r="116" spans="3:4" ht="11.25">
      <c r="C116" s="185"/>
      <c r="D116" s="185"/>
    </row>
    <row r="117" spans="3:4" ht="11.25">
      <c r="C117" s="185"/>
      <c r="D117" s="185"/>
    </row>
    <row r="118" spans="3:4" ht="11.25">
      <c r="C118" s="185"/>
      <c r="D118" s="185"/>
    </row>
    <row r="119" spans="3:4" ht="11.25">
      <c r="C119" s="185"/>
      <c r="D119" s="185"/>
    </row>
    <row r="120" spans="3:4" ht="11.25">
      <c r="C120" s="185"/>
      <c r="D120" s="185"/>
    </row>
    <row r="121" spans="3:4" ht="11.25">
      <c r="C121" s="185"/>
      <c r="D121" s="185"/>
    </row>
    <row r="122" spans="3:4" ht="11.25">
      <c r="C122" s="185"/>
      <c r="D122" s="185"/>
    </row>
    <row r="123" spans="3:4" ht="11.25">
      <c r="C123" s="185"/>
      <c r="D123" s="185"/>
    </row>
    <row r="124" spans="3:4" ht="11.25">
      <c r="C124" s="185"/>
      <c r="D124" s="185"/>
    </row>
    <row r="125" spans="3:4" ht="11.25">
      <c r="C125" s="185"/>
      <c r="D125" s="185"/>
    </row>
    <row r="126" spans="3:4" ht="11.25">
      <c r="C126" s="185"/>
      <c r="D126" s="185"/>
    </row>
    <row r="127" spans="3:4" ht="11.25">
      <c r="C127" s="185"/>
      <c r="D127" s="185"/>
    </row>
    <row r="128" spans="3:4" ht="11.25">
      <c r="C128" s="185"/>
      <c r="D128" s="185"/>
    </row>
    <row r="129" spans="3:4" ht="11.25">
      <c r="C129" s="185"/>
      <c r="D129" s="185"/>
    </row>
    <row r="130" spans="3:4" ht="11.25">
      <c r="C130" s="185"/>
      <c r="D130" s="185"/>
    </row>
    <row r="131" spans="3:4" ht="11.25">
      <c r="C131" s="185"/>
      <c r="D131" s="185"/>
    </row>
    <row r="132" spans="3:4" ht="11.25">
      <c r="C132" s="185"/>
      <c r="D132" s="185"/>
    </row>
    <row r="133" spans="3:4" ht="11.25">
      <c r="C133" s="185"/>
      <c r="D133" s="185"/>
    </row>
    <row r="134" spans="3:4" ht="11.25">
      <c r="C134" s="185"/>
      <c r="D134" s="185"/>
    </row>
    <row r="135" spans="3:4" ht="11.25">
      <c r="C135" s="185"/>
      <c r="D135" s="185"/>
    </row>
    <row r="136" spans="3:4" ht="11.25">
      <c r="C136" s="185"/>
      <c r="D136" s="185"/>
    </row>
    <row r="137" spans="3:4" ht="11.25">
      <c r="C137" s="185"/>
      <c r="D137" s="185"/>
    </row>
    <row r="138" spans="3:4" ht="11.25">
      <c r="C138" s="185"/>
      <c r="D138" s="185"/>
    </row>
    <row r="139" spans="3:4" ht="11.25">
      <c r="C139" s="185"/>
      <c r="D139" s="185"/>
    </row>
    <row r="140" spans="3:4" ht="11.25">
      <c r="C140" s="185"/>
      <c r="D140" s="185"/>
    </row>
    <row r="141" spans="3:4" ht="11.25">
      <c r="C141" s="185"/>
      <c r="D141" s="185"/>
    </row>
    <row r="142" spans="3:4" ht="11.25">
      <c r="C142" s="185"/>
      <c r="D142" s="185"/>
    </row>
    <row r="143" spans="3:4" ht="11.25">
      <c r="C143" s="185"/>
      <c r="D143" s="185"/>
    </row>
    <row r="144" spans="3:4" ht="11.25">
      <c r="C144" s="185"/>
      <c r="D144" s="185"/>
    </row>
    <row r="145" spans="3:4" ht="11.25">
      <c r="C145" s="185"/>
      <c r="D145" s="185"/>
    </row>
    <row r="146" spans="3:4" ht="11.25">
      <c r="C146" s="185"/>
      <c r="D146" s="185"/>
    </row>
    <row r="147" spans="3:4" ht="11.25">
      <c r="C147" s="185"/>
      <c r="D147" s="185"/>
    </row>
    <row r="148" spans="3:4" ht="11.25">
      <c r="C148" s="185"/>
      <c r="D148" s="185"/>
    </row>
    <row r="149" spans="3:4" ht="11.25">
      <c r="C149" s="185"/>
      <c r="D149" s="185"/>
    </row>
    <row r="150" spans="3:4" ht="11.25">
      <c r="C150" s="185"/>
      <c r="D150" s="185"/>
    </row>
    <row r="151" spans="3:4" ht="11.25">
      <c r="C151" s="185"/>
      <c r="D151" s="185"/>
    </row>
    <row r="152" spans="3:4" ht="11.25">
      <c r="C152" s="185"/>
      <c r="D152" s="185"/>
    </row>
    <row r="153" spans="3:4" ht="11.25">
      <c r="C153" s="185"/>
      <c r="D153" s="185"/>
    </row>
    <row r="154" spans="3:4" ht="11.25">
      <c r="C154" s="185"/>
      <c r="D154" s="185"/>
    </row>
    <row r="155" spans="3:4" ht="11.25">
      <c r="C155" s="185"/>
      <c r="D155" s="185"/>
    </row>
    <row r="156" spans="3:4" ht="11.25">
      <c r="C156" s="185"/>
      <c r="D156" s="185"/>
    </row>
    <row r="157" spans="3:4" ht="11.25">
      <c r="C157" s="185"/>
      <c r="D157" s="185"/>
    </row>
    <row r="158" spans="3:4" ht="11.25">
      <c r="C158" s="185"/>
      <c r="D158" s="185"/>
    </row>
    <row r="159" spans="3:4" ht="11.25">
      <c r="C159" s="185"/>
      <c r="D159" s="185"/>
    </row>
    <row r="160" spans="3:4" ht="11.25">
      <c r="C160" s="185"/>
      <c r="D160" s="185"/>
    </row>
    <row r="161" spans="3:4" ht="11.25">
      <c r="C161" s="185"/>
      <c r="D161" s="185"/>
    </row>
    <row r="162" spans="3:4" ht="11.25">
      <c r="C162" s="185"/>
      <c r="D162" s="185"/>
    </row>
    <row r="163" spans="3:4" ht="11.25">
      <c r="C163" s="185"/>
      <c r="D163" s="185"/>
    </row>
    <row r="164" spans="3:4" ht="11.25">
      <c r="C164" s="185"/>
      <c r="D164" s="185"/>
    </row>
    <row r="165" spans="3:4" ht="11.25">
      <c r="C165" s="185"/>
      <c r="D165" s="185"/>
    </row>
    <row r="166" spans="3:4" ht="11.25">
      <c r="C166" s="185"/>
      <c r="D166" s="185"/>
    </row>
    <row r="167" spans="3:4" ht="11.25">
      <c r="C167" s="185"/>
      <c r="D167" s="185"/>
    </row>
    <row r="168" spans="3:4" ht="11.25">
      <c r="C168" s="185"/>
      <c r="D168" s="185"/>
    </row>
    <row r="169" spans="3:4" ht="11.25">
      <c r="C169" s="185"/>
      <c r="D169" s="185"/>
    </row>
    <row r="170" spans="3:4" ht="11.25">
      <c r="C170" s="185"/>
      <c r="D170" s="185"/>
    </row>
    <row r="171" spans="3:4" ht="11.25">
      <c r="C171" s="185"/>
      <c r="D171" s="185"/>
    </row>
    <row r="172" spans="3:4" ht="11.25">
      <c r="C172" s="185"/>
      <c r="D172" s="185"/>
    </row>
    <row r="173" spans="3:4" ht="11.25">
      <c r="C173" s="185"/>
      <c r="D173" s="185"/>
    </row>
    <row r="174" spans="3:4" ht="11.25">
      <c r="C174" s="185"/>
      <c r="D174" s="185"/>
    </row>
    <row r="175" spans="3:4" ht="11.25">
      <c r="C175" s="185"/>
      <c r="D175" s="185"/>
    </row>
    <row r="176" spans="3:4" ht="11.25">
      <c r="C176" s="185"/>
      <c r="D176" s="185"/>
    </row>
    <row r="177" spans="3:4" ht="11.25">
      <c r="C177" s="185"/>
      <c r="D177" s="185"/>
    </row>
    <row r="178" spans="3:4" ht="11.25">
      <c r="C178" s="185"/>
      <c r="D178" s="185"/>
    </row>
    <row r="179" spans="3:4" ht="11.25">
      <c r="C179" s="185"/>
      <c r="D179" s="185"/>
    </row>
    <row r="180" spans="3:4" ht="11.25">
      <c r="C180" s="185"/>
      <c r="D180" s="185"/>
    </row>
    <row r="181" spans="3:4" ht="11.25">
      <c r="C181" s="185"/>
      <c r="D181" s="185"/>
    </row>
    <row r="182" spans="3:4" ht="11.25">
      <c r="C182" s="185"/>
      <c r="D182" s="185"/>
    </row>
    <row r="183" spans="3:4" ht="11.25">
      <c r="C183" s="185"/>
      <c r="D183" s="185"/>
    </row>
    <row r="184" spans="3:4" ht="11.25">
      <c r="C184" s="185"/>
      <c r="D184" s="185"/>
    </row>
    <row r="185" spans="3:4" ht="11.25">
      <c r="C185" s="185"/>
      <c r="D185" s="185"/>
    </row>
    <row r="186" spans="3:4" ht="11.25">
      <c r="C186" s="185"/>
      <c r="D186" s="185"/>
    </row>
    <row r="187" spans="3:4" ht="11.25">
      <c r="C187" s="185"/>
      <c r="D187" s="185"/>
    </row>
    <row r="188" spans="3:4" ht="11.25">
      <c r="C188" s="185"/>
      <c r="D188" s="185"/>
    </row>
    <row r="189" spans="3:4" ht="11.25">
      <c r="C189" s="185"/>
      <c r="D189" s="185"/>
    </row>
    <row r="190" spans="3:4" ht="11.25">
      <c r="C190" s="185"/>
      <c r="D190" s="185"/>
    </row>
    <row r="191" spans="3:4" ht="11.25">
      <c r="C191" s="185"/>
      <c r="D191" s="185"/>
    </row>
    <row r="192" spans="3:4" ht="11.25">
      <c r="C192" s="185"/>
      <c r="D192" s="185"/>
    </row>
    <row r="193" spans="3:4" ht="11.25">
      <c r="C193" s="185"/>
      <c r="D193" s="185"/>
    </row>
    <row r="194" spans="3:4" ht="11.25">
      <c r="C194" s="185"/>
      <c r="D194" s="185"/>
    </row>
    <row r="195" spans="3:4" ht="11.25">
      <c r="C195" s="185"/>
      <c r="D195" s="185"/>
    </row>
    <row r="196" spans="3:4" ht="11.25">
      <c r="C196" s="185"/>
      <c r="D196" s="185"/>
    </row>
    <row r="197" spans="3:4" ht="11.25">
      <c r="C197" s="185"/>
      <c r="D197" s="185"/>
    </row>
    <row r="198" spans="3:4" ht="11.25">
      <c r="C198" s="185"/>
      <c r="D198" s="185"/>
    </row>
    <row r="199" spans="3:4" ht="11.25">
      <c r="C199" s="185"/>
      <c r="D199" s="185"/>
    </row>
    <row r="200" spans="3:4" ht="11.25">
      <c r="C200" s="185"/>
      <c r="D200" s="185"/>
    </row>
    <row r="201" spans="3:4" ht="11.25">
      <c r="C201" s="185"/>
      <c r="D201" s="185"/>
    </row>
    <row r="202" spans="3:4" ht="11.25">
      <c r="C202" s="185"/>
      <c r="D202" s="185"/>
    </row>
    <row r="203" spans="3:4" ht="11.25">
      <c r="C203" s="185"/>
      <c r="D203" s="185"/>
    </row>
    <row r="204" spans="3:4" ht="11.25">
      <c r="C204" s="185"/>
      <c r="D204" s="185"/>
    </row>
    <row r="205" spans="3:4" ht="11.25">
      <c r="C205" s="185"/>
      <c r="D205" s="185"/>
    </row>
    <row r="206" spans="3:4" ht="11.25">
      <c r="C206" s="185"/>
      <c r="D206" s="185"/>
    </row>
    <row r="207" spans="3:4" ht="11.25">
      <c r="C207" s="185"/>
      <c r="D207" s="185"/>
    </row>
    <row r="208" spans="3:4" ht="11.25">
      <c r="C208" s="185"/>
      <c r="D208" s="185"/>
    </row>
    <row r="209" spans="3:4" ht="11.25">
      <c r="C209" s="185"/>
      <c r="D209" s="185"/>
    </row>
    <row r="210" spans="3:4" ht="11.25">
      <c r="C210" s="185"/>
      <c r="D210" s="185"/>
    </row>
    <row r="211" spans="3:4" ht="11.25">
      <c r="C211" s="185"/>
      <c r="D211" s="185"/>
    </row>
    <row r="212" spans="3:4" ht="11.25">
      <c r="C212" s="185"/>
      <c r="D212" s="185"/>
    </row>
    <row r="213" spans="3:4" ht="11.25">
      <c r="C213" s="185"/>
      <c r="D213" s="185"/>
    </row>
    <row r="214" spans="3:4" ht="11.25">
      <c r="C214" s="185"/>
      <c r="D214" s="185"/>
    </row>
    <row r="215" spans="3:4" ht="11.25">
      <c r="C215" s="185"/>
      <c r="D215" s="185"/>
    </row>
    <row r="216" spans="3:4" ht="11.25">
      <c r="C216" s="185"/>
      <c r="D216" s="185"/>
    </row>
    <row r="217" spans="3:4" ht="11.25">
      <c r="C217" s="185"/>
      <c r="D217" s="185"/>
    </row>
    <row r="218" spans="3:4" ht="11.25">
      <c r="C218" s="185"/>
      <c r="D218" s="185"/>
    </row>
    <row r="219" spans="3:4" ht="11.25">
      <c r="C219" s="185"/>
      <c r="D219" s="185"/>
    </row>
    <row r="220" spans="3:4" ht="11.25">
      <c r="C220" s="185"/>
      <c r="D220" s="185"/>
    </row>
    <row r="221" spans="3:4" ht="11.25">
      <c r="C221" s="185"/>
      <c r="D221" s="185"/>
    </row>
    <row r="222" spans="3:4" ht="11.25">
      <c r="C222" s="185"/>
      <c r="D222" s="185"/>
    </row>
    <row r="223" spans="3:4" ht="11.25">
      <c r="C223" s="185"/>
      <c r="D223" s="185"/>
    </row>
    <row r="224" spans="3:4" ht="11.25">
      <c r="C224" s="185"/>
      <c r="D224" s="185"/>
    </row>
    <row r="225" spans="3:4" ht="11.25">
      <c r="C225" s="185"/>
      <c r="D225" s="185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A33" sqref="A33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36" t="s">
        <v>254</v>
      </c>
    </row>
    <row r="2" spans="1:5" ht="14.25" customHeight="1">
      <c r="A2" s="31"/>
      <c r="B2" s="31"/>
      <c r="C2" s="15"/>
      <c r="D2" s="31"/>
      <c r="E2" s="31"/>
    </row>
    <row r="3" spans="1:5" ht="12" customHeight="1">
      <c r="A3" s="256" t="s">
        <v>132</v>
      </c>
      <c r="B3" s="256"/>
      <c r="C3" s="15"/>
      <c r="D3" s="15"/>
      <c r="E3" s="15"/>
    </row>
    <row r="4" spans="1:5" ht="12" customHeight="1">
      <c r="A4" s="301" t="s">
        <v>133</v>
      </c>
      <c r="B4" s="302"/>
      <c r="C4" s="19"/>
      <c r="D4" s="30"/>
      <c r="E4" s="30"/>
    </row>
    <row r="5" spans="1:5" ht="12" customHeight="1">
      <c r="A5" s="19"/>
      <c r="B5" s="19"/>
      <c r="C5" s="19"/>
      <c r="D5" s="30"/>
      <c r="E5" s="30"/>
    </row>
    <row r="6" spans="1:5" ht="12" customHeight="1">
      <c r="A6" s="19"/>
      <c r="B6" s="19"/>
      <c r="C6" s="19"/>
      <c r="D6" s="30"/>
      <c r="E6" s="30"/>
    </row>
    <row r="7" spans="1:5" ht="12" customHeight="1">
      <c r="A7" s="29" t="str">
        <f>'справка № 1-КИС-БАЛАНС'!A3</f>
        <v>Наименование на КИС:КД АКЦИИ БЪЛГАРИЯ</v>
      </c>
      <c r="B7" s="299" t="s">
        <v>261</v>
      </c>
      <c r="C7" s="299"/>
      <c r="D7" s="15"/>
      <c r="E7" s="15"/>
    </row>
    <row r="8" spans="1:4" ht="12" customHeight="1">
      <c r="A8" s="32" t="str">
        <f>'справка № 1-КИС-БАЛАНС'!A4</f>
        <v>Отчетен период:01.01-31.03.2010</v>
      </c>
      <c r="B8" s="30"/>
      <c r="C8" s="33"/>
      <c r="D8" s="15"/>
    </row>
    <row r="9" spans="1:4" ht="12" customHeight="1">
      <c r="A9" s="32"/>
      <c r="B9" s="30"/>
      <c r="C9" s="33"/>
      <c r="D9" s="15"/>
    </row>
    <row r="10" spans="1:4" ht="12" customHeight="1">
      <c r="A10" s="32"/>
      <c r="B10" s="30"/>
      <c r="C10" s="33" t="s">
        <v>82</v>
      </c>
      <c r="D10" s="15"/>
    </row>
    <row r="11" spans="1:5" ht="12" customHeight="1">
      <c r="A11" s="273" t="s">
        <v>100</v>
      </c>
      <c r="B11" s="298" t="s">
        <v>134</v>
      </c>
      <c r="C11" s="298"/>
      <c r="D11" s="30"/>
      <c r="E11" s="30"/>
    </row>
    <row r="12" spans="1:3" ht="26.25" customHeight="1">
      <c r="A12" s="300"/>
      <c r="B12" s="78" t="s">
        <v>135</v>
      </c>
      <c r="C12" s="78" t="s">
        <v>136</v>
      </c>
    </row>
    <row r="13" spans="1:3" ht="18.75" customHeight="1">
      <c r="A13" s="78" t="s">
        <v>6</v>
      </c>
      <c r="B13" s="78">
        <v>1</v>
      </c>
      <c r="C13" s="78">
        <v>2</v>
      </c>
    </row>
    <row r="14" spans="1:3" ht="19.5" customHeight="1">
      <c r="A14" s="79" t="s">
        <v>137</v>
      </c>
      <c r="B14" s="80"/>
      <c r="C14" s="80"/>
    </row>
    <row r="15" spans="1:3" ht="18.75" customHeight="1">
      <c r="A15" s="80" t="s">
        <v>255</v>
      </c>
      <c r="B15" s="196">
        <v>11.03</v>
      </c>
      <c r="C15" s="196">
        <v>0</v>
      </c>
    </row>
    <row r="16" spans="1:7" ht="18.75" customHeight="1">
      <c r="A16" s="80" t="s">
        <v>155</v>
      </c>
      <c r="B16" s="244">
        <v>7334</v>
      </c>
      <c r="C16" s="244">
        <v>7171</v>
      </c>
      <c r="G16" s="34"/>
    </row>
    <row r="17" spans="1:7" ht="14.25" customHeight="1">
      <c r="A17" s="80" t="s">
        <v>194</v>
      </c>
      <c r="B17" s="244"/>
      <c r="C17" s="244"/>
      <c r="G17" s="34"/>
    </row>
    <row r="18" spans="1:3" ht="18.75" customHeight="1">
      <c r="A18" s="80" t="s">
        <v>256</v>
      </c>
      <c r="B18" s="244"/>
      <c r="C18" s="244"/>
    </row>
    <row r="19" spans="1:3" ht="18.75" customHeight="1">
      <c r="A19" s="80" t="s">
        <v>257</v>
      </c>
      <c r="B19" s="244">
        <v>0</v>
      </c>
      <c r="C19" s="244">
        <v>0</v>
      </c>
    </row>
    <row r="20" spans="1:3" ht="16.5" customHeight="1">
      <c r="A20" s="81" t="s">
        <v>142</v>
      </c>
      <c r="B20" s="245">
        <f>SUM(B15:B19)</f>
        <v>7345.03</v>
      </c>
      <c r="C20" s="245">
        <f>SUM(C15:C19)</f>
        <v>7171</v>
      </c>
    </row>
    <row r="21" spans="1:3" ht="15.75" customHeight="1">
      <c r="A21" s="79" t="s">
        <v>141</v>
      </c>
      <c r="B21" s="82"/>
      <c r="C21" s="82"/>
    </row>
    <row r="22" spans="1:3" ht="15.75" customHeight="1">
      <c r="A22" s="80" t="s">
        <v>196</v>
      </c>
      <c r="B22" s="84"/>
      <c r="C22" s="84"/>
    </row>
    <row r="23" spans="1:3" ht="17.25" customHeight="1">
      <c r="A23" s="82" t="s">
        <v>138</v>
      </c>
      <c r="B23" s="84"/>
      <c r="C23" s="84"/>
    </row>
    <row r="24" spans="1:3" ht="15" customHeight="1">
      <c r="A24" s="82" t="s">
        <v>139</v>
      </c>
      <c r="B24" s="84"/>
      <c r="C24" s="84"/>
    </row>
    <row r="25" spans="1:3" ht="14.25" customHeight="1">
      <c r="A25" s="80" t="s">
        <v>195</v>
      </c>
      <c r="B25" s="84"/>
      <c r="C25" s="84"/>
    </row>
    <row r="26" spans="1:3" ht="16.5" customHeight="1">
      <c r="A26" s="81" t="s">
        <v>140</v>
      </c>
      <c r="B26" s="84"/>
      <c r="C26" s="84"/>
    </row>
    <row r="27" spans="1:3" ht="16.5" customHeight="1">
      <c r="A27" s="95"/>
      <c r="B27" s="109"/>
      <c r="C27" s="109"/>
    </row>
    <row r="28" spans="1:3" ht="15" customHeight="1">
      <c r="A28" s="102"/>
      <c r="B28" s="109"/>
      <c r="C28" s="109"/>
    </row>
    <row r="29" spans="1:5" ht="12.75" customHeight="1">
      <c r="A29" s="32" t="str">
        <f>'справка № 1-КИС-БАЛАНС'!A47</f>
        <v>Дата:26.04.2010 г.</v>
      </c>
      <c r="B29" s="260" t="s">
        <v>269</v>
      </c>
      <c r="C29" s="260"/>
      <c r="D29" s="44"/>
      <c r="E29" s="191"/>
    </row>
    <row r="30" spans="1:5" ht="12.75" customHeight="1">
      <c r="A30" s="35"/>
      <c r="B30" s="189"/>
      <c r="C30" s="189"/>
      <c r="D30" s="44"/>
      <c r="E30" s="191"/>
    </row>
    <row r="31" spans="1:5" ht="12.75" customHeight="1">
      <c r="A31" s="237" t="str">
        <f>'справка № 1-КИС-БАЛАНС'!C49</f>
        <v>/З.Дорянов/</v>
      </c>
      <c r="B31" s="25"/>
      <c r="C31" s="25"/>
      <c r="D31" s="30" t="s">
        <v>271</v>
      </c>
      <c r="E31" s="190"/>
    </row>
    <row r="32" spans="1:5" ht="12.75" customHeight="1">
      <c r="A32" s="237"/>
      <c r="B32" s="25"/>
      <c r="C32" s="25"/>
      <c r="D32" s="30"/>
      <c r="E32" s="190"/>
    </row>
    <row r="33" spans="1:5" ht="12.75" customHeight="1">
      <c r="A33" s="18"/>
      <c r="B33" s="260" t="s">
        <v>269</v>
      </c>
      <c r="C33" s="260"/>
      <c r="D33" s="44"/>
      <c r="E33" s="190"/>
    </row>
    <row r="34" spans="1:5" ht="12.75" customHeight="1">
      <c r="A34" s="18"/>
      <c r="B34" s="189"/>
      <c r="C34" s="189"/>
      <c r="D34" s="44"/>
      <c r="E34" s="190"/>
    </row>
    <row r="35" spans="1:5" ht="12" customHeight="1">
      <c r="A35" s="17"/>
      <c r="B35" s="17"/>
      <c r="C35" s="17"/>
      <c r="D35" s="35" t="s">
        <v>272</v>
      </c>
      <c r="E35" s="190"/>
    </row>
    <row r="36" ht="12" customHeight="1">
      <c r="D36" s="18"/>
    </row>
    <row r="37" spans="1:5" ht="12" customHeight="1">
      <c r="A37" s="18"/>
      <c r="B37" s="18"/>
      <c r="C37" s="18"/>
      <c r="D37" s="18"/>
      <c r="E37" s="18"/>
    </row>
    <row r="38" spans="1:5" ht="12" customHeight="1">
      <c r="A38" s="18"/>
      <c r="B38" s="18"/>
      <c r="C38" s="18"/>
      <c r="D38" s="18"/>
      <c r="E38" s="18"/>
    </row>
    <row r="39" spans="1:5" ht="12" customHeight="1">
      <c r="A39" s="18"/>
      <c r="B39" s="18"/>
      <c r="C39" s="18"/>
      <c r="D39" s="18"/>
      <c r="E39" s="18"/>
    </row>
    <row r="40" spans="4:5" ht="12" customHeight="1">
      <c r="D40" s="18"/>
      <c r="E40" s="18"/>
    </row>
    <row r="41" spans="4:5" ht="12" customHeight="1">
      <c r="D41" s="18"/>
      <c r="E41" s="18"/>
    </row>
    <row r="42" spans="4:5" ht="12" customHeight="1">
      <c r="D42" s="18"/>
      <c r="E42" s="18"/>
    </row>
    <row r="43" spans="4:5" ht="12" customHeight="1">
      <c r="D43" s="18"/>
      <c r="E43" s="18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veselinv</cp:lastModifiedBy>
  <cp:lastPrinted>2010-04-28T11:39:40Z</cp:lastPrinted>
  <dcterms:created xsi:type="dcterms:W3CDTF">2004-03-04T10:58:58Z</dcterms:created>
  <dcterms:modified xsi:type="dcterms:W3CDTF">2010-05-03T07:08:10Z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